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60" yWindow="1056" windowWidth="11352" windowHeight="4488" tabRatio="921" firstSheet="0" activeTab="4" autoFilterDateGrouping="1"/>
  </bookViews>
  <sheets>
    <sheet name="Cover" sheetId="1" state="visible" r:id="rId1"/>
    <sheet name="Occupancy Summary - Numeric" sheetId="2" state="visible" r:id="rId2"/>
    <sheet name="Revenue Summary" sheetId="3" state="visible" r:id="rId3"/>
    <sheet name="Segment_Summary" sheetId="4" state="visible" r:id="rId4"/>
    <sheet name="Day on Day FC" sheetId="5" state="visible" r:id="rId5"/>
    <sheet name="Glossary" sheetId="6" state="visible" r:id="rId6"/>
    <sheet name="Summary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aaa">'[2]Forecast(Calls)'!$C$5:$C$13</definedName>
    <definedName name="AM_Data_TCS">#REF!</definedName>
    <definedName name="Data">#REF!</definedName>
    <definedName name="DATA_FORACC_SUMM">#REF!</definedName>
    <definedName name="Flights">'[2]Forecast(Calls)'!$B$4:$AG$24</definedName>
    <definedName name="FlightsForecast">'[2]Forecast(Calls)'!$C$5:$AG$24</definedName>
    <definedName name="IMPORT_ACCMGT_EXCEPT">[4]Input!#REF!</definedName>
    <definedName name="IMPORT_PAYT70_EXCEPT">[4]Input!#REF!</definedName>
    <definedName name="IMPORT_PAYT70_ROTA">[4]Input!#REF!</definedName>
    <definedName name="Key_Points">'Occupancy Summary - Numeric'!$B$50:$O$60</definedName>
    <definedName name="KP">'Occupancy Summary - Numeric'!$C$51:$O$51</definedName>
    <definedName name="LifestyleForecast">'[2]Forecast(Calls)'!$C$54:$AG$73</definedName>
    <definedName name="SM_Data_TCS">#REF!</definedName>
    <definedName name="SMDATA">#REF!</definedName>
    <definedName name="tbl_ACCMGT_ROTA">'[6]ACCMGT ASH MWORKS'!#REF!</definedName>
    <definedName name="tbl_EDACC_ROTA">'[6]ACCMGT ASH EBURGH'!#REF!</definedName>
    <definedName name="tbl_EDSER_ROTA">'[6]ACCMGT ASH EBURGH'!#REF!</definedName>
    <definedName name="tbl_FORACC_ROTA">'[6]ACCMGT ASH FORRES'!#REF!</definedName>
    <definedName name="tbl_FORSER_ROTA">'[6]ACCMGT ASH FORRES'!#REF!</definedName>
    <definedName name="tbl_PAYT70_EXCEPT">'[6]ACCMGT ASH MWORKS'!#REF!</definedName>
    <definedName name="tbl_PAYT70_ROTA">'[6]ACCMGT ASH MWORKS'!#REF!</definedName>
    <definedName name="TravelForecast">'[2]Forecast(Calls)'!$C$29:$AG$48</definedName>
    <definedName name="Wed_28_04_2004">'[6]ACCMGT ASH MWORKS'!#REF!</definedName>
    <definedName name="WEEK">#REF!</definedName>
    <definedName name="_xlnm.Print_Area" localSheetId="1">'Occupancy Summary - Numeric'!$B$1:$O$60</definedName>
    <definedName name="_xlnm.Print_Area" localSheetId="2">'Revenue Summary'!$A$1:$J$71</definedName>
    <definedName name="_xlnm._FilterDatabase" localSheetId="4" hidden="1">'Day on Day FC'!$A$4:$XCS$369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[$-409]mmmm\-yy;@"/>
    <numFmt numFmtId="165" formatCode="0.0%"/>
    <numFmt numFmtId="166" formatCode="mmmm\-yyyy"/>
    <numFmt numFmtId="167" formatCode="_(* #,##0_);_(* \(#,##0\);_(* &quot;-&quot;??_);_(@_)"/>
    <numFmt numFmtId="168" formatCode="[$-409]d\-mmm\-yy;@"/>
    <numFmt numFmtId="169" formatCode="ddd"/>
  </numFmts>
  <fonts count="46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Tahoma"/>
      <family val="2"/>
      <sz val="8"/>
    </font>
    <font>
      <name val="Tahoma"/>
      <family val="2"/>
      <b val="1"/>
      <color indexed="9"/>
      <sz val="8"/>
    </font>
    <font>
      <name val="Tahoma"/>
      <family val="2"/>
      <b val="1"/>
      <sz val="8"/>
    </font>
    <font>
      <name val="Arial"/>
      <family val="2"/>
      <b val="1"/>
      <sz val="10"/>
    </font>
    <font>
      <name val="Verdana"/>
      <family val="2"/>
      <color indexed="18"/>
      <sz val="8"/>
    </font>
    <font>
      <name val="Verdana"/>
      <family val="2"/>
      <b val="1"/>
      <color indexed="18"/>
      <sz val="8"/>
    </font>
    <font>
      <name val="Verdana"/>
      <family val="2"/>
      <color indexed="18"/>
      <sz val="10"/>
    </font>
    <font>
      <name val="Verdana"/>
      <family val="2"/>
      <b val="1"/>
      <color indexed="9"/>
      <sz val="8"/>
    </font>
    <font>
      <name val="Arial"/>
      <family val="2"/>
      <sz val="10"/>
    </font>
    <font>
      <name val="Verdana"/>
      <family val="2"/>
      <b val="1"/>
      <color indexed="9"/>
      <sz val="10"/>
    </font>
    <font>
      <name val="Verdana"/>
      <family val="2"/>
      <color indexed="9"/>
      <sz val="10"/>
    </font>
    <font>
      <name val="Verdana"/>
      <family val="2"/>
      <b val="1"/>
      <color indexed="9"/>
      <sz val="7"/>
    </font>
    <font>
      <name val="Arial"/>
      <family val="2"/>
      <color indexed="18"/>
      <sz val="10"/>
    </font>
    <font>
      <name val="Tahoma"/>
      <family val="2"/>
      <color indexed="18"/>
      <sz val="8"/>
    </font>
    <font>
      <name val="Tahoma"/>
      <family val="2"/>
      <b val="1"/>
      <color indexed="18"/>
      <sz val="8"/>
    </font>
    <font>
      <name val="Verdana"/>
      <family val="2"/>
      <sz val="8"/>
    </font>
    <font>
      <name val="Tahoma"/>
      <family val="2"/>
      <color indexed="62"/>
      <sz val="8"/>
    </font>
    <font>
      <name val="Tahoma"/>
      <family val="2"/>
      <color indexed="63"/>
      <sz val="10"/>
    </font>
    <font>
      <name val="Verdana"/>
      <family val="2"/>
      <color indexed="62"/>
      <sz val="8"/>
    </font>
    <font>
      <name val="Calibri"/>
      <family val="2"/>
      <color theme="1"/>
      <sz val="11"/>
      <scheme val="minor"/>
    </font>
    <font>
      <name val="Arial"/>
      <family val="2"/>
      <color theme="0"/>
      <sz val="10"/>
    </font>
    <font>
      <name val="Tahoma"/>
      <family val="2"/>
      <color theme="0"/>
      <sz val="8"/>
    </font>
    <font>
      <name val="Verdana"/>
      <family val="2"/>
      <color theme="0"/>
      <sz val="8"/>
    </font>
    <font>
      <name val="Verdana"/>
      <family val="2"/>
      <color theme="0"/>
      <sz val="10"/>
    </font>
    <font>
      <name val="Arial"/>
      <family val="2"/>
      <color rgb="FFFF0000"/>
      <sz val="10"/>
    </font>
    <font>
      <name val="Tahoma"/>
      <family val="2"/>
      <color rgb="FFFF0000"/>
      <sz val="8"/>
    </font>
    <font>
      <name val="Trebuchet MS"/>
      <family val="2"/>
      <color indexed="62"/>
      <sz val="10"/>
    </font>
    <font>
      <name val="Trebuchet MS"/>
      <family val="2"/>
      <b val="1"/>
      <color theme="5" tint="-0.249977111117893"/>
      <sz val="10"/>
    </font>
    <font>
      <name val="Trebuchet MS"/>
      <family val="2"/>
      <b val="1"/>
      <color theme="5" tint="-0.249977111117893"/>
      <sz val="11"/>
    </font>
    <font>
      <name val="Arial"/>
      <family val="2"/>
      <b val="1"/>
      <color theme="0"/>
      <sz val="10"/>
    </font>
    <font>
      <name val="Tahoma"/>
      <family val="2"/>
      <color indexed="62"/>
      <sz val="8"/>
      <u val="single"/>
    </font>
    <font>
      <name val="Trebuchet MS"/>
      <family val="2"/>
      <b val="1"/>
      <color theme="6" tint="-0.499984740745262"/>
      <sz val="10"/>
    </font>
    <font>
      <name val="Arial"/>
      <family val="2"/>
      <color theme="6" tint="-0.499984740745262"/>
      <sz val="10"/>
    </font>
    <font>
      <name val="Tahoma"/>
      <family val="2"/>
      <color theme="0" tint="-0.0499893185216834"/>
      <sz val="8"/>
    </font>
    <font>
      <name val="Trebuchet MS"/>
      <family val="2"/>
      <b val="1"/>
      <color theme="4" tint="-0.249977111117893"/>
      <sz val="11"/>
      <u val="single"/>
    </font>
    <font>
      <name val="Trebuchet MS"/>
      <family val="2"/>
      <b val="1"/>
      <color theme="4" tint="-0.249977111117893"/>
      <sz val="8"/>
    </font>
    <font>
      <name val="Trebuchet MS"/>
      <family val="2"/>
      <b val="1"/>
      <color theme="4" tint="-0.249977111117893"/>
      <sz val="10"/>
    </font>
    <font>
      <name val="Tahoma"/>
      <family val="2"/>
      <b val="1"/>
      <color indexed="18"/>
      <sz val="9"/>
    </font>
    <font>
      <name val="Tahoma"/>
      <family val="2"/>
      <color indexed="18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  <font>
      <name val="Arial"/>
      <family val="2"/>
      <color theme="10"/>
      <sz val="10"/>
      <u val="single"/>
    </font>
  </fonts>
  <fills count="1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83">
    <border>
      <left/>
      <right/>
      <top/>
      <bottom/>
      <diagonal/>
    </border>
    <border>
      <left style="hair">
        <color indexed="52"/>
      </left>
      <right style="hair">
        <color indexed="52"/>
      </right>
      <top style="hair">
        <color indexed="52"/>
      </top>
      <bottom style="hair">
        <color indexed="5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 style="thick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thick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 style="thick">
        <color indexed="22"/>
      </right>
      <top/>
      <bottom/>
      <diagonal/>
    </border>
    <border>
      <left style="thick">
        <color indexed="22"/>
      </left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/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/>
      <bottom style="hair">
        <color indexed="22"/>
      </bottom>
      <diagonal/>
    </border>
    <border>
      <left style="thick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ck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double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ck">
        <color indexed="22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indexed="22"/>
      </right>
      <top style="thick">
        <color indexed="22"/>
      </top>
      <bottom style="thin">
        <color theme="0"/>
      </bottom>
      <diagonal/>
    </border>
    <border>
      <left style="thick">
        <color indexed="22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indexed="22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theme="0"/>
      </right>
      <top style="thick">
        <color indexed="22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indexed="2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ck">
        <color indexed="22"/>
      </left>
      <right/>
      <top/>
      <bottom/>
      <diagonal/>
    </border>
    <border>
      <left style="thick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thick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double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/>
      <top style="thick">
        <color indexed="22"/>
      </top>
      <bottom style="hair">
        <color indexed="22"/>
      </bottom>
      <diagonal/>
    </border>
    <border>
      <left/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/>
      <top style="thick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ck">
        <color indexed="22"/>
      </right>
      <top/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double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/>
      <right style="thick">
        <color indexed="22"/>
      </right>
      <top/>
      <bottom/>
      <diagonal/>
    </border>
    <border>
      <left style="hair">
        <color indexed="55"/>
      </left>
      <right/>
      <top/>
      <bottom/>
      <diagonal/>
    </border>
  </borders>
  <cellStyleXfs count="10">
    <xf numFmtId="164" fontId="0" fillId="0" borderId="0"/>
    <xf numFmtId="164" fontId="44" fillId="0" borderId="0"/>
    <xf numFmtId="164" fontId="22" fillId="0" borderId="0"/>
    <xf numFmtId="164" fontId="44" fillId="0" borderId="0"/>
    <xf numFmtId="164" fontId="44" fillId="0" borderId="0"/>
    <xf numFmtId="0" fontId="18" fillId="0" borderId="0"/>
    <xf numFmtId="0" fontId="44" fillId="0" borderId="0"/>
    <xf numFmtId="43" fontId="44" fillId="0" borderId="0"/>
    <xf numFmtId="9" fontId="44" fillId="0" borderId="0"/>
    <xf numFmtId="164" fontId="45" fillId="0" borderId="0"/>
  </cellStyleXfs>
  <cellXfs count="519">
    <xf numFmtId="164" fontId="0" fillId="0" borderId="0" pivotButton="0" quotePrefix="0" xfId="0"/>
    <xf numFmtId="17" fontId="3" fillId="0" borderId="0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6" fillId="0" borderId="0" pivotButton="0" quotePrefix="0" xfId="0"/>
    <xf numFmtId="164" fontId="3" fillId="0" borderId="1" applyAlignment="1" pivotButton="0" quotePrefix="0" xfId="0">
      <alignment horizontal="left" vertical="center"/>
    </xf>
    <xf numFmtId="164" fontId="3" fillId="0" borderId="1" applyAlignment="1" pivotButton="0" quotePrefix="0" xfId="0">
      <alignment horizontal="left" vertical="center"/>
    </xf>
    <xf numFmtId="165" fontId="3" fillId="0" borderId="1" applyAlignment="1" pivotButton="0" quotePrefix="0" xfId="0">
      <alignment horizontal="left" vertical="center"/>
    </xf>
    <xf numFmtId="164" fontId="4" fillId="5" borderId="1" applyAlignment="1" pivotButton="0" quotePrefix="0" xfId="0">
      <alignment horizontal="left" vertical="center"/>
    </xf>
    <xf numFmtId="164" fontId="4" fillId="5" borderId="1" applyAlignment="1" pivotButton="0" quotePrefix="0" xfId="0">
      <alignment horizontal="left" vertical="center"/>
    </xf>
    <xf numFmtId="165" fontId="4" fillId="5" borderId="1" applyAlignment="1" pivotButton="0" quotePrefix="0" xfId="0">
      <alignment horizontal="left" vertical="center"/>
    </xf>
    <xf numFmtId="166" fontId="1" fillId="0" borderId="0" applyAlignment="1" pivotButton="0" quotePrefix="0" xfId="0">
      <alignment horizontal="left"/>
    </xf>
    <xf numFmtId="1" fontId="3" fillId="0" borderId="1" applyAlignment="1" pivotButton="0" quotePrefix="0" xfId="0">
      <alignment horizontal="left" vertical="center"/>
    </xf>
    <xf numFmtId="1" fontId="4" fillId="5" borderId="1" applyAlignment="1" pivotButton="0" quotePrefix="0" xfId="0">
      <alignment horizontal="left" vertical="center"/>
    </xf>
    <xf numFmtId="164" fontId="3" fillId="0" borderId="0" applyAlignment="1" pivotButton="0" quotePrefix="0" xfId="0">
      <alignment horizontal="left"/>
    </xf>
    <xf numFmtId="1" fontId="3" fillId="0" borderId="0" applyAlignment="1" pivotButton="0" quotePrefix="0" xfId="0">
      <alignment horizontal="left" vertical="center"/>
    </xf>
    <xf numFmtId="1" fontId="4" fillId="6" borderId="1" applyAlignment="1" pivotButton="0" quotePrefix="0" xfId="0">
      <alignment horizontal="left" vertical="center" wrapText="1"/>
    </xf>
    <xf numFmtId="1" fontId="4" fillId="3" borderId="1" applyAlignment="1" pivotButton="0" quotePrefix="0" xfId="0">
      <alignment horizontal="left" vertical="center" wrapText="1"/>
    </xf>
    <xf numFmtId="1" fontId="4" fillId="4" borderId="1" applyAlignment="1" pivotButton="0" quotePrefix="0" xfId="0">
      <alignment horizontal="left" vertical="center" wrapText="1"/>
    </xf>
    <xf numFmtId="1" fontId="4" fillId="7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7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9" fillId="0" borderId="0" applyAlignment="1" pivotButton="0" quotePrefix="0" xfId="0">
      <alignment vertical="center"/>
    </xf>
    <xf numFmtId="165" fontId="7" fillId="0" borderId="2" applyAlignment="1" pivotButton="0" quotePrefix="0" xfId="0">
      <alignment horizontal="center" vertical="center"/>
    </xf>
    <xf numFmtId="1" fontId="7" fillId="0" borderId="3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1" fontId="8" fillId="0" borderId="4" applyAlignment="1" pivotButton="0" quotePrefix="0" xfId="0">
      <alignment horizontal="center" vertical="center"/>
    </xf>
    <xf numFmtId="1" fontId="8" fillId="0" borderId="5" applyAlignment="1" pivotButton="0" quotePrefix="0" xfId="0">
      <alignment horizontal="center" vertical="center"/>
    </xf>
    <xf numFmtId="165" fontId="7" fillId="0" borderId="3" applyAlignment="1" pivotButton="0" quotePrefix="0" xfId="0">
      <alignment horizontal="center" vertical="center"/>
    </xf>
    <xf numFmtId="165" fontId="8" fillId="0" borderId="4" applyAlignment="1" pivotButton="0" quotePrefix="0" xfId="0">
      <alignment horizontal="center" vertical="center"/>
    </xf>
    <xf numFmtId="165" fontId="8" fillId="0" borderId="5" applyAlignment="1" pivotButton="0" quotePrefix="0" xfId="0">
      <alignment horizontal="center" vertical="center"/>
    </xf>
    <xf numFmtId="164" fontId="11" fillId="0" borderId="0" pivotButton="0" quotePrefix="0" xfId="0"/>
    <xf numFmtId="164" fontId="7" fillId="0" borderId="0" applyAlignment="1" pivotButton="0" quotePrefix="0" xfId="0">
      <alignment horizontal="left" vertical="center"/>
    </xf>
    <xf numFmtId="17" fontId="7" fillId="0" borderId="6" applyAlignment="1" pivotButton="0" quotePrefix="0" xfId="0">
      <alignment horizontal="center" vertical="center"/>
    </xf>
    <xf numFmtId="17" fontId="7" fillId="0" borderId="7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1" fontId="8" fillId="0" borderId="9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8" fillId="0" borderId="9" applyAlignment="1" pivotButton="0" quotePrefix="0" xfId="0">
      <alignment horizontal="center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7" fontId="7" fillId="0" borderId="16" applyAlignment="1" pivotButton="0" quotePrefix="0" xfId="0">
      <alignment horizontal="center" vertical="center"/>
    </xf>
    <xf numFmtId="1" fontId="7" fillId="0" borderId="17" applyAlignment="1" pivotButton="0" quotePrefix="0" xfId="0">
      <alignment horizontal="center" vertical="center"/>
    </xf>
    <xf numFmtId="1" fontId="7" fillId="0" borderId="18" applyAlignment="1" pivotButton="0" quotePrefix="0" xfId="0">
      <alignment horizontal="center" vertical="center"/>
    </xf>
    <xf numFmtId="1" fontId="7" fillId="0" borderId="19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17" applyAlignment="1" pivotButton="0" quotePrefix="0" xfId="0">
      <alignment horizontal="center" vertical="center"/>
    </xf>
    <xf numFmtId="165" fontId="7" fillId="0" borderId="19" applyAlignment="1" pivotButton="0" quotePrefix="0" xfId="0">
      <alignment horizontal="center"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7" fontId="7" fillId="0" borderId="23" applyAlignment="1" pivotButton="0" quotePrefix="0" xfId="0">
      <alignment horizontal="center" vertical="center"/>
    </xf>
    <xf numFmtId="1" fontId="7" fillId="0" borderId="24" applyAlignment="1" pivotButton="0" quotePrefix="0" xfId="0">
      <alignment horizontal="center" vertical="center"/>
    </xf>
    <xf numFmtId="1" fontId="7" fillId="0" borderId="25" applyAlignment="1" pivotButton="0" quotePrefix="0" xfId="0">
      <alignment horizontal="center" vertical="center"/>
    </xf>
    <xf numFmtId="1" fontId="7" fillId="0" borderId="26" applyAlignment="1" pivotButton="0" quotePrefix="0" xfId="0">
      <alignment horizontal="center" vertical="center"/>
    </xf>
    <xf numFmtId="165" fontId="7" fillId="0" borderId="24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horizontal="center" vertical="center"/>
    </xf>
    <xf numFmtId="164" fontId="10" fillId="9" borderId="10" applyAlignment="1" pivotButton="0" quotePrefix="0" xfId="0">
      <alignment horizontal="centerContinuous" vertical="center"/>
    </xf>
    <xf numFmtId="17" fontId="14" fillId="9" borderId="3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/>
    </xf>
    <xf numFmtId="17" fontId="14" fillId="9" borderId="2" applyAlignment="1" pivotButton="0" quotePrefix="0" xfId="0">
      <alignment horizontal="center" vertical="center" wrapText="1"/>
    </xf>
    <xf numFmtId="17" fontId="14" fillId="9" borderId="8" applyAlignment="1" pivotButton="0" quotePrefix="0" xfId="0">
      <alignment horizontal="center" vertical="center" wrapText="1"/>
    </xf>
    <xf numFmtId="164" fontId="25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23" fillId="0" borderId="0" pivotButton="0" quotePrefix="0" xfId="0"/>
    <xf numFmtId="164" fontId="8" fillId="0" borderId="0" applyAlignment="1" pivotButton="0" quotePrefix="0" xfId="1">
      <alignment horizontal="left" vertical="center"/>
    </xf>
    <xf numFmtId="164" fontId="7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11" fillId="0" borderId="0" applyAlignment="1" pivotButton="0" quotePrefix="0" xfId="1">
      <alignment horizontal="left"/>
    </xf>
    <xf numFmtId="164" fontId="11" fillId="0" borderId="0" pivotButton="0" quotePrefix="0" xfId="1"/>
    <xf numFmtId="164" fontId="8" fillId="0" borderId="0" applyAlignment="1" pivotButton="0" quotePrefix="0" xfId="1">
      <alignment horizontal="left" vertical="center"/>
    </xf>
    <xf numFmtId="164" fontId="7" fillId="0" borderId="0" applyAlignment="1" pivotButton="0" quotePrefix="0" xfId="1">
      <alignment horizontal="left" vertical="center"/>
    </xf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64" fontId="11" fillId="0" borderId="0" pivotButton="0" quotePrefix="0" xfId="1"/>
    <xf numFmtId="17" fontId="14" fillId="12" borderId="3" applyAlignment="1" pivotButton="0" quotePrefix="0" xfId="1">
      <alignment horizontal="center" vertical="center" wrapText="1"/>
    </xf>
    <xf numFmtId="17" fontId="14" fillId="12" borderId="29" applyAlignment="1" pivotButton="0" quotePrefix="0" xfId="1">
      <alignment horizontal="center" vertical="center" wrapText="1"/>
    </xf>
    <xf numFmtId="17" fontId="14" fillId="12" borderId="8" applyAlignment="1" pivotButton="0" quotePrefix="0" xfId="1">
      <alignment horizontal="center" vertical="center"/>
    </xf>
    <xf numFmtId="17" fontId="14" fillId="12" borderId="8" applyAlignment="1" pivotButton="0" quotePrefix="0" xfId="1">
      <alignment horizontal="center" vertical="center" wrapText="1"/>
    </xf>
    <xf numFmtId="17" fontId="7" fillId="0" borderId="23" applyAlignment="1" pivotButton="0" quotePrefix="0" xfId="1">
      <alignment horizontal="center" vertical="center"/>
    </xf>
    <xf numFmtId="3" fontId="7" fillId="0" borderId="3" applyAlignment="1" pivotButton="0" quotePrefix="0" xfId="1">
      <alignment horizontal="center" vertical="center"/>
    </xf>
    <xf numFmtId="3" fontId="7" fillId="0" borderId="29" applyAlignment="1" pivotButton="0" quotePrefix="0" xfId="1">
      <alignment horizontal="center" vertical="center"/>
    </xf>
    <xf numFmtId="3" fontId="7" fillId="0" borderId="8" applyAlignment="1" pivotButton="0" quotePrefix="0" xfId="1">
      <alignment horizontal="center" vertical="center"/>
    </xf>
    <xf numFmtId="17" fontId="7" fillId="0" borderId="7" applyAlignment="1" pivotButton="0" quotePrefix="0" xfId="1">
      <alignment horizontal="center" vertical="center"/>
    </xf>
    <xf numFmtId="17" fontId="7" fillId="0" borderId="16" applyAlignment="1" pivotButton="0" quotePrefix="0" xfId="1">
      <alignment horizontal="center" vertical="center"/>
    </xf>
    <xf numFmtId="3" fontId="7" fillId="0" borderId="17" applyAlignment="1" pivotButton="0" quotePrefix="0" xfId="1">
      <alignment horizontal="center" vertical="center"/>
    </xf>
    <xf numFmtId="3" fontId="7" fillId="0" borderId="30" applyAlignment="1" pivotButton="0" quotePrefix="0" xfId="1">
      <alignment horizontal="center" vertical="center"/>
    </xf>
    <xf numFmtId="3" fontId="7" fillId="0" borderId="18" applyAlignment="1" pivotButton="0" quotePrefix="0" xfId="1">
      <alignment horizontal="center" vertical="center"/>
    </xf>
    <xf numFmtId="17" fontId="7" fillId="0" borderId="6" applyAlignment="1" pivotButton="0" quotePrefix="0" xfId="1">
      <alignment horizontal="center" vertical="center"/>
    </xf>
    <xf numFmtId="3" fontId="8" fillId="0" borderId="4" applyAlignment="1" pivotButton="0" quotePrefix="0" xfId="1">
      <alignment horizontal="center" vertical="center"/>
    </xf>
    <xf numFmtId="3" fontId="8" fillId="0" borderId="31" applyAlignment="1" pivotButton="0" quotePrefix="0" xfId="1">
      <alignment horizontal="center" vertical="center"/>
    </xf>
    <xf numFmtId="3" fontId="8" fillId="0" borderId="9" applyAlignment="1" pivotButton="0" quotePrefix="0" xfId="1">
      <alignment horizontal="center" vertical="center"/>
    </xf>
    <xf numFmtId="164" fontId="5" fillId="0" borderId="0" applyAlignment="1" pivotButton="0" quotePrefix="0" xfId="0">
      <alignment horizontal="left" wrapText="1"/>
    </xf>
    <xf numFmtId="164" fontId="6" fillId="0" borderId="0" applyAlignment="1" pivotButton="0" quotePrefix="0" xfId="0">
      <alignment wrapText="1"/>
    </xf>
    <xf numFmtId="1" fontId="3" fillId="0" borderId="1" applyAlignment="1" pivotButton="0" quotePrefix="0" xfId="0">
      <alignment horizontal="left" vertical="center"/>
    </xf>
    <xf numFmtId="3" fontId="7" fillId="0" borderId="24" applyAlignment="1" pivotButton="0" quotePrefix="0" xfId="4">
      <alignment horizontal="center" vertical="center"/>
    </xf>
    <xf numFmtId="3" fontId="7" fillId="0" borderId="25" applyAlignment="1" pivotButton="0" quotePrefix="0" xfId="4">
      <alignment horizontal="center" vertical="center"/>
    </xf>
    <xf numFmtId="3" fontId="7" fillId="0" borderId="3" applyAlignment="1" pivotButton="0" quotePrefix="0" xfId="4">
      <alignment horizontal="center" vertical="center"/>
    </xf>
    <xf numFmtId="3" fontId="7" fillId="0" borderId="8" applyAlignment="1" pivotButton="0" quotePrefix="0" xfId="4">
      <alignment horizontal="center" vertical="center"/>
    </xf>
    <xf numFmtId="3" fontId="7" fillId="0" borderId="17" applyAlignment="1" pivotButton="0" quotePrefix="0" xfId="4">
      <alignment horizontal="center" vertical="center"/>
    </xf>
    <xf numFmtId="3" fontId="7" fillId="0" borderId="18" applyAlignment="1" pivotButton="0" quotePrefix="0" xfId="4">
      <alignment horizontal="center" vertical="center"/>
    </xf>
    <xf numFmtId="3" fontId="8" fillId="0" borderId="4" applyAlignment="1" pivotButton="0" quotePrefix="0" xfId="4">
      <alignment horizontal="center" vertical="center"/>
    </xf>
    <xf numFmtId="3" fontId="8" fillId="0" borderId="9" applyAlignment="1" pivotButton="0" quotePrefix="0" xfId="4">
      <alignment horizontal="center"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7" fontId="7" fillId="0" borderId="37" applyAlignment="1" pivotButton="0" quotePrefix="0" xfId="0">
      <alignment horizontal="center" vertical="center"/>
    </xf>
    <xf numFmtId="1" fontId="7" fillId="0" borderId="38" applyAlignment="1" pivotButton="0" quotePrefix="0" xfId="0">
      <alignment horizontal="center" vertical="center"/>
    </xf>
    <xf numFmtId="1" fontId="7" fillId="0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 vertical="center"/>
    </xf>
    <xf numFmtId="17" fontId="7" fillId="0" borderId="32" applyAlignment="1" pivotButton="0" quotePrefix="0" xfId="0">
      <alignment horizontal="center" vertical="center"/>
    </xf>
    <xf numFmtId="1" fontId="7" fillId="0" borderId="41" applyAlignment="1" pivotButton="0" quotePrefix="0" xfId="0">
      <alignment horizontal="center" vertical="center"/>
    </xf>
    <xf numFmtId="1" fontId="7" fillId="0" borderId="42" applyAlignment="1" pivotButton="0" quotePrefix="0" xfId="0">
      <alignment horizontal="center" vertical="center"/>
    </xf>
    <xf numFmtId="1" fontId="7" fillId="0" borderId="15" applyAlignment="1" pivotButton="0" quotePrefix="0" xfId="0">
      <alignment horizontal="center" vertical="center"/>
    </xf>
    <xf numFmtId="17" fontId="7" fillId="0" borderId="43" applyAlignment="1" pivotButton="0" quotePrefix="0" xfId="0">
      <alignment horizontal="center" vertical="center"/>
    </xf>
    <xf numFmtId="17" fontId="7" fillId="0" borderId="44" applyAlignment="1" pivotButton="0" quotePrefix="0" xfId="0">
      <alignment horizontal="center" vertical="center"/>
    </xf>
    <xf numFmtId="1" fontId="7" fillId="0" borderId="45" applyAlignment="1" pivotButton="0" quotePrefix="0" xfId="0">
      <alignment horizontal="center" vertical="center"/>
    </xf>
    <xf numFmtId="1" fontId="7" fillId="0" borderId="46" applyAlignment="1" pivotButton="0" quotePrefix="0" xfId="0">
      <alignment horizontal="center" vertical="center"/>
    </xf>
    <xf numFmtId="1" fontId="7" fillId="0" borderId="47" applyAlignment="1" pivotButton="0" quotePrefix="0" xfId="0">
      <alignment horizontal="center" vertical="center"/>
    </xf>
    <xf numFmtId="165" fontId="7" fillId="0" borderId="38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65" fontId="7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65" fontId="7" fillId="0" borderId="15" applyAlignment="1" pivotButton="0" quotePrefix="0" xfId="0">
      <alignment horizontal="center" vertical="center"/>
    </xf>
    <xf numFmtId="165" fontId="7" fillId="0" borderId="45" applyAlignment="1" pivotButton="0" quotePrefix="0" xfId="0">
      <alignment horizontal="center" vertical="center"/>
    </xf>
    <xf numFmtId="165" fontId="7" fillId="0" borderId="46" applyAlignment="1" pivotButton="0" quotePrefix="0" xfId="0">
      <alignment horizontal="center" vertical="center"/>
    </xf>
    <xf numFmtId="165" fontId="7" fillId="0" borderId="47" applyAlignment="1" pivotButton="0" quotePrefix="0" xfId="0">
      <alignment horizontal="center" vertical="center"/>
    </xf>
    <xf numFmtId="17" fontId="7" fillId="0" borderId="37" applyAlignment="1" pivotButton="0" quotePrefix="0" xfId="1">
      <alignment horizontal="center" vertical="center"/>
    </xf>
    <xf numFmtId="3" fontId="7" fillId="0" borderId="38" applyAlignment="1" pivotButton="0" quotePrefix="0" xfId="1">
      <alignment horizontal="center" vertical="center"/>
    </xf>
    <xf numFmtId="3" fontId="7" fillId="0" borderId="48" applyAlignment="1" pivotButton="0" quotePrefix="0" xfId="1">
      <alignment horizontal="center" vertical="center"/>
    </xf>
    <xf numFmtId="3" fontId="7" fillId="0" borderId="39" applyAlignment="1" pivotButton="0" quotePrefix="0" xfId="1">
      <alignment horizontal="center" vertical="center"/>
    </xf>
    <xf numFmtId="3" fontId="7" fillId="0" borderId="38" applyAlignment="1" pivotButton="0" quotePrefix="0" xfId="4">
      <alignment horizontal="center" vertical="center"/>
    </xf>
    <xf numFmtId="3" fontId="7" fillId="0" borderId="39" applyAlignment="1" pivotButton="0" quotePrefix="0" xfId="4">
      <alignment horizontal="center" vertical="center"/>
    </xf>
    <xf numFmtId="17" fontId="7" fillId="0" borderId="32" applyAlignment="1" pivotButton="0" quotePrefix="0" xfId="1">
      <alignment horizontal="center" vertical="center"/>
    </xf>
    <xf numFmtId="3" fontId="7" fillId="0" borderId="41" applyAlignment="1" pivotButton="0" quotePrefix="0" xfId="1">
      <alignment horizontal="center" vertical="center"/>
    </xf>
    <xf numFmtId="3" fontId="7" fillId="0" borderId="33" applyAlignment="1" pivotButton="0" quotePrefix="0" xfId="1">
      <alignment horizontal="center" vertical="center"/>
    </xf>
    <xf numFmtId="3" fontId="7" fillId="0" borderId="42" applyAlignment="1" pivotButton="0" quotePrefix="0" xfId="1">
      <alignment horizontal="center" vertical="center"/>
    </xf>
    <xf numFmtId="3" fontId="7" fillId="0" borderId="41" applyAlignment="1" pivotButton="0" quotePrefix="0" xfId="4">
      <alignment horizontal="center" vertical="center"/>
    </xf>
    <xf numFmtId="3" fontId="7" fillId="0" borderId="42" applyAlignment="1" pivotButton="0" quotePrefix="0" xfId="4">
      <alignment horizontal="center" vertical="center"/>
    </xf>
    <xf numFmtId="17" fontId="7" fillId="0" borderId="43" applyAlignment="1" pivotButton="0" quotePrefix="0" xfId="1">
      <alignment horizontal="center" vertical="center"/>
    </xf>
    <xf numFmtId="17" fontId="7" fillId="0" borderId="44" applyAlignment="1" pivotButton="0" quotePrefix="0" xfId="1">
      <alignment horizontal="center" vertical="center"/>
    </xf>
    <xf numFmtId="3" fontId="7" fillId="0" borderId="45" applyAlignment="1" pivotButton="0" quotePrefix="0" xfId="1">
      <alignment horizontal="center" vertical="center"/>
    </xf>
    <xf numFmtId="3" fontId="7" fillId="0" borderId="49" applyAlignment="1" pivotButton="0" quotePrefix="0" xfId="1">
      <alignment horizontal="center" vertical="center"/>
    </xf>
    <xf numFmtId="3" fontId="7" fillId="0" borderId="46" applyAlignment="1" pivotButton="0" quotePrefix="0" xfId="1">
      <alignment horizontal="center" vertical="center"/>
    </xf>
    <xf numFmtId="3" fontId="7" fillId="0" borderId="45" applyAlignment="1" pivotButton="0" quotePrefix="0" xfId="4">
      <alignment horizontal="center" vertical="center"/>
    </xf>
    <xf numFmtId="3" fontId="7" fillId="0" borderId="46" applyAlignment="1" pivotButton="0" quotePrefix="0" xfId="4">
      <alignment horizontal="center" vertical="center"/>
    </xf>
    <xf numFmtId="3" fontId="7" fillId="14" borderId="17" applyAlignment="1" pivotButton="0" quotePrefix="0" xfId="1">
      <alignment horizontal="center" vertical="center"/>
    </xf>
    <xf numFmtId="3" fontId="7" fillId="14" borderId="38" applyAlignment="1" pivotButton="0" quotePrefix="0" xfId="1">
      <alignment horizontal="center" vertical="center"/>
    </xf>
    <xf numFmtId="3" fontId="7" fillId="14" borderId="8" applyAlignment="1" pivotButton="0" quotePrefix="0" xfId="1">
      <alignment horizontal="center" vertical="center"/>
    </xf>
    <xf numFmtId="3" fontId="7" fillId="14" borderId="18" applyAlignment="1" pivotButton="0" quotePrefix="0" xfId="1">
      <alignment horizontal="center" vertical="center"/>
    </xf>
    <xf numFmtId="3" fontId="7" fillId="14" borderId="39" applyAlignment="1" pivotButton="0" quotePrefix="0" xfId="1">
      <alignment horizontal="center" vertical="center"/>
    </xf>
    <xf numFmtId="3" fontId="7" fillId="14" borderId="42" applyAlignment="1" pivotButton="0" quotePrefix="0" xfId="1">
      <alignment horizontal="center" vertical="center"/>
    </xf>
    <xf numFmtId="3" fontId="7" fillId="14" borderId="46" applyAlignment="1" pivotButton="0" quotePrefix="0" xfId="1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5" fontId="0" fillId="0" borderId="0" pivotButton="0" quotePrefix="0" xfId="0"/>
    <xf numFmtId="164" fontId="32" fillId="0" borderId="0" pivotButton="0" quotePrefix="0" xfId="0"/>
    <xf numFmtId="17" fontId="8" fillId="0" borderId="6" applyAlignment="1" pivotButton="0" quotePrefix="0" xfId="0">
      <alignment horizontal="center" vertical="center"/>
    </xf>
    <xf numFmtId="3" fontId="11" fillId="0" borderId="0" pivotButton="0" quotePrefix="0" xfId="1"/>
    <xf numFmtId="164" fontId="8" fillId="0" borderId="0" applyAlignment="1" pivotButton="0" quotePrefix="0" xfId="0">
      <alignment horizontal="center" vertical="center" textRotation="90"/>
    </xf>
    <xf numFmtId="164" fontId="0" fillId="0" borderId="0" applyAlignment="1" pivotButton="0" quotePrefix="0" xfId="0">
      <alignment horizontal="center" vertical="center" textRotation="90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3" fontId="7" fillId="14" borderId="29" applyAlignment="1" pivotButton="0" quotePrefix="0" xfId="1">
      <alignment horizontal="center" vertical="center"/>
    </xf>
    <xf numFmtId="3" fontId="7" fillId="14" borderId="30" applyAlignment="1" pivotButton="0" quotePrefix="0" xfId="1">
      <alignment horizontal="center" vertical="center"/>
    </xf>
    <xf numFmtId="3" fontId="7" fillId="14" borderId="48" applyAlignment="1" pivotButton="0" quotePrefix="0" xfId="1">
      <alignment horizontal="center" vertical="center"/>
    </xf>
    <xf numFmtId="3" fontId="7" fillId="14" borderId="33" applyAlignment="1" pivotButton="0" quotePrefix="0" xfId="1">
      <alignment horizontal="center" vertical="center"/>
    </xf>
    <xf numFmtId="3" fontId="7" fillId="14" borderId="49" applyAlignment="1" pivotButton="0" quotePrefix="0" xfId="1">
      <alignment horizontal="center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7" fontId="14" fillId="2" borderId="52" applyAlignment="1" pivotButton="0" quotePrefix="0" xfId="0">
      <alignment horizontal="center" vertical="center"/>
    </xf>
    <xf numFmtId="17" fontId="14" fillId="2" borderId="53" applyAlignment="1" pivotButton="0" quotePrefix="0" xfId="0">
      <alignment horizontal="center" vertical="center" wrapText="1"/>
    </xf>
    <xf numFmtId="164" fontId="10" fillId="2" borderId="54" applyAlignment="1" pivotButton="0" quotePrefix="0" xfId="0">
      <alignment horizontal="centerContinuous" vertical="center"/>
    </xf>
    <xf numFmtId="164" fontId="10" fillId="2" borderId="55" applyAlignment="1" pivotButton="0" quotePrefix="0" xfId="0">
      <alignment horizontal="centerContinuous" vertical="center"/>
    </xf>
    <xf numFmtId="17" fontId="14" fillId="2" borderId="56" applyAlignment="1" pivotButton="0" quotePrefix="0" xfId="0">
      <alignment horizontal="center" vertical="center" wrapText="1"/>
    </xf>
    <xf numFmtId="17" fontId="14" fillId="2" borderId="57" applyAlignment="1" pivotButton="0" quotePrefix="0" xfId="0">
      <alignment horizontal="center" vertical="center"/>
    </xf>
    <xf numFmtId="1" fontId="0" fillId="0" borderId="0" pivotButton="0" quotePrefix="0" xfId="0"/>
    <xf numFmtId="164" fontId="0" fillId="0" borderId="0" applyAlignment="1" pivotButton="0" quotePrefix="0" xfId="0">
      <alignment horizontal="center"/>
    </xf>
    <xf numFmtId="17" fontId="7" fillId="0" borderId="58" applyAlignment="1" pivotButton="0" quotePrefix="0" xfId="0">
      <alignment horizontal="center" vertical="center"/>
    </xf>
    <xf numFmtId="1" fontId="7" fillId="0" borderId="59" applyAlignment="1" pivotButton="0" quotePrefix="0" xfId="0">
      <alignment horizontal="center" vertical="center"/>
    </xf>
    <xf numFmtId="1" fontId="7" fillId="0" borderId="60" applyAlignment="1" pivotButton="0" quotePrefix="0" xfId="0">
      <alignment horizontal="center" vertical="center"/>
    </xf>
    <xf numFmtId="1" fontId="7" fillId="0" borderId="61" applyAlignment="1" pivotButton="0" quotePrefix="0" xfId="0">
      <alignment horizontal="center" vertical="center"/>
    </xf>
    <xf numFmtId="165" fontId="7" fillId="0" borderId="59" applyAlignment="1" pivotButton="0" quotePrefix="0" xfId="0">
      <alignment horizontal="center" vertical="center"/>
    </xf>
    <xf numFmtId="165" fontId="7" fillId="0" borderId="60" applyAlignment="1" pivotButton="0" quotePrefix="0" xfId="0">
      <alignment horizontal="center" vertical="center"/>
    </xf>
    <xf numFmtId="1" fontId="8" fillId="0" borderId="62" applyAlignment="1" pivotButton="0" quotePrefix="0" xfId="0">
      <alignment horizontal="center" vertical="center"/>
    </xf>
    <xf numFmtId="17" fontId="7" fillId="0" borderId="58" applyAlignment="1" pivotButton="0" quotePrefix="0" xfId="1">
      <alignment horizontal="center" vertical="center"/>
    </xf>
    <xf numFmtId="3" fontId="7" fillId="14" borderId="59" applyAlignment="1" pivotButton="0" quotePrefix="0" xfId="1">
      <alignment horizontal="center" vertical="center"/>
    </xf>
    <xf numFmtId="3" fontId="7" fillId="14" borderId="0" applyAlignment="1" pivotButton="0" quotePrefix="0" xfId="1">
      <alignment horizontal="center" vertical="center"/>
    </xf>
    <xf numFmtId="3" fontId="7" fillId="14" borderId="60" applyAlignment="1" pivotButton="0" quotePrefix="0" xfId="1">
      <alignment horizontal="center" vertical="center"/>
    </xf>
    <xf numFmtId="3" fontId="7" fillId="0" borderId="59" applyAlignment="1" pivotButton="0" quotePrefix="0" xfId="4">
      <alignment horizontal="center" vertical="center"/>
    </xf>
    <xf numFmtId="3" fontId="7" fillId="0" borderId="60" applyAlignment="1" pivotButton="0" quotePrefix="0" xfId="4">
      <alignment horizontal="center" vertical="center"/>
    </xf>
    <xf numFmtId="3" fontId="7" fillId="14" borderId="45" applyAlignment="1" pivotButton="0" quotePrefix="0" xfId="1">
      <alignment horizontal="center" vertical="center"/>
    </xf>
    <xf numFmtId="3" fontId="7" fillId="0" borderId="59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60" applyAlignment="1" pivotButton="0" quotePrefix="0" xfId="1">
      <alignment horizontal="center" vertical="center"/>
    </xf>
    <xf numFmtId="165" fontId="8" fillId="0" borderId="62" applyAlignment="1" pivotButton="0" quotePrefix="0" xfId="0">
      <alignment horizontal="center" vertical="center"/>
    </xf>
    <xf numFmtId="3" fontId="7" fillId="14" borderId="63" applyAlignment="1" pivotButton="0" quotePrefix="0" xfId="1">
      <alignment horizontal="center" vertical="center"/>
    </xf>
    <xf numFmtId="17" fontId="7" fillId="0" borderId="64" applyAlignment="1" pivotButton="0" quotePrefix="0" xfId="1">
      <alignment horizontal="center" vertical="center"/>
    </xf>
    <xf numFmtId="0" fontId="33" fillId="0" borderId="0" pivotButton="0" quotePrefix="0" xfId="5"/>
    <xf numFmtId="0" fontId="19" fillId="0" borderId="0" pivotButton="0" quotePrefix="0" xfId="5"/>
    <xf numFmtId="0" fontId="19" fillId="0" borderId="0" pivotButton="0" quotePrefix="0" xfId="5"/>
    <xf numFmtId="0" fontId="1" fillId="0" borderId="0" pivotButton="0" quotePrefix="0" xfId="6"/>
    <xf numFmtId="0" fontId="19" fillId="10" borderId="0" pivotButton="0" quotePrefix="0" xfId="5"/>
    <xf numFmtId="0" fontId="1" fillId="0" borderId="0" pivotButton="0" quotePrefix="0" xfId="6"/>
    <xf numFmtId="0" fontId="19" fillId="13" borderId="0" pivotButton="0" quotePrefix="0" xfId="5"/>
    <xf numFmtId="0" fontId="29" fillId="0" borderId="0" pivotButton="0" quotePrefix="0" xfId="5"/>
    <xf numFmtId="0" fontId="30" fillId="0" borderId="0" pivotButton="0" quotePrefix="0" xfId="5"/>
    <xf numFmtId="0" fontId="31" fillId="0" borderId="0" applyAlignment="1" pivotButton="0" quotePrefix="0" xfId="5">
      <alignment horizontal="right"/>
    </xf>
    <xf numFmtId="0" fontId="34" fillId="0" borderId="0" pivotButton="0" quotePrefix="0" xfId="5"/>
    <xf numFmtId="0" fontId="1" fillId="0" borderId="0" pivotButton="0" quotePrefix="0" xfId="6"/>
    <xf numFmtId="0" fontId="35" fillId="0" borderId="0" pivotButton="0" quotePrefix="0" xfId="6"/>
    <xf numFmtId="0" fontId="20" fillId="0" borderId="0" pivotButton="0" quotePrefix="0" xfId="6"/>
    <xf numFmtId="0" fontId="21" fillId="0" borderId="0" pivotButton="0" quotePrefix="0" xfId="5"/>
    <xf numFmtId="0" fontId="36" fillId="0" borderId="0" applyAlignment="1" applyProtection="1" pivotButton="0" quotePrefix="0" xfId="0">
      <alignment horizontal="left"/>
      <protection locked="0" hidden="0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26" fillId="0" borderId="0" applyAlignment="1" pivotButton="0" quotePrefix="0" xfId="4">
      <alignment vertical="center"/>
    </xf>
    <xf numFmtId="164" fontId="9" fillId="0" borderId="0" applyAlignment="1" pivotButton="0" quotePrefix="0" xfId="4">
      <alignment vertical="center"/>
    </xf>
    <xf numFmtId="164" fontId="9" fillId="0" borderId="0" applyAlignment="1" pivotButton="0" quotePrefix="0" xfId="4">
      <alignment horizontal="center" vertical="center"/>
    </xf>
    <xf numFmtId="164" fontId="1" fillId="0" borderId="0" pivotButton="0" quotePrefix="0" xfId="4"/>
    <xf numFmtId="164" fontId="1" fillId="0" borderId="0" pivotButton="0" quotePrefix="0" xfId="4"/>
    <xf numFmtId="164" fontId="23" fillId="0" borderId="0" pivotButton="0" quotePrefix="0" xfId="4"/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7" fontId="14" fillId="9" borderId="3" applyAlignment="1" pivotButton="0" quotePrefix="0" xfId="4">
      <alignment horizontal="center" vertical="center" wrapText="1"/>
    </xf>
    <xf numFmtId="17" fontId="14" fillId="9" borderId="2" applyAlignment="1" pivotButton="0" quotePrefix="0" xfId="4">
      <alignment horizontal="center" vertical="center"/>
    </xf>
    <xf numFmtId="17" fontId="14" fillId="9" borderId="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7" fontId="7" fillId="0" borderId="23" applyAlignment="1" pivotButton="0" quotePrefix="0" xfId="4">
      <alignment horizontal="center" vertical="center"/>
    </xf>
    <xf numFmtId="1" fontId="7" fillId="0" borderId="24" applyAlignment="1" pivotButton="0" quotePrefix="0" xfId="4">
      <alignment horizontal="center" vertical="center"/>
    </xf>
    <xf numFmtId="1" fontId="7" fillId="0" borderId="26" applyAlignment="1" pivotButton="0" quotePrefix="0" xfId="4">
      <alignment horizontal="center" vertical="center"/>
    </xf>
    <xf numFmtId="1" fontId="7" fillId="0" borderId="25" applyAlignment="1" pivotButton="0" quotePrefix="0" xfId="4">
      <alignment horizontal="center" vertical="center"/>
    </xf>
    <xf numFmtId="165" fontId="7" fillId="0" borderId="24" applyAlignment="1" pivotButton="0" quotePrefix="0" xfId="4">
      <alignment horizontal="center" vertical="center"/>
    </xf>
    <xf numFmtId="165" fontId="7" fillId="0" borderId="26" applyAlignment="1" pivotButton="0" quotePrefix="0" xfId="4">
      <alignment horizontal="center" vertical="center"/>
    </xf>
    <xf numFmtId="165" fontId="7" fillId="0" borderId="25" applyAlignment="1" pivotButton="0" quotePrefix="0" xfId="4">
      <alignment horizontal="center" vertical="center"/>
    </xf>
    <xf numFmtId="1" fontId="1" fillId="0" borderId="0" applyAlignment="1" pivotButton="0" quotePrefix="0" xfId="4">
      <alignment horizontal="center"/>
    </xf>
    <xf numFmtId="17" fontId="7" fillId="0" borderId="7" applyAlignment="1" pivotButton="0" quotePrefix="0" xfId="4">
      <alignment horizontal="center" vertical="center"/>
    </xf>
    <xf numFmtId="1" fontId="7" fillId="0" borderId="3" applyAlignment="1" pivotButton="0" quotePrefix="0" xfId="4">
      <alignment horizontal="center" vertical="center"/>
    </xf>
    <xf numFmtId="1" fontId="7" fillId="0" borderId="2" applyAlignment="1" pivotButton="0" quotePrefix="0" xfId="4">
      <alignment horizontal="center" vertical="center"/>
    </xf>
    <xf numFmtId="1" fontId="7" fillId="0" borderId="8" applyAlignment="1" pivotButton="0" quotePrefix="0" xfId="4">
      <alignment horizontal="center" vertical="center"/>
    </xf>
    <xf numFmtId="165" fontId="7" fillId="0" borderId="3" applyAlignment="1" pivotButton="0" quotePrefix="0" xfId="4">
      <alignment horizontal="center" vertical="center"/>
    </xf>
    <xf numFmtId="165" fontId="7" fillId="0" borderId="2" applyAlignment="1" pivotButton="0" quotePrefix="0" xfId="4">
      <alignment horizontal="center" vertical="center"/>
    </xf>
    <xf numFmtId="165" fontId="7" fillId="0" borderId="8" applyAlignment="1" pivotButton="0" quotePrefix="0" xfId="4">
      <alignment horizontal="center" vertical="center"/>
    </xf>
    <xf numFmtId="1" fontId="7" fillId="0" borderId="17" applyAlignment="1" pivotButton="0" quotePrefix="0" xfId="4">
      <alignment horizontal="center" vertical="center"/>
    </xf>
    <xf numFmtId="1" fontId="7" fillId="0" borderId="19" applyAlignment="1" pivotButton="0" quotePrefix="0" xfId="4">
      <alignment horizontal="center" vertical="center"/>
    </xf>
    <xf numFmtId="1" fontId="7" fillId="0" borderId="18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 vertical="center" textRotation="90"/>
    </xf>
    <xf numFmtId="0" fontId="37" fillId="0" borderId="0" applyAlignment="1" pivotButton="0" quotePrefix="0" xfId="5">
      <alignment horizontal="right"/>
    </xf>
    <xf numFmtId="0" fontId="38" fillId="0" borderId="0" applyAlignment="1" pivotButton="0" quotePrefix="0" xfId="5">
      <alignment horizontal="right"/>
    </xf>
    <xf numFmtId="0" fontId="39" fillId="0" borderId="0" applyAlignment="1" pivotButton="0" quotePrefix="0" xfId="5">
      <alignment horizontal="right"/>
    </xf>
    <xf numFmtId="0" fontId="23" fillId="0" borderId="0" pivotButton="0" quotePrefix="0" xfId="0"/>
    <xf numFmtId="164" fontId="0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 textRotation="90" wrapText="1"/>
    </xf>
    <xf numFmtId="17" fontId="7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 wrapText="1"/>
    </xf>
    <xf numFmtId="164" fontId="1" fillId="0" borderId="0" pivotButton="0" quotePrefix="0" xfId="0"/>
    <xf numFmtId="164" fontId="1" fillId="0" borderId="0" applyAlignment="1" pivotButton="0" quotePrefix="0" xfId="0">
      <alignment wrapText="1"/>
    </xf>
    <xf numFmtId="0" fontId="40" fillId="0" borderId="14" applyAlignment="1" applyProtection="1" pivotButton="0" quotePrefix="0" xfId="0">
      <alignment horizontal="left"/>
      <protection locked="0" hidden="0"/>
    </xf>
    <xf numFmtId="0" fontId="41" fillId="0" borderId="14" applyAlignment="1" applyProtection="1" pivotButton="0" quotePrefix="0" xfId="0">
      <alignment horizontal="left"/>
      <protection locked="0" hidden="0"/>
    </xf>
    <xf numFmtId="0" fontId="40" fillId="0" borderId="14" applyAlignment="1" applyProtection="1" pivotButton="0" quotePrefix="0" xfId="0">
      <alignment horizontal="center"/>
      <protection locked="0" hidden="0"/>
    </xf>
    <xf numFmtId="0" fontId="6" fillId="0" borderId="0" pivotButton="0" quotePrefix="0" xfId="0"/>
    <xf numFmtId="165" fontId="0" fillId="0" borderId="0" applyAlignment="1" pivotButton="0" quotePrefix="0" xfId="0">
      <alignment horizontal="left"/>
    </xf>
    <xf numFmtId="164" fontId="12" fillId="5" borderId="0" applyAlignment="1" pivotButton="0" quotePrefix="0" xfId="4">
      <alignment horizontal="center" vertical="center"/>
    </xf>
    <xf numFmtId="17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7" fontId="7" fillId="0" borderId="72" applyAlignment="1" pivotButton="0" quotePrefix="0" xfId="4">
      <alignment horizontal="center" vertical="center"/>
    </xf>
    <xf numFmtId="1" fontId="7" fillId="0" borderId="73" applyAlignment="1" pivotButton="0" quotePrefix="0" xfId="4">
      <alignment horizontal="center" vertical="center"/>
    </xf>
    <xf numFmtId="1" fontId="7" fillId="0" borderId="74" applyAlignment="1" pivotButton="0" quotePrefix="0" xfId="4">
      <alignment horizontal="center" vertical="center"/>
    </xf>
    <xf numFmtId="1" fontId="7" fillId="0" borderId="75" applyAlignment="1" pivotButton="0" quotePrefix="0" xfId="4">
      <alignment horizontal="center" vertical="center"/>
    </xf>
    <xf numFmtId="165" fontId="7" fillId="0" borderId="73" applyAlignment="1" pivotButton="0" quotePrefix="0" xfId="4">
      <alignment horizontal="center" vertical="center"/>
    </xf>
    <xf numFmtId="165" fontId="7" fillId="0" borderId="74" applyAlignment="1" pivotButton="0" quotePrefix="0" xfId="4">
      <alignment horizontal="center" vertical="center"/>
    </xf>
    <xf numFmtId="165" fontId="7" fillId="0" borderId="75" applyAlignment="1" pivotButton="0" quotePrefix="0" xfId="4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0" fontId="41" fillId="0" borderId="68" applyAlignment="1" applyProtection="1" pivotButton="0" quotePrefix="0" xfId="0">
      <alignment horizontal="left" vertical="center" wrapText="1"/>
      <protection locked="0" hidden="0"/>
    </xf>
    <xf numFmtId="0" fontId="40" fillId="0" borderId="68" applyAlignment="1" applyProtection="1" pivotButton="0" quotePrefix="0" xfId="0">
      <alignment horizontal="left" vertical="center"/>
      <protection locked="0" hidden="0"/>
    </xf>
    <xf numFmtId="0" fontId="16" fillId="0" borderId="14" applyProtection="1" pivotButton="0" quotePrefix="0" xfId="0">
      <protection locked="0" hidden="0"/>
    </xf>
    <xf numFmtId="0" fontId="17" fillId="0" borderId="14" applyProtection="1" pivotButton="0" quotePrefix="0" xfId="0">
      <protection locked="0" hidden="0"/>
    </xf>
    <xf numFmtId="164" fontId="6" fillId="0" borderId="0" applyAlignment="1" pivotButton="0" quotePrefix="0" xfId="0">
      <alignment vertical="center"/>
    </xf>
    <xf numFmtId="0" fontId="0" fillId="0" borderId="0" pivotButton="0" quotePrefix="0" xfId="0"/>
    <xf numFmtId="1" fontId="16" fillId="0" borderId="14" applyProtection="1" pivotButton="0" quotePrefix="0" xfId="0">
      <protection locked="0" hidden="0"/>
    </xf>
    <xf numFmtId="1" fontId="7" fillId="0" borderId="23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1" fontId="7" fillId="0" borderId="25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/>
    </xf>
    <xf numFmtId="1" fontId="7" fillId="0" borderId="18" applyAlignment="1" pivotButton="0" quotePrefix="0" xfId="0">
      <alignment horizontal="center" vertical="center"/>
    </xf>
    <xf numFmtId="1" fontId="7" fillId="0" borderId="37" applyAlignment="1" pivotButton="0" quotePrefix="0" xfId="0">
      <alignment horizontal="center" vertical="center"/>
    </xf>
    <xf numFmtId="1" fontId="7" fillId="0" borderId="32" applyAlignment="1" pivotButton="0" quotePrefix="0" xfId="0">
      <alignment horizontal="center" vertical="center"/>
    </xf>
    <xf numFmtId="1" fontId="7" fillId="0" borderId="42" applyAlignment="1" pivotButton="0" quotePrefix="0" xfId="0">
      <alignment horizontal="center" vertical="center"/>
    </xf>
    <xf numFmtId="1" fontId="7" fillId="0" borderId="44" applyAlignment="1" pivotButton="0" quotePrefix="0" xfId="0">
      <alignment horizontal="center" vertical="center"/>
    </xf>
    <xf numFmtId="165" fontId="7" fillId="0" borderId="23" applyAlignment="1" pivotButton="0" quotePrefix="0" xfId="0">
      <alignment horizontal="center" vertical="center"/>
    </xf>
    <xf numFmtId="165" fontId="7" fillId="0" borderId="7" applyAlignment="1" pivotButton="0" quotePrefix="0" xfId="0">
      <alignment horizontal="center" vertical="center"/>
    </xf>
    <xf numFmtId="165" fontId="7" fillId="0" borderId="43" applyAlignment="1" pivotButton="0" quotePrefix="0" xfId="0">
      <alignment horizontal="center" vertical="center"/>
    </xf>
    <xf numFmtId="165" fontId="7" fillId="0" borderId="2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165" fontId="7" fillId="0" borderId="18" applyAlignment="1" pivotButton="0" quotePrefix="0" xfId="0">
      <alignment horizontal="center" vertical="center"/>
    </xf>
    <xf numFmtId="165" fontId="7" fillId="0" borderId="37" applyAlignment="1" pivotButton="0" quotePrefix="0" xfId="0">
      <alignment horizontal="center" vertical="center"/>
    </xf>
    <xf numFmtId="165" fontId="7" fillId="0" borderId="32" applyAlignment="1" pivotButton="0" quotePrefix="0" xfId="0">
      <alignment horizontal="center" vertical="center"/>
    </xf>
    <xf numFmtId="165" fontId="7" fillId="0" borderId="42" applyAlignment="1" pivotButton="0" quotePrefix="0" xfId="0">
      <alignment horizontal="center" vertical="center"/>
    </xf>
    <xf numFmtId="1" fontId="7" fillId="0" borderId="39" applyAlignment="1" pivotButton="0" quotePrefix="0" xfId="0">
      <alignment horizontal="center" vertical="center"/>
    </xf>
    <xf numFmtId="165" fontId="7" fillId="0" borderId="44" applyAlignment="1" pivotButton="0" quotePrefix="0" xfId="0">
      <alignment horizontal="center" vertical="center"/>
    </xf>
    <xf numFmtId="165" fontId="7" fillId="0" borderId="39" applyAlignment="1" pivotButton="0" quotePrefix="0" xfId="0">
      <alignment horizontal="center" vertical="center"/>
    </xf>
    <xf numFmtId="17" fontId="14" fillId="9" borderId="7" applyAlignment="1" pivotButton="0" quotePrefix="0" xfId="0">
      <alignment horizontal="center" vertical="center" wrapText="1"/>
    </xf>
    <xf numFmtId="17" fontId="14" fillId="9" borderId="75" applyAlignment="1" pivotButton="0" quotePrefix="0" xfId="0">
      <alignment horizontal="center" vertical="center" wrapText="1"/>
    </xf>
    <xf numFmtId="17" fontId="14" fillId="15" borderId="3" applyAlignment="1" pivotButton="0" quotePrefix="0" xfId="4">
      <alignment horizontal="center" vertical="center" wrapText="1"/>
    </xf>
    <xf numFmtId="17" fontId="14" fillId="15" borderId="2" applyAlignment="1" pivotButton="0" quotePrefix="0" xfId="4">
      <alignment horizontal="center" vertical="center" wrapText="1"/>
    </xf>
    <xf numFmtId="17" fontId="14" fillId="15" borderId="8" applyAlignment="1" pivotButton="0" quotePrefix="0" xfId="4">
      <alignment horizontal="center" vertical="center"/>
    </xf>
    <xf numFmtId="165" fontId="8" fillId="0" borderId="6" applyAlignment="1" pivotButton="0" quotePrefix="0" xfId="0">
      <alignment horizontal="center" vertical="center"/>
    </xf>
    <xf numFmtId="1" fontId="7" fillId="0" borderId="58" applyAlignment="1" pivotButton="0" quotePrefix="0" xfId="0">
      <alignment horizontal="center" vertical="center"/>
    </xf>
    <xf numFmtId="1" fontId="7" fillId="0" borderId="76" applyAlignment="1" pivotButton="0" quotePrefix="0" xfId="0">
      <alignment horizontal="center" vertical="center"/>
    </xf>
    <xf numFmtId="1" fontId="8" fillId="0" borderId="6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165" fontId="0" fillId="0" borderId="0" pivotButton="0" quotePrefix="0" xfId="8"/>
    <xf numFmtId="164" fontId="1" fillId="0" borderId="0" applyAlignment="1" pivotButton="0" quotePrefix="0" xfId="4">
      <alignment horizontal="center"/>
    </xf>
    <xf numFmtId="9" fontId="0" fillId="0" borderId="0" pivotButton="0" quotePrefix="0" xfId="8"/>
    <xf numFmtId="0" fontId="23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0" fontId="15" fillId="0" borderId="0" applyProtection="1" pivotButton="0" quotePrefix="0" xfId="0"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5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0" fontId="17" fillId="0" borderId="14" applyAlignment="1" applyProtection="1" pivotButton="0" quotePrefix="0" xfId="0">
      <alignment horizontal="left" wrapText="1"/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0" fontId="15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horizontal="left" wrapText="1"/>
      <protection locked="0" hidden="0"/>
    </xf>
    <xf numFmtId="0" fontId="28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0" fontId="24" fillId="0" borderId="0" applyAlignment="1" applyProtection="1" pivotButton="0" quotePrefix="0" xfId="0">
      <alignment horizontal="left"/>
      <protection locked="0" hidden="0"/>
    </xf>
    <xf numFmtId="0" fontId="16" fillId="0" borderId="14" applyAlignment="1" applyProtection="1" pivotButton="0" quotePrefix="0" xfId="0">
      <alignment horizontal="left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9" fontId="16" fillId="0" borderId="14" applyAlignment="1" applyProtection="1" pivotButton="0" quotePrefix="0" xfId="0">
      <alignment horizontal="left"/>
      <protection locked="0" hidden="0"/>
    </xf>
    <xf numFmtId="165" fontId="16" fillId="0" borderId="14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0" fontId="27" fillId="0" borderId="0" applyAlignment="1" applyProtection="1" pivotButton="0" quotePrefix="0" xfId="0">
      <alignment wrapText="1"/>
      <protection locked="0" hidden="0"/>
    </xf>
    <xf numFmtId="165" fontId="15" fillId="0" borderId="0" applyProtection="1" pivotButton="0" quotePrefix="0" xfId="0">
      <protection locked="0" hidden="0"/>
    </xf>
    <xf numFmtId="164" fontId="15" fillId="0" borderId="0" applyProtection="1" pivotButton="0" quotePrefix="0" xfId="0">
      <protection locked="0" hidden="0"/>
    </xf>
    <xf numFmtId="1" fontId="15" fillId="0" borderId="0" applyProtection="1" pivotButton="0" quotePrefix="0" xfId="0">
      <protection locked="0" hidden="0"/>
    </xf>
    <xf numFmtId="15" fontId="15" fillId="0" borderId="0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164" fontId="23" fillId="0" borderId="0" applyProtection="1" pivotButton="0" quotePrefix="0" xfId="0"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6" fillId="0" borderId="14" applyProtection="1" pivotButton="0" quotePrefix="0" xfId="0">
      <protection locked="0" hidden="0"/>
    </xf>
    <xf numFmtId="0" fontId="15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" fontId="16" fillId="0" borderId="0" applyAlignment="1" applyProtection="1" pivotButton="0" quotePrefix="0" xfId="0">
      <alignment horizontal="left"/>
      <protection locked="0" hidden="0"/>
    </xf>
    <xf numFmtId="0" fontId="45" fillId="0" borderId="0" applyAlignment="1" applyProtection="1" pivotButton="0" quotePrefix="0" xfId="9">
      <alignment horizontal="left"/>
      <protection locked="0" hidden="0"/>
    </xf>
    <xf numFmtId="164" fontId="8" fillId="0" borderId="0" applyAlignment="1" pivotButton="0" quotePrefix="0" xfId="0">
      <alignment horizontal="left" vertical="center" wrapText="1"/>
    </xf>
    <xf numFmtId="164" fontId="8" fillId="0" borderId="34" applyAlignment="1" pivotButton="0" quotePrefix="0" xfId="0">
      <alignment horizontal="center" vertical="center" textRotation="90" wrapText="1"/>
    </xf>
    <xf numFmtId="164" fontId="8" fillId="0" borderId="35" applyAlignment="1" pivotButton="0" quotePrefix="0" xfId="0">
      <alignment horizontal="center" vertical="center" textRotation="90" wrapText="1"/>
    </xf>
    <xf numFmtId="164" fontId="8" fillId="0" borderId="36" applyAlignment="1" pivotButton="0" quotePrefix="0" xfId="0">
      <alignment horizontal="center" vertical="center" textRotation="90" wrapText="1"/>
    </xf>
    <xf numFmtId="164" fontId="10" fillId="9" borderId="65" applyAlignment="1" pivotButton="0" quotePrefix="0" xfId="0">
      <alignment horizontal="center" vertical="center"/>
    </xf>
    <xf numFmtId="164" fontId="10" fillId="9" borderId="28" applyAlignment="1" pivotButton="0" quotePrefix="0" xfId="0">
      <alignment horizontal="center" vertical="center"/>
    </xf>
    <xf numFmtId="164" fontId="10" fillId="9" borderId="66" applyAlignment="1" pivotButton="0" quotePrefix="0" xfId="0">
      <alignment horizontal="center" vertical="center"/>
    </xf>
    <xf numFmtId="164" fontId="10" fillId="9" borderId="67" applyAlignment="1" pivotButton="0" quotePrefix="0" xfId="0">
      <alignment horizontal="center" vertical="center"/>
    </xf>
    <xf numFmtId="164" fontId="10" fillId="12" borderId="49" applyAlignment="1" pivotButton="0" quotePrefix="0" xfId="1">
      <alignment horizontal="center" vertical="center"/>
    </xf>
    <xf numFmtId="164" fontId="10" fillId="12" borderId="71" applyAlignment="1" pivotButton="0" quotePrefix="0" xfId="1">
      <alignment horizontal="center" vertical="center"/>
    </xf>
    <xf numFmtId="164" fontId="15" fillId="0" borderId="0" applyAlignment="1" applyProtection="1" pivotButton="0" quotePrefix="0" xfId="0">
      <alignment horizontal="center"/>
      <protection locked="0" hidden="0"/>
    </xf>
    <xf numFmtId="0" fontId="41" fillId="0" borderId="68" applyAlignment="1" applyProtection="1" pivotButton="0" quotePrefix="0" xfId="0">
      <alignment horizontal="center" vertical="center"/>
      <protection locked="0" hidden="0"/>
    </xf>
    <xf numFmtId="164" fontId="42" fillId="0" borderId="69" applyAlignment="1" pivotButton="0" quotePrefix="0" xfId="0">
      <alignment horizontal="center" vertical="center"/>
    </xf>
    <xf numFmtId="164" fontId="42" fillId="0" borderId="70" applyAlignment="1" pivotButton="0" quotePrefix="0" xfId="0">
      <alignment horizontal="center" vertical="center"/>
    </xf>
    <xf numFmtId="0" fontId="41" fillId="0" borderId="69" applyAlignment="1" applyProtection="1" pivotButton="0" quotePrefix="0" xfId="0">
      <alignment horizontal="center" vertical="center"/>
      <protection locked="0" hidden="0"/>
    </xf>
    <xf numFmtId="0" fontId="41" fillId="0" borderId="70" applyAlignment="1" applyProtection="1" pivotButton="0" quotePrefix="0" xfId="0">
      <alignment horizontal="center" vertical="center"/>
      <protection locked="0" hidden="0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1" fillId="0" borderId="0" applyAlignment="1" pivotButton="0" quotePrefix="0" xfId="4">
      <alignment horizontal="center"/>
    </xf>
    <xf numFmtId="164" fontId="8" fillId="0" borderId="34" applyAlignment="1" pivotButton="0" quotePrefix="0" xfId="4">
      <alignment horizontal="center" vertical="center" textRotation="90" wrapText="1"/>
    </xf>
    <xf numFmtId="164" fontId="8" fillId="0" borderId="35" applyAlignment="1" pivotButton="0" quotePrefix="0" xfId="4">
      <alignment horizontal="center" vertical="center" textRotation="90" wrapText="1"/>
    </xf>
    <xf numFmtId="164" fontId="8" fillId="0" borderId="36" applyAlignment="1" pivotButton="0" quotePrefix="0" xfId="4">
      <alignment horizontal="center" vertical="center" textRotation="90" wrapText="1"/>
    </xf>
    <xf numFmtId="164" fontId="10" fillId="15" borderId="65" applyAlignment="1" pivotButton="0" quotePrefix="0" xfId="4">
      <alignment horizontal="center" vertical="center"/>
    </xf>
    <xf numFmtId="164" fontId="10" fillId="15" borderId="28" applyAlignment="1" pivotButton="0" quotePrefix="0" xfId="4">
      <alignment horizontal="center" vertical="center"/>
    </xf>
    <xf numFmtId="164" fontId="10" fillId="15" borderId="66" applyAlignment="1" pivotButton="0" quotePrefix="0" xfId="4">
      <alignment horizontal="center" vertical="center"/>
    </xf>
    <xf numFmtId="164" fontId="23" fillId="0" borderId="0" pivotButton="0" quotePrefix="0" xfId="0"/>
    <xf numFmtId="164" fontId="11" fillId="0" borderId="0" pivotButton="0" quotePrefix="0" xfId="0"/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0">
      <alignment vertical="center"/>
    </xf>
    <xf numFmtId="164" fontId="25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vertical="center"/>
    </xf>
    <xf numFmtId="164" fontId="26" fillId="0" borderId="0" applyAlignment="1" pivotButton="0" quotePrefix="0" xfId="0">
      <alignment vertical="center"/>
    </xf>
    <xf numFmtId="164" fontId="12" fillId="5" borderId="20" applyAlignment="1" pivotButton="0" quotePrefix="0" xfId="0">
      <alignment horizontal="centerContinuous" vertical="center"/>
    </xf>
    <xf numFmtId="164" fontId="13" fillId="5" borderId="21" applyAlignment="1" pivotButton="0" quotePrefix="0" xfId="0">
      <alignment horizontal="centerContinuous" vertical="center"/>
    </xf>
    <xf numFmtId="164" fontId="12" fillId="5" borderId="21" applyAlignment="1" pivotButton="0" quotePrefix="0" xfId="0">
      <alignment horizontal="centerContinuous" vertical="center"/>
    </xf>
    <xf numFmtId="164" fontId="12" fillId="5" borderId="22" applyAlignment="1" pivotButton="0" quotePrefix="0" xfId="0">
      <alignment horizontal="centerContinuous" vertical="center"/>
    </xf>
    <xf numFmtId="164" fontId="12" fillId="8" borderId="20" applyAlignment="1" pivotButton="0" quotePrefix="0" xfId="0">
      <alignment horizontal="centerContinuous" vertical="center"/>
    </xf>
    <xf numFmtId="164" fontId="12" fillId="8" borderId="21" applyAlignment="1" pivotButton="0" quotePrefix="0" xfId="0">
      <alignment horizontal="centerContinuous" vertical="center"/>
    </xf>
    <xf numFmtId="164" fontId="12" fillId="8" borderId="22" applyAlignment="1" pivotButton="0" quotePrefix="0" xfId="0">
      <alignment horizontal="centerContinuous" vertical="center"/>
    </xf>
    <xf numFmtId="164" fontId="12" fillId="8" borderId="12" applyAlignment="1" pivotButton="0" quotePrefix="0" xfId="0">
      <alignment horizontal="centerContinuous" vertical="center"/>
    </xf>
    <xf numFmtId="164" fontId="12" fillId="8" borderId="13" applyAlignment="1" pivotButton="0" quotePrefix="0" xfId="0">
      <alignment horizontal="centerContinuous" vertical="center"/>
    </xf>
    <xf numFmtId="164" fontId="9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8" fillId="0" borderId="0" applyAlignment="1" pivotButton="0" quotePrefix="0" xfId="0">
      <alignment horizontal="center" vertical="center" textRotation="90"/>
    </xf>
    <xf numFmtId="164" fontId="7" fillId="0" borderId="0" applyAlignment="1" pivotButton="0" quotePrefix="0" xfId="0">
      <alignment horizontal="left" vertical="center"/>
    </xf>
    <xf numFmtId="164" fontId="10" fillId="9" borderId="78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28" pivotButton="0" quotePrefix="0" xfId="0"/>
    <xf numFmtId="164" fontId="10" fillId="9" borderId="10" applyAlignment="1" pivotButton="0" quotePrefix="0" xfId="0">
      <alignment horizontal="centerContinuous" vertical="center"/>
    </xf>
    <xf numFmtId="164" fontId="10" fillId="9" borderId="11" applyAlignment="1" pivotButton="0" quotePrefix="0" xfId="0">
      <alignment horizontal="center" vertical="center"/>
    </xf>
    <xf numFmtId="164" fontId="10" fillId="2" borderId="50" applyAlignment="1" pivotButton="0" quotePrefix="0" xfId="0">
      <alignment horizontal="centerContinuous" vertical="center"/>
    </xf>
    <xf numFmtId="164" fontId="10" fillId="2" borderId="54" applyAlignment="1" pivotButton="0" quotePrefix="0" xfId="0">
      <alignment horizontal="centerContinuous" vertical="center"/>
    </xf>
    <xf numFmtId="164" fontId="10" fillId="2" borderId="51" applyAlignment="1" pivotButton="0" quotePrefix="0" xfId="0">
      <alignment horizontal="centerContinuous" vertical="center"/>
    </xf>
    <xf numFmtId="164" fontId="8" fillId="0" borderId="77" applyAlignment="1" pivotButton="0" quotePrefix="0" xfId="0">
      <alignment horizontal="center" vertical="center" textRotation="90" wrapText="1"/>
    </xf>
    <xf numFmtId="0" fontId="0" fillId="0" borderId="35" pivotButton="0" quotePrefix="0" xfId="0"/>
    <xf numFmtId="164" fontId="6" fillId="0" borderId="0" pivotButton="0" quotePrefix="0" xfId="0"/>
    <xf numFmtId="164" fontId="32" fillId="0" borderId="0" pivotButton="0" quotePrefix="0" xfId="0"/>
    <xf numFmtId="0" fontId="0" fillId="0" borderId="36" pivotButton="0" quotePrefix="0" xfId="0"/>
    <xf numFmtId="164" fontId="0" fillId="0" borderId="0" applyAlignment="1" pivotButton="0" quotePrefix="0" xfId="0">
      <alignment horizontal="center" vertical="center" textRotation="90"/>
    </xf>
    <xf numFmtId="164" fontId="10" fillId="2" borderId="55" applyAlignment="1" pivotButton="0" quotePrefix="0" xfId="0">
      <alignment horizontal="centerContinuous" vertical="center"/>
    </xf>
    <xf numFmtId="164" fontId="8" fillId="0" borderId="0" applyAlignment="1" pivotButton="0" quotePrefix="0" xfId="0">
      <alignment horizontal="center" vertical="center" textRotation="90" wrapText="1"/>
    </xf>
    <xf numFmtId="164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left" vertical="center" wrapText="1"/>
    </xf>
    <xf numFmtId="164" fontId="11" fillId="0" borderId="0" pivotButton="0" quotePrefix="0" xfId="1"/>
    <xf numFmtId="164" fontId="11" fillId="0" borderId="0" applyAlignment="1" pivotButton="0" quotePrefix="0" xfId="1">
      <alignment horizontal="left"/>
    </xf>
    <xf numFmtId="164" fontId="7" fillId="0" borderId="0" applyAlignment="1" pivotButton="0" quotePrefix="0" xfId="1">
      <alignment vertical="center"/>
    </xf>
    <xf numFmtId="164" fontId="8" fillId="0" borderId="0" applyAlignment="1" pivotButton="0" quotePrefix="0" xfId="1">
      <alignment horizontal="left" vertical="center"/>
    </xf>
    <xf numFmtId="164" fontId="9" fillId="0" borderId="0" applyAlignment="1" pivotButton="0" quotePrefix="0" xfId="1">
      <alignment vertical="center"/>
    </xf>
    <xf numFmtId="164" fontId="12" fillId="11" borderId="20" applyAlignment="1" pivotButton="0" quotePrefix="0" xfId="4">
      <alignment horizontal="centerContinuous" vertical="center"/>
    </xf>
    <xf numFmtId="164" fontId="13" fillId="11" borderId="21" applyAlignment="1" pivotButton="0" quotePrefix="0" xfId="4">
      <alignment horizontal="centerContinuous" vertical="center"/>
    </xf>
    <xf numFmtId="164" fontId="12" fillId="11" borderId="21" applyAlignment="1" pivotButton="0" quotePrefix="0" xfId="4">
      <alignment horizontal="centerContinuous" vertical="center"/>
    </xf>
    <xf numFmtId="164" fontId="12" fillId="11" borderId="22" applyAlignment="1" pivotButton="0" quotePrefix="0" xfId="4">
      <alignment horizontal="centerContinuous" vertical="center"/>
    </xf>
    <xf numFmtId="164" fontId="7" fillId="0" borderId="0" applyAlignment="1" pivotButton="0" quotePrefix="0" xfId="1">
      <alignment horizontal="left" vertical="center"/>
    </xf>
    <xf numFmtId="164" fontId="10" fillId="12" borderId="71" applyAlignment="1" pivotButton="0" quotePrefix="0" xfId="1">
      <alignment horizontal="center" vertical="center"/>
    </xf>
    <xf numFmtId="0" fontId="0" fillId="0" borderId="49" pivotButton="0" quotePrefix="0" xfId="0"/>
    <xf numFmtId="0" fontId="0" fillId="0" borderId="71" pivotButton="0" quotePrefix="0" xfId="0"/>
    <xf numFmtId="164" fontId="10" fillId="12" borderId="10" applyAlignment="1" pivotButton="0" quotePrefix="0" xfId="1">
      <alignment horizontal="centerContinuous" vertical="center"/>
    </xf>
    <xf numFmtId="164" fontId="10" fillId="12" borderId="11" applyAlignment="1" pivotButton="0" quotePrefix="0" xfId="1">
      <alignment horizontal="centerContinuous" vertical="center"/>
    </xf>
    <xf numFmtId="164" fontId="8" fillId="0" borderId="0" applyAlignment="1" pivotButton="0" quotePrefix="0" xfId="1">
      <alignment horizontal="center" vertical="center" textRotation="90"/>
    </xf>
    <xf numFmtId="164" fontId="11" fillId="0" borderId="0" applyAlignment="1" pivotButton="0" quotePrefix="0" xfId="1">
      <alignment horizontal="center" vertical="center" textRotation="90"/>
    </xf>
    <xf numFmtId="166" fontId="1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/>
    </xf>
    <xf numFmtId="164" fontId="6" fillId="0" borderId="0" applyAlignment="1" pivotButton="0" quotePrefix="0" xfId="0">
      <alignment wrapText="1"/>
    </xf>
    <xf numFmtId="164" fontId="4" fillId="2" borderId="1" applyAlignment="1" pivotButton="0" quotePrefix="0" xfId="0">
      <alignment horizontal="left" vertical="center" wrapText="1"/>
    </xf>
    <xf numFmtId="164" fontId="4" fillId="3" borderId="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left" vertical="center" wrapText="1"/>
    </xf>
    <xf numFmtId="164" fontId="4" fillId="7" borderId="1" applyAlignment="1" pivotButton="0" quotePrefix="0" xfId="0">
      <alignment horizontal="left" vertical="center" wrapText="1"/>
    </xf>
    <xf numFmtId="164" fontId="5" fillId="0" borderId="0" applyAlignment="1" pivotButton="0" quotePrefix="0" xfId="0">
      <alignment horizontal="left" wrapText="1"/>
    </xf>
    <xf numFmtId="164" fontId="3" fillId="0" borderId="1" applyAlignment="1" pivotButton="0" quotePrefix="0" xfId="0">
      <alignment horizontal="left" vertical="center"/>
    </xf>
    <xf numFmtId="164" fontId="1" fillId="0" borderId="0" pivotButton="0" quotePrefix="0" xfId="0"/>
    <xf numFmtId="164" fontId="4" fillId="5" borderId="1" applyAlignment="1" pivotButton="0" quotePrefix="0" xfId="0">
      <alignment horizontal="left" vertical="center"/>
    </xf>
    <xf numFmtId="164" fontId="1" fillId="0" borderId="0" applyAlignment="1" pivotButton="0" quotePrefix="0" xfId="0">
      <alignment wrapText="1"/>
    </xf>
    <xf numFmtId="164" fontId="6" fillId="0" borderId="0" applyAlignment="1" pivotButton="0" quotePrefix="0" xfId="0">
      <alignment vertical="center"/>
    </xf>
    <xf numFmtId="164" fontId="23" fillId="0" borderId="0" applyProtection="1" pivotButton="0" quotePrefix="0" xfId="0">
      <protection locked="0" hidden="0"/>
    </xf>
    <xf numFmtId="164" fontId="16" fillId="0" borderId="0" applyAlignment="1" applyProtection="1" pivotButton="0" quotePrefix="0" xfId="0">
      <alignment horizontal="left"/>
      <protection locked="0" hidden="0"/>
    </xf>
    <xf numFmtId="164" fontId="15" fillId="0" borderId="0" applyProtection="1" pivotButton="0" quotePrefix="0" xfId="0">
      <protection locked="0" hidden="0"/>
    </xf>
    <xf numFmtId="164" fontId="15" fillId="0" borderId="0" applyAlignment="1" applyProtection="1" pivotButton="0" quotePrefix="0" xfId="0">
      <alignment horizontal="left"/>
      <protection locked="0" hidden="0"/>
    </xf>
    <xf numFmtId="168" fontId="16" fillId="0" borderId="0" applyAlignment="1" applyProtection="1" pivotButton="0" quotePrefix="0" xfId="0">
      <alignment horizontal="left"/>
      <protection locked="0" hidden="0"/>
    </xf>
    <xf numFmtId="164" fontId="15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168" fontId="17" fillId="0" borderId="14" applyAlignment="1" applyProtection="1" pivotButton="0" quotePrefix="0" xfId="0">
      <alignment horizontal="left" wrapText="1"/>
      <protection locked="0" hidden="0"/>
    </xf>
    <xf numFmtId="164" fontId="15" fillId="0" borderId="0" applyAlignment="1" applyProtection="1" pivotButton="0" quotePrefix="0" xfId="0">
      <alignment wrapText="1"/>
      <protection locked="0" hidden="0"/>
    </xf>
    <xf numFmtId="164" fontId="17" fillId="0" borderId="14" applyAlignment="1" applyProtection="1" pivotButton="0" quotePrefix="0" xfId="0">
      <alignment horizontal="left" wrapText="1"/>
      <protection locked="0" hidden="0"/>
    </xf>
    <xf numFmtId="168" fontId="16" fillId="0" borderId="14" applyAlignment="1" applyProtection="1" pivotButton="0" quotePrefix="0" xfId="0">
      <alignment horizontal="left"/>
      <protection locked="0" hidden="0"/>
    </xf>
    <xf numFmtId="169" fontId="16" fillId="0" borderId="14" applyAlignment="1" applyProtection="1" pivotButton="0" quotePrefix="0" xfId="0">
      <alignment horizontal="left"/>
      <protection locked="0" hidden="0"/>
    </xf>
    <xf numFmtId="164" fontId="16" fillId="0" borderId="0" applyProtection="1" pivotButton="0" quotePrefix="0" xfId="0">
      <protection locked="0" hidden="0"/>
    </xf>
    <xf numFmtId="164" fontId="16" fillId="0" borderId="14" applyAlignment="1" applyProtection="1" pivotButton="0" quotePrefix="0" xfId="0">
      <alignment horizontal="left"/>
      <protection locked="0" hidden="0"/>
    </xf>
    <xf numFmtId="164" fontId="16" fillId="0" borderId="14" applyProtection="1" pivotButton="0" quotePrefix="0" xfId="0">
      <protection locked="0" hidden="0"/>
    </xf>
    <xf numFmtId="0" fontId="41" fillId="0" borderId="14" applyAlignment="1" applyProtection="1" pivotButton="0" quotePrefix="0" xfId="0">
      <alignment horizontal="center" vertical="center"/>
      <protection locked="0" hidden="0"/>
    </xf>
    <xf numFmtId="0" fontId="0" fillId="0" borderId="69" applyProtection="1" pivotButton="0" quotePrefix="0" xfId="0">
      <protection locked="0" hidden="0"/>
    </xf>
    <xf numFmtId="0" fontId="0" fillId="0" borderId="70" applyProtection="1" pivotButton="0" quotePrefix="0" xfId="0">
      <protection locked="0" hidden="0"/>
    </xf>
    <xf numFmtId="164" fontId="23" fillId="0" borderId="0" pivotButton="0" quotePrefix="0" xfId="4"/>
    <xf numFmtId="164" fontId="1" fillId="0" borderId="0" pivotButton="0" quotePrefix="0" xfId="4"/>
    <xf numFmtId="164" fontId="1" fillId="0" borderId="0" applyAlignment="1" pivotButton="0" quotePrefix="0" xfId="4">
      <alignment horizontal="center"/>
    </xf>
    <xf numFmtId="164" fontId="7" fillId="0" borderId="0" applyAlignment="1" pivotButton="0" quotePrefix="0" xfId="4">
      <alignment vertical="center"/>
    </xf>
    <xf numFmtId="164" fontId="25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4" fontId="7" fillId="0" borderId="0" applyAlignment="1" pivotButton="0" quotePrefix="0" xfId="4">
      <alignment horizontal="center" vertical="center"/>
    </xf>
    <xf numFmtId="164" fontId="9" fillId="0" borderId="0" applyAlignment="1" pivotButton="0" quotePrefix="0" xfId="4">
      <alignment vertical="center"/>
    </xf>
    <xf numFmtId="164" fontId="26" fillId="0" borderId="0" applyAlignment="1" pivotButton="0" quotePrefix="0" xfId="4">
      <alignment vertical="center"/>
    </xf>
    <xf numFmtId="164" fontId="12" fillId="5" borderId="58" applyAlignment="1" pivotButton="0" quotePrefix="0" xfId="4">
      <alignment horizontal="center" vertical="center"/>
    </xf>
    <xf numFmtId="164" fontId="12" fillId="5" borderId="0" applyAlignment="1" pivotButton="0" quotePrefix="0" xfId="4">
      <alignment horizontal="center" vertical="center"/>
    </xf>
    <xf numFmtId="164" fontId="9" fillId="0" borderId="0" applyAlignment="1" pivotButton="0" quotePrefix="0" xfId="4">
      <alignment horizontal="center" vertical="center"/>
    </xf>
    <xf numFmtId="164" fontId="8" fillId="0" borderId="0" applyAlignment="1" pivotButton="0" quotePrefix="0" xfId="4">
      <alignment horizontal="center" vertical="center" textRotation="90"/>
    </xf>
    <xf numFmtId="164" fontId="7" fillId="0" borderId="0" applyAlignment="1" pivotButton="0" quotePrefix="0" xfId="4">
      <alignment horizontal="left" vertical="center"/>
    </xf>
    <xf numFmtId="164" fontId="10" fillId="15" borderId="78" applyAlignment="1" pivotButton="0" quotePrefix="0" xfId="4">
      <alignment horizontal="center" vertical="center"/>
    </xf>
    <xf numFmtId="164" fontId="10" fillId="9" borderId="10" applyAlignment="1" pivotButton="0" quotePrefix="0" xfId="4">
      <alignment horizontal="centerContinuous" vertical="center"/>
    </xf>
    <xf numFmtId="164" fontId="10" fillId="9" borderId="11" applyAlignment="1" pivotButton="0" quotePrefix="0" xfId="4">
      <alignment horizontal="centerContinuous" vertical="center"/>
    </xf>
    <xf numFmtId="164" fontId="10" fillId="9" borderId="27" applyAlignment="1" pivotButton="0" quotePrefix="0" xfId="4">
      <alignment horizontal="centerContinuous" vertical="center"/>
    </xf>
    <xf numFmtId="164" fontId="8" fillId="0" borderId="77" applyAlignment="1" pivotButton="0" quotePrefix="0" xfId="4">
      <alignment horizontal="center" vertical="center" textRotation="90" wrapText="1"/>
    </xf>
    <xf numFmtId="167" fontId="7" fillId="0" borderId="26" applyAlignment="1" pivotButton="0" quotePrefix="0" xfId="7">
      <alignment horizontal="center" vertical="center"/>
    </xf>
    <xf numFmtId="167" fontId="7" fillId="0" borderId="25" applyAlignment="1" pivotButton="0" quotePrefix="0" xfId="7">
      <alignment horizontal="center" vertical="center"/>
    </xf>
    <xf numFmtId="167" fontId="7" fillId="0" borderId="2" applyAlignment="1" pivotButton="0" quotePrefix="0" xfId="7">
      <alignment horizontal="center" vertical="center"/>
    </xf>
    <xf numFmtId="167" fontId="7" fillId="0" borderId="8" applyAlignment="1" pivotButton="0" quotePrefix="0" xfId="7">
      <alignment horizontal="center" vertical="center"/>
    </xf>
    <xf numFmtId="167" fontId="7" fillId="0" borderId="74" applyAlignment="1" pivotButton="0" quotePrefix="0" xfId="7">
      <alignment horizontal="center" vertical="center"/>
    </xf>
    <xf numFmtId="167" fontId="7" fillId="0" borderId="75" applyAlignment="1" pivotButton="0" quotePrefix="0" xfId="7">
      <alignment horizontal="center" vertical="center"/>
    </xf>
    <xf numFmtId="164" fontId="1" fillId="0" borderId="0" applyAlignment="1" pivotButton="0" quotePrefix="0" xfId="4">
      <alignment horizontal="center" vertical="center" textRotation="90"/>
    </xf>
  </cellXfs>
  <cellStyles count="10">
    <cellStyle name="Normal" xfId="0" builtinId="0"/>
    <cellStyle name="Normal 2" xfId="1"/>
    <cellStyle name="Normal 3" xfId="2"/>
    <cellStyle name="Normal 4" xfId="3"/>
    <cellStyle name="Normal 2 2" xfId="4"/>
    <cellStyle name="Normal_Capacity Plan Template 2" xfId="5"/>
    <cellStyle name="Normal 2 3" xfId="6"/>
    <cellStyle name="Comma" xfId="7" builtinId="3"/>
    <cellStyle name="Percent" xfId="8" builtinId="5"/>
    <cellStyle name="Hyperlink" xfId="9" builtinId="8"/>
  </cellStyles>
  <dxfs count="369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b val="1"/>
        <condense val="0"/>
        <color indexed="12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1"/>
        <condense val="0"/>
        <color indexed="12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6500"/>
        <extend val="0"/>
      </font>
      <fill>
        <patternFill>
          <bgColor rgb="FFFFEB9C"/>
        </patternFill>
      </fill>
    </dxf>
    <dxf>
      <font>
        <b val="1"/>
        <condense val="0"/>
        <color indexed="17"/>
        <extend val="0"/>
      </font>
      <fill>
        <patternFill>
          <bgColor indexed="65"/>
        </patternFill>
      </fill>
    </dxf>
    <dxf>
      <font>
        <b val="1"/>
        <condense val="0"/>
        <color indexed="10"/>
        <extend val="0"/>
      </font>
      <fill>
        <patternFill>
          <bgColor indexed="65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Documents%20and%20Settings/n963552a/Local%20Settings/Temporary%20Internet%20Files/OLK15/Intraday%20wc%2010010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e$/Documents%20and%20Settings/n963552a/Local%20Settings/Temporary%20Internet%20Files/OLK15/Intraday%20wc%20100105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Documents%20and%20Settings/V371788/Local%20Settings/Temporary%20Internet%20Files/OLK17F/Copy%20of%20Best%20Practice%20RAP%20Meeting%20Vodafone%20V3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e$/Documents%20and%20Settings/V371788/Local%20Settings/Temporary%20Internet%20Files/OLK17F/Copy%20of%20Best%20Practice%20RAP%20Meeting%20Vodafone%20V3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Users/amar.chawla/AppData/Local/Microsoft/Windows/Temporary%20Internet%20Files/Content.Outlook/71JUKLVM/e$/INTRADAY/Vodafone%20Intraday/TCS/Intraday/VF%20Halfhourly%20ASH%25%20-%20OVERALL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e$/INTRADAY/Vodafone%20Intraday/TCS/Intraday/VF%20Halfhourly%20ASH%25%20-%20OVERAL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35"/>
  <sheetViews>
    <sheetView showGridLines="0" showRowColHeaders="0" workbookViewId="0">
      <selection activeCell="A1" sqref="A1"/>
    </sheetView>
  </sheetViews>
  <sheetFormatPr baseColWidth="8" defaultColWidth="0" defaultRowHeight="12.75" customHeight="1" zeroHeight="1"/>
  <cols>
    <col width="0.88671875" customWidth="1" style="213" min="1" max="1"/>
    <col width="0.33203125" customWidth="1" style="213" min="2" max="4"/>
    <col width="0.5546875" customWidth="1" style="213" min="5" max="5"/>
    <col width="20.6640625" customWidth="1" style="213" min="6" max="6"/>
    <col width="9" customWidth="1" style="213" min="7" max="7"/>
    <col width="1.109375" customWidth="1" style="213" min="8" max="8"/>
    <col width="2.33203125" customWidth="1" style="213" min="9" max="9"/>
    <col width="10.6640625" customWidth="1" style="213" min="10" max="10"/>
    <col width="15.6640625" customWidth="1" style="213" min="11" max="11"/>
    <col width="13.44140625" customWidth="1" style="213" min="12" max="12"/>
    <col width="11.6640625" customWidth="1" style="213" min="13" max="13"/>
    <col width="10.88671875" customWidth="1" style="213" min="14" max="14"/>
    <col width="20.6640625" customWidth="1" style="213" min="15" max="15"/>
    <col width="0.5546875" customWidth="1" style="213" min="16" max="16"/>
    <col width="0.33203125" customWidth="1" style="213" min="17" max="19"/>
    <col width="0.88671875" customWidth="1" style="213" min="20" max="20"/>
    <col hidden="1" width="9.109375" customWidth="1" style="222" min="21" max="16384"/>
  </cols>
  <sheetData>
    <row r="1" ht="5.25" customHeight="1" s="302">
      <c r="A1" s="211" t="n"/>
      <c r="C1" s="213" t="n"/>
    </row>
    <row r="2" ht="2.1" customHeight="1" s="302">
      <c r="B2" s="215" t="n"/>
      <c r="C2" s="213" t="n"/>
      <c r="D2" s="215" t="n"/>
      <c r="E2" s="215" t="n"/>
      <c r="F2" s="215" t="n"/>
      <c r="G2" s="215" t="n"/>
      <c r="H2" s="215" t="n"/>
      <c r="I2" s="215" t="n"/>
      <c r="J2" s="215" t="n"/>
      <c r="K2" s="215" t="n"/>
      <c r="L2" s="215" t="n"/>
      <c r="M2" s="215" t="n"/>
      <c r="N2" s="215" t="n"/>
      <c r="O2" s="215" t="n"/>
      <c r="P2" s="215" t="n"/>
      <c r="Q2" s="215" t="n"/>
      <c r="R2" s="213" t="n"/>
      <c r="S2" s="215" t="n"/>
    </row>
    <row r="3" ht="2.1" customFormat="1" customHeight="1" s="222">
      <c r="A3" s="213" t="n"/>
      <c r="B3" s="213" t="n"/>
      <c r="C3" s="213" t="n"/>
      <c r="D3" s="213" t="n"/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</row>
    <row r="4" ht="2.1" customHeight="1" s="302">
      <c r="B4" s="215" t="n"/>
      <c r="C4" s="213" t="n"/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7" t="n"/>
      <c r="Q4" s="217" t="n"/>
      <c r="R4" s="213" t="n"/>
      <c r="S4" s="215" t="n"/>
    </row>
    <row r="5" ht="2.1" customHeight="1" s="302">
      <c r="B5" s="215" t="n"/>
      <c r="C5" s="213" t="n"/>
      <c r="D5" s="217" t="n"/>
      <c r="Q5" s="217" t="n"/>
      <c r="R5" s="213" t="n"/>
      <c r="S5" s="215" t="n"/>
    </row>
    <row r="6" ht="15" customHeight="1" s="302">
      <c r="B6" s="215" t="n"/>
      <c r="C6" s="213" t="n"/>
      <c r="D6" s="217" t="n"/>
      <c r="M6" s="218" t="n"/>
      <c r="N6" s="219" t="n"/>
      <c r="O6" s="220" t="n"/>
      <c r="Q6" s="217" t="n"/>
      <c r="R6" s="213" t="n"/>
      <c r="S6" s="215" t="n"/>
    </row>
    <row r="7" ht="15" customHeight="1" s="302">
      <c r="B7" s="215" t="n"/>
      <c r="C7" s="213" t="n"/>
      <c r="D7" s="217" t="n"/>
      <c r="M7" s="218" t="n"/>
      <c r="N7" s="221" t="n"/>
      <c r="O7" s="265" t="inlineStr">
        <is>
          <t>Short Term Forecast Analysis Report</t>
        </is>
      </c>
      <c r="Q7" s="217" t="n"/>
      <c r="R7" s="213" t="n"/>
      <c r="S7" s="215" t="n"/>
    </row>
    <row r="8" ht="15" customHeight="1" s="302">
      <c r="B8" s="215" t="n"/>
      <c r="C8" s="213" t="n"/>
      <c r="D8" s="217" t="n"/>
      <c r="K8" s="222" t="n"/>
      <c r="M8" s="218" t="n"/>
      <c r="N8" s="221" t="n"/>
      <c r="O8" s="266" t="inlineStr">
        <is>
          <t>Period:  MMMM YYYY - MMMM YYYY</t>
        </is>
      </c>
      <c r="Q8" s="217" t="n"/>
      <c r="R8" s="213" t="n"/>
      <c r="S8" s="215" t="n"/>
    </row>
    <row r="9" ht="15" customHeight="1" s="302">
      <c r="B9" s="215" t="n"/>
      <c r="C9" s="213" t="n"/>
      <c r="D9" s="217" t="n"/>
      <c r="M9" s="218" t="n"/>
      <c r="N9" s="223" t="n"/>
      <c r="O9" s="267" t="n"/>
      <c r="Q9" s="217" t="n"/>
      <c r="R9" s="213" t="n"/>
      <c r="S9" s="215" t="n"/>
    </row>
    <row r="10" ht="15" customHeight="1" s="302">
      <c r="B10" s="215" t="n"/>
      <c r="C10" s="213" t="n"/>
      <c r="D10" s="217" t="n"/>
      <c r="N10" s="266" t="inlineStr">
        <is>
          <t xml:space="preserve">Report Generation Date : </t>
        </is>
      </c>
      <c r="O10" s="267" t="inlineStr">
        <is>
          <t>DD MMMM YYYY</t>
        </is>
      </c>
      <c r="Q10" s="217" t="n"/>
      <c r="R10" s="213" t="n"/>
      <c r="S10" s="215" t="n"/>
    </row>
    <row r="11" ht="12" customHeight="1" s="302">
      <c r="B11" s="215" t="n"/>
      <c r="C11" s="213" t="n"/>
      <c r="D11" s="217" t="n"/>
      <c r="F11" s="222" t="n"/>
      <c r="Q11" s="217" t="n"/>
      <c r="R11" s="213" t="n"/>
      <c r="S11" s="215" t="n"/>
    </row>
    <row r="12" ht="12" customHeight="1" s="302">
      <c r="B12" s="215" t="n"/>
      <c r="C12" s="213" t="n"/>
      <c r="D12" s="217" t="n"/>
      <c r="Q12" s="217" t="n"/>
      <c r="R12" s="213" t="n"/>
      <c r="S12" s="215" t="n"/>
    </row>
    <row r="13" ht="12" customHeight="1" s="302">
      <c r="B13" s="215" t="n"/>
      <c r="C13" s="213" t="n"/>
      <c r="D13" s="217" t="n"/>
      <c r="J13" s="222" t="n"/>
      <c r="Q13" s="217" t="n"/>
      <c r="R13" s="213" t="n"/>
      <c r="S13" s="215" t="n"/>
    </row>
    <row r="14" ht="12" customHeight="1" s="302">
      <c r="B14" s="215" t="n"/>
      <c r="C14" s="213" t="n"/>
      <c r="D14" s="217" t="n"/>
      <c r="Q14" s="217" t="n"/>
      <c r="R14" s="213" t="n"/>
      <c r="S14" s="215" t="n"/>
    </row>
    <row r="15" ht="12" customHeight="1" s="302">
      <c r="B15" s="215" t="n"/>
      <c r="C15" s="213" t="n"/>
      <c r="D15" s="217" t="n"/>
      <c r="Q15" s="217" t="n"/>
      <c r="R15" s="213" t="n"/>
      <c r="S15" s="215" t="n"/>
    </row>
    <row r="16" ht="8.1" customHeight="1" s="302">
      <c r="B16" s="215" t="n"/>
      <c r="C16" s="213" t="n"/>
      <c r="D16" s="217" t="n"/>
      <c r="Q16" s="217" t="n"/>
      <c r="R16" s="213" t="n"/>
      <c r="S16" s="215" t="n"/>
    </row>
    <row r="17" ht="20.1" customFormat="1" customHeight="1" s="213">
      <c r="B17" s="215" t="n"/>
      <c r="C17" s="213" t="n"/>
      <c r="D17" s="217" t="n"/>
      <c r="Q17" s="217" t="n"/>
      <c r="R17" s="213" t="n"/>
      <c r="S17" s="215" t="n"/>
    </row>
    <row r="18" ht="20.1" customFormat="1" customHeight="1" s="213">
      <c r="B18" s="215" t="n"/>
      <c r="C18" s="213" t="n"/>
      <c r="D18" s="217" t="n"/>
      <c r="F18" s="224" t="n"/>
      <c r="Q18" s="217" t="n"/>
      <c r="R18" s="213" t="n"/>
      <c r="S18" s="215" t="n"/>
    </row>
    <row r="19" ht="20.1" customFormat="1" customHeight="1" s="213">
      <c r="B19" s="215" t="n"/>
      <c r="C19" s="213" t="n"/>
      <c r="D19" s="217" t="n"/>
      <c r="Q19" s="217" t="n"/>
      <c r="R19" s="213" t="n"/>
      <c r="S19" s="215" t="n"/>
    </row>
    <row r="20" ht="20.1" customFormat="1" customHeight="1" s="213">
      <c r="B20" s="215" t="n"/>
      <c r="C20" s="213" t="n"/>
      <c r="D20" s="217" t="n"/>
      <c r="Q20" s="217" t="n"/>
      <c r="R20" s="213" t="n"/>
      <c r="S20" s="215" t="n"/>
    </row>
    <row r="21" ht="20.1" customFormat="1" customHeight="1" s="213">
      <c r="B21" s="215" t="n"/>
      <c r="C21" s="213" t="n"/>
      <c r="D21" s="217" t="n"/>
      <c r="J21" s="222" t="n"/>
      <c r="Q21" s="217" t="n"/>
      <c r="R21" s="213" t="n"/>
      <c r="S21" s="215" t="n"/>
    </row>
    <row r="22" ht="20.1" customFormat="1" customHeight="1" s="213">
      <c r="B22" s="215" t="n"/>
      <c r="C22" s="213" t="n"/>
      <c r="D22" s="217" t="n"/>
      <c r="Q22" s="217" t="n"/>
      <c r="R22" s="213" t="n"/>
      <c r="S22" s="215" t="n"/>
    </row>
    <row r="23" ht="20.1" customFormat="1" customHeight="1" s="213">
      <c r="B23" s="215" t="n"/>
      <c r="C23" s="213" t="n"/>
      <c r="D23" s="217" t="n"/>
      <c r="Q23" s="217" t="n"/>
      <c r="R23" s="213" t="n"/>
      <c r="S23" s="215" t="n"/>
    </row>
    <row r="24" ht="20.1" customFormat="1" customHeight="1" s="213">
      <c r="B24" s="215" t="n"/>
      <c r="C24" s="213" t="n"/>
      <c r="D24" s="217" t="n"/>
      <c r="Q24" s="217" t="n"/>
      <c r="R24" s="213" t="n"/>
      <c r="S24" s="215" t="n"/>
    </row>
    <row r="25" ht="10.5" customFormat="1" customHeight="1" s="213">
      <c r="B25" s="215" t="n"/>
      <c r="C25" s="213" t="n"/>
      <c r="D25" s="217" t="n"/>
      <c r="Q25" s="217" t="n"/>
      <c r="R25" s="213" t="n"/>
      <c r="S25" s="215" t="n"/>
    </row>
    <row r="26" ht="3.75" customFormat="1" customHeight="1" s="213">
      <c r="B26" s="215" t="n"/>
      <c r="C26" s="213" t="n"/>
      <c r="D26" s="217" t="n"/>
      <c r="F26" s="225" t="n"/>
      <c r="Q26" s="217" t="n"/>
      <c r="R26" s="213" t="n"/>
      <c r="S26" s="215" t="n"/>
    </row>
    <row r="27" ht="3.75" customFormat="1" customHeight="1" s="213">
      <c r="B27" s="215" t="n"/>
      <c r="C27" s="213" t="n"/>
      <c r="D27" s="217" t="n"/>
      <c r="Q27" s="217" t="n"/>
      <c r="R27" s="213" t="n"/>
      <c r="S27" s="215" t="n"/>
    </row>
    <row r="28" ht="12" customFormat="1" customHeight="1" s="213">
      <c r="B28" s="215" t="n"/>
      <c r="C28" s="213" t="n"/>
      <c r="D28" s="217" t="n"/>
      <c r="Q28" s="217" t="n"/>
      <c r="R28" s="213" t="n"/>
      <c r="S28" s="215" t="n"/>
    </row>
    <row r="29" ht="12" customFormat="1" customHeight="1" s="213">
      <c r="B29" s="215" t="n"/>
      <c r="C29" s="213" t="n"/>
      <c r="D29" s="217" t="n"/>
      <c r="Q29" s="217" t="n"/>
      <c r="R29" s="213" t="n"/>
      <c r="S29" s="215" t="n"/>
    </row>
    <row r="30" ht="12" customFormat="1" customHeight="1" s="213">
      <c r="B30" s="215" t="n"/>
      <c r="C30" s="213" t="n"/>
      <c r="D30" s="217" t="n"/>
      <c r="Q30" s="217" t="n"/>
      <c r="R30" s="213" t="n"/>
      <c r="S30" s="215" t="n"/>
    </row>
    <row r="31" ht="5.1" customFormat="1" customHeight="1" s="213">
      <c r="B31" s="215" t="n"/>
      <c r="C31" s="213" t="n"/>
      <c r="D31" s="217" t="n"/>
      <c r="Q31" s="217" t="n"/>
      <c r="R31" s="213" t="n"/>
      <c r="S31" s="215" t="n"/>
    </row>
    <row r="32" ht="3" customFormat="1" customHeight="1" s="213">
      <c r="B32" s="215" t="n"/>
      <c r="C32" s="213" t="n"/>
      <c r="D32" s="217" t="n"/>
      <c r="Q32" s="217" t="n"/>
      <c r="R32" s="213" t="n"/>
      <c r="S32" s="215" t="n"/>
    </row>
    <row r="33" ht="2.1" customHeight="1" s="302">
      <c r="B33" s="215" t="n"/>
      <c r="C33" s="213" t="n"/>
      <c r="D33" s="217" t="n"/>
      <c r="E33" s="217" t="n"/>
      <c r="F33" s="217" t="n"/>
      <c r="G33" s="217" t="n"/>
      <c r="H33" s="217" t="n"/>
      <c r="I33" s="217" t="n"/>
      <c r="J33" s="217" t="n"/>
      <c r="K33" s="217" t="n"/>
      <c r="L33" s="217" t="n"/>
      <c r="M33" s="217" t="n"/>
      <c r="N33" s="217" t="n"/>
      <c r="O33" s="217" t="n"/>
      <c r="P33" s="217" t="n"/>
      <c r="Q33" s="217" t="n"/>
      <c r="R33" s="213" t="n"/>
      <c r="S33" s="215" t="n"/>
    </row>
    <row r="34" ht="2.1" customFormat="1" customHeight="1" s="222">
      <c r="A34" s="213" t="n"/>
      <c r="B34" s="213" t="n"/>
      <c r="C34" s="213" t="n"/>
      <c r="D34" s="213" t="n"/>
      <c r="E34" s="213" t="n"/>
      <c r="F34" s="213" t="n"/>
      <c r="G34" s="213" t="n"/>
      <c r="H34" s="213" t="n"/>
      <c r="I34" s="213" t="n"/>
      <c r="J34" s="213" t="n"/>
      <c r="K34" s="213" t="n"/>
      <c r="L34" s="213" t="n"/>
      <c r="M34" s="213" t="n"/>
      <c r="N34" s="213" t="n"/>
      <c r="O34" s="213" t="n"/>
      <c r="P34" s="213" t="n"/>
      <c r="Q34" s="213" t="n"/>
      <c r="R34" s="213" t="n"/>
      <c r="S34" s="213" t="n"/>
      <c r="T34" s="213" t="n"/>
    </row>
    <row r="35" ht="2.1" customHeight="1" s="302">
      <c r="B35" s="215" t="n"/>
      <c r="C35" s="213" t="n"/>
      <c r="D35" s="215" t="n"/>
      <c r="E35" s="215" t="n"/>
      <c r="F35" s="215" t="n"/>
      <c r="G35" s="215" t="n"/>
      <c r="H35" s="215" t="n"/>
      <c r="I35" s="215" t="n"/>
      <c r="J35" s="215" t="n"/>
      <c r="K35" s="215" t="n"/>
      <c r="L35" s="215" t="n"/>
      <c r="M35" s="215" t="n"/>
      <c r="N35" s="215" t="n"/>
      <c r="O35" s="215" t="n"/>
      <c r="P35" s="215" t="n"/>
      <c r="Q35" s="215" t="n"/>
      <c r="R35" s="213" t="n"/>
      <c r="S35" s="215" t="n"/>
    </row>
    <row r="36" ht="5.25" customHeight="1" s="302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AE74"/>
  <sheetViews>
    <sheetView showGridLines="0" zoomScaleNormal="100" workbookViewId="0">
      <pane ySplit="5" topLeftCell="A6" activePane="bottomLeft" state="frozen"/>
      <selection pane="bottomLeft" activeCell="B1" sqref="B1"/>
    </sheetView>
  </sheetViews>
  <sheetFormatPr baseColWidth="8" defaultColWidth="0" defaultRowHeight="13.2"/>
  <cols>
    <col hidden="1" width="0.5546875" customWidth="1" style="403" min="1" max="1"/>
    <col width="0.5546875" customWidth="1" style="403" min="2" max="2"/>
    <col width="6.6640625" customWidth="1" style="302" min="3" max="3"/>
    <col width="8.6640625" customWidth="1" style="404" min="4" max="4"/>
    <col width="12.6640625" customWidth="1" style="302" min="5" max="5"/>
    <col width="14.6640625" customWidth="1" style="302" min="6" max="9"/>
    <col hidden="1" width="12.6640625" customWidth="1" style="302" min="10" max="10"/>
    <col width="14.6640625" customWidth="1" style="302" min="11" max="12"/>
    <col width="0.88671875" customWidth="1" style="302" min="13" max="13"/>
    <col hidden="1" width="8.6640625" customWidth="1" style="302" min="14" max="15"/>
    <col hidden="1" width="14.6640625" customWidth="1" style="302" min="16" max="17"/>
    <col hidden="1" width="0.88671875" customWidth="1" style="302" min="18" max="18"/>
    <col hidden="1" width="14.6640625" customWidth="1" style="302" min="19" max="20"/>
    <col width="0.88671875" customWidth="1" style="302" min="21" max="21"/>
    <col hidden="1" width="9.109375" customWidth="1" style="405" min="22" max="23"/>
    <col hidden="1" width="0.88671875" customWidth="1" style="405" min="24" max="24"/>
    <col hidden="1" width="9.109375" customWidth="1" style="405" min="25" max="26"/>
    <col hidden="1" width="9.109375" customWidth="1" style="302" min="27" max="16384"/>
  </cols>
  <sheetData>
    <row r="1" ht="5.1" customFormat="1" customHeight="1" s="406" thickBot="1">
      <c r="A1" s="407" t="n"/>
      <c r="B1" s="407" t="n"/>
      <c r="C1" s="408" t="n"/>
      <c r="V1" s="409" t="n"/>
      <c r="W1" s="409" t="n"/>
      <c r="X1" s="409" t="n"/>
      <c r="Y1" s="409" t="n"/>
      <c r="Z1" s="409" t="n"/>
    </row>
    <row r="2" ht="24.9" customFormat="1" customHeight="1" s="410" thickBot="1" thickTop="1">
      <c r="A2" s="411" t="n"/>
      <c r="B2" s="411" t="n"/>
      <c r="C2" s="412">
        <f>"Hotel Name - Forecast Report as on " &amp; Cover!O10</f>
        <v/>
      </c>
      <c r="D2" s="413" t="n"/>
      <c r="E2" s="414" t="n"/>
      <c r="F2" s="414" t="n"/>
      <c r="G2" s="414" t="n"/>
      <c r="H2" s="414" t="n"/>
      <c r="I2" s="414" t="n"/>
      <c r="J2" s="414" t="n"/>
      <c r="K2" s="414" t="n"/>
      <c r="L2" s="415" t="n"/>
      <c r="N2" s="416" t="n"/>
      <c r="O2" s="417" t="n"/>
      <c r="P2" s="417" t="inlineStr">
        <is>
          <t>Pickup in BoB since last FC</t>
        </is>
      </c>
      <c r="Q2" s="418" t="n"/>
      <c r="S2" s="419" t="inlineStr">
        <is>
          <t>Last FC</t>
        </is>
      </c>
      <c r="T2" s="420" t="n"/>
      <c r="V2" s="421" t="n"/>
      <c r="W2" s="421" t="n"/>
      <c r="X2" s="421" t="n"/>
      <c r="Y2" s="421" t="n"/>
      <c r="Z2" s="421" t="n"/>
    </row>
    <row r="3" ht="5.1" customFormat="1" customHeight="1" s="406" thickBot="1" thickTop="1">
      <c r="A3" s="407" t="n"/>
      <c r="B3" s="407" t="n"/>
      <c r="C3" s="422" t="n"/>
      <c r="D3" s="404" t="n"/>
    </row>
    <row r="4" ht="13.8" customHeight="1" s="302" thickTop="1">
      <c r="C4" s="423" t="n"/>
      <c r="D4" s="424" t="n"/>
      <c r="E4" s="425" t="inlineStr">
        <is>
          <t>Last Year (LY)</t>
        </is>
      </c>
      <c r="F4" s="426" t="n"/>
      <c r="G4" s="425" t="inlineStr">
        <is>
          <t>Current Year (CY)</t>
        </is>
      </c>
      <c r="H4" s="427" t="n"/>
      <c r="I4" s="426" t="n"/>
      <c r="J4" s="428" t="inlineStr">
        <is>
          <t>Variance</t>
        </is>
      </c>
      <c r="K4" s="429" t="inlineStr">
        <is>
          <t>Variance</t>
        </is>
      </c>
      <c r="L4" s="426" t="n"/>
      <c r="N4" s="430" t="inlineStr">
        <is>
          <t>Last Year</t>
        </is>
      </c>
      <c r="O4" s="431" t="n"/>
      <c r="P4" s="430" t="inlineStr">
        <is>
          <t>Current Year</t>
        </is>
      </c>
      <c r="Q4" s="432" t="n"/>
      <c r="S4" s="430" t="inlineStr">
        <is>
          <t>Current Year</t>
        </is>
      </c>
      <c r="T4" s="432" t="n"/>
      <c r="V4" s="406" t="n"/>
      <c r="W4" s="406" t="n"/>
      <c r="X4" s="406" t="n"/>
      <c r="Y4" s="406" t="n"/>
      <c r="Z4" s="406" t="n"/>
      <c r="AA4" s="406" t="n"/>
      <c r="AB4" s="406" t="n"/>
      <c r="AC4" s="406" t="n"/>
      <c r="AD4" s="406" t="n"/>
      <c r="AE4" s="406" t="n"/>
    </row>
    <row r="5" ht="36.75" customHeight="1" s="302" thickBot="1">
      <c r="C5" s="423" t="n"/>
      <c r="D5" s="424" t="n"/>
      <c r="E5" s="326" t="inlineStr">
        <is>
          <t>BoB
(to date)</t>
        </is>
      </c>
      <c r="F5" s="327" t="inlineStr">
        <is>
          <t>Actual</t>
        </is>
      </c>
      <c r="G5" s="64" t="inlineStr">
        <is>
          <t>BoB
(to date)</t>
        </is>
      </c>
      <c r="H5" s="66" t="inlineStr">
        <is>
          <t>Actual / FC</t>
        </is>
      </c>
      <c r="I5" s="65" t="inlineStr">
        <is>
          <t>Budget</t>
        </is>
      </c>
      <c r="J5" s="64" t="inlineStr">
        <is>
          <t>BoB
(CY-LY)</t>
        </is>
      </c>
      <c r="K5" s="67" t="inlineStr">
        <is>
          <t>Actual
(CY-LY)</t>
        </is>
      </c>
      <c r="L5" s="68" t="inlineStr">
        <is>
          <t>CY
FC - Budget</t>
        </is>
      </c>
      <c r="N5" s="183" t="inlineStr">
        <is>
          <t>BoB LY</t>
        </is>
      </c>
      <c r="O5" s="187" t="inlineStr">
        <is>
          <t>PkUp LY</t>
        </is>
      </c>
      <c r="P5" s="183" t="inlineStr">
        <is>
          <t>BoB CY</t>
        </is>
      </c>
      <c r="Q5" s="184" t="inlineStr">
        <is>
          <t>PkUp CY</t>
        </is>
      </c>
      <c r="S5" s="183" t="inlineStr">
        <is>
          <t>FC</t>
        </is>
      </c>
      <c r="T5" s="184" t="inlineStr">
        <is>
          <t>Variance</t>
        </is>
      </c>
      <c r="V5" s="406" t="n"/>
      <c r="W5" s="406" t="n"/>
      <c r="X5" s="406" t="n"/>
      <c r="Y5" s="406" t="n"/>
      <c r="Z5" s="406" t="n"/>
      <c r="AA5" s="406" t="n"/>
      <c r="AB5" s="406" t="n"/>
      <c r="AC5" s="406" t="n"/>
      <c r="AD5" s="406" t="n"/>
      <c r="AE5" s="406" t="n"/>
    </row>
    <row r="6" ht="24.9" customHeight="1" s="302" thickTop="1">
      <c r="A6" s="268" t="n">
        <v>6</v>
      </c>
      <c r="B6" s="403">
        <f>$C$6&amp;D6</f>
        <v/>
      </c>
      <c r="C6" s="433">
        <f>'Day on Day FC'!C371</f>
        <v/>
      </c>
      <c r="D6" s="56">
        <f>'Day on Day FC'!D371</f>
        <v/>
      </c>
      <c r="E6" s="304">
        <f>INDIRECT("Segment_Summary!$D$"&amp;$A6)</f>
        <v/>
      </c>
      <c r="F6" s="307">
        <f>INDIRECT("Segment_Summary!$F$"&amp;$A6)</f>
        <v/>
      </c>
      <c r="G6" s="57">
        <f>INDIRECT("Segment_Summary!$C$"&amp;$A6)</f>
        <v/>
      </c>
      <c r="H6" s="59">
        <f>INDIRECT("Segment_Summary!$E$"&amp;$A6)</f>
        <v/>
      </c>
      <c r="I6" s="307">
        <f>INDIRECT("Segment_Summary!$I$"&amp;$A6)</f>
        <v/>
      </c>
      <c r="J6" s="57">
        <f>G6-E6</f>
        <v/>
      </c>
      <c r="K6" s="59">
        <f>H6-F6</f>
        <v/>
      </c>
      <c r="L6" s="307">
        <f>H6-I6</f>
        <v/>
      </c>
      <c r="N6" s="28" t="n"/>
      <c r="O6" s="308">
        <f>IF(N6="NA","NA",E6-N6)</f>
        <v/>
      </c>
      <c r="P6" s="28" t="n"/>
      <c r="Q6" s="308">
        <f>IF(P6="NA","NA",G6-P6)</f>
        <v/>
      </c>
      <c r="S6" s="28" t="n"/>
      <c r="T6" s="308">
        <f>IF(S6="NA","NA",H6-S6)</f>
        <v/>
      </c>
      <c r="V6" s="406" t="n"/>
      <c r="W6" s="406" t="n"/>
      <c r="X6" s="406" t="n"/>
      <c r="Y6" s="406" t="n"/>
      <c r="Z6" s="406" t="n"/>
      <c r="AA6" s="406" t="n"/>
      <c r="AB6" s="406" t="n"/>
      <c r="AC6" s="406" t="n"/>
      <c r="AD6" s="406" t="n"/>
      <c r="AE6" s="406" t="n"/>
    </row>
    <row r="7" ht="24.9" customHeight="1" s="302">
      <c r="A7" s="403">
        <f>A6+4</f>
        <v/>
      </c>
      <c r="B7" s="403">
        <f>$C$6&amp;D7</f>
        <v/>
      </c>
      <c r="C7" s="434" t="n"/>
      <c r="D7" s="38">
        <f>'Day on Day FC'!D372</f>
        <v/>
      </c>
      <c r="E7" s="305">
        <f>INDIRECT("Segment_Summary!$D$"&amp;$A7)</f>
        <v/>
      </c>
      <c r="F7" s="308">
        <f>INDIRECT("Segment_Summary!$F$"&amp;$A7)</f>
        <v/>
      </c>
      <c r="G7" s="28">
        <f>INDIRECT("Segment_Summary!$C$"&amp;$A7)</f>
        <v/>
      </c>
      <c r="H7" s="29">
        <f>INDIRECT("Segment_Summary!$E$"&amp;$A7)</f>
        <v/>
      </c>
      <c r="I7" s="308">
        <f>INDIRECT("Segment_Summary!$I$"&amp;$A7)</f>
        <v/>
      </c>
      <c r="J7" s="28">
        <f>G7-E7</f>
        <v/>
      </c>
      <c r="K7" s="29">
        <f>H7-F7</f>
        <v/>
      </c>
      <c r="L7" s="308">
        <f>H7-I7</f>
        <v/>
      </c>
      <c r="N7" s="28" t="n"/>
      <c r="O7" s="308">
        <f>IF(N7="NA","NA",E7-N7)</f>
        <v/>
      </c>
      <c r="P7" s="28" t="n"/>
      <c r="Q7" s="308">
        <f>IF(P7="NA","NA",G7-P7)</f>
        <v/>
      </c>
      <c r="S7" s="28" t="n"/>
      <c r="T7" s="308">
        <f>IF(S7="NA","NA",H7-S7)</f>
        <v/>
      </c>
      <c r="V7" s="406" t="n"/>
      <c r="W7" s="406" t="n"/>
      <c r="X7" s="406" t="n"/>
      <c r="Y7" s="406" t="n"/>
      <c r="Z7" s="406" t="n"/>
      <c r="AA7" s="406" t="n"/>
      <c r="AB7" s="406" t="n"/>
      <c r="AC7" s="406" t="n"/>
      <c r="AD7" s="406" t="n"/>
      <c r="AE7" s="406" t="n"/>
    </row>
    <row r="8" ht="24.9" customHeight="1" s="302" thickBot="1">
      <c r="A8" s="403">
        <f>A7+4</f>
        <v/>
      </c>
      <c r="B8" s="403">
        <f>$C$6&amp;D8</f>
        <v/>
      </c>
      <c r="C8" s="434" t="n"/>
      <c r="D8" s="45">
        <f>'Day on Day FC'!D373</f>
        <v/>
      </c>
      <c r="E8" s="306">
        <f>INDIRECT("Segment_Summary!$D$"&amp;$A8)</f>
        <v/>
      </c>
      <c r="F8" s="309">
        <f>INDIRECT("Segment_Summary!$F$"&amp;$A8)</f>
        <v/>
      </c>
      <c r="G8" s="46">
        <f>INDIRECT("Segment_Summary!$C$"&amp;$A8)</f>
        <v/>
      </c>
      <c r="H8" s="48">
        <f>INDIRECT("Segment_Summary!$E$"&amp;$A8)</f>
        <v/>
      </c>
      <c r="I8" s="309">
        <f>INDIRECT("Segment_Summary!$I$"&amp;$A8)</f>
        <v/>
      </c>
      <c r="J8" s="46">
        <f>G8-E8</f>
        <v/>
      </c>
      <c r="K8" s="48">
        <f>H8-F8</f>
        <v/>
      </c>
      <c r="L8" s="309">
        <f>H8-I8</f>
        <v/>
      </c>
      <c r="N8" s="46" t="n"/>
      <c r="O8" s="308">
        <f>IF(N8="NA","NA",E8-N8)</f>
        <v/>
      </c>
      <c r="P8" s="46" t="n"/>
      <c r="Q8" s="308">
        <f>IF(P8="NA","NA",G8-P8)</f>
        <v/>
      </c>
      <c r="S8" s="28" t="n"/>
      <c r="T8" s="308">
        <f>IF(S8="NA","NA",H8-S8)</f>
        <v/>
      </c>
      <c r="V8" s="406" t="n"/>
      <c r="W8" s="406" t="n"/>
      <c r="X8" s="406" t="n"/>
      <c r="Y8" s="406" t="n"/>
      <c r="Z8" s="406" t="n"/>
      <c r="AA8" s="406" t="n"/>
      <c r="AB8" s="406" t="n"/>
      <c r="AC8" s="406" t="n"/>
      <c r="AD8" s="406" t="n"/>
      <c r="AE8" s="406" t="n"/>
    </row>
    <row r="9" ht="24.9" customHeight="1" s="302" thickTop="1">
      <c r="A9" s="403">
        <f>A8+4</f>
        <v/>
      </c>
      <c r="B9" s="403">
        <f>$C$6&amp;D9</f>
        <v/>
      </c>
      <c r="C9" s="434" t="n"/>
      <c r="D9" s="114">
        <f>'Day on Day FC'!D374</f>
        <v/>
      </c>
      <c r="E9" s="310">
        <f>INDIRECT("Segment_Summary!$D$"&amp;$A9)</f>
        <v/>
      </c>
      <c r="F9" s="323">
        <f>INDIRECT("Segment_Summary!$F$"&amp;$A9)</f>
        <v/>
      </c>
      <c r="G9" s="115">
        <f>INDIRECT("Segment_Summary!$C$"&amp;$A9)</f>
        <v/>
      </c>
      <c r="H9" s="117">
        <f>INDIRECT("Segment_Summary!$E$"&amp;$A9)</f>
        <v/>
      </c>
      <c r="I9" s="323">
        <f>INDIRECT("Segment_Summary!$I$"&amp;$A9)</f>
        <v/>
      </c>
      <c r="J9" s="115">
        <f>G9-E9</f>
        <v/>
      </c>
      <c r="K9" s="117">
        <f>H9-F9</f>
        <v/>
      </c>
      <c r="L9" s="323">
        <f>H9-I9</f>
        <v/>
      </c>
      <c r="N9" s="115" t="n"/>
      <c r="O9" s="323">
        <f>IF(N9="NA","NA",E9-N9)</f>
        <v/>
      </c>
      <c r="P9" s="115" t="n">
        <v>209</v>
      </c>
      <c r="Q9" s="323">
        <f>IF(P9="NA","NA",G9-P9)</f>
        <v/>
      </c>
      <c r="S9" s="115" t="n"/>
      <c r="T9" s="323">
        <f>IF(S9="NA","NA",H9-S9)</f>
        <v/>
      </c>
      <c r="V9" s="406" t="n"/>
      <c r="W9" s="406" t="n"/>
      <c r="X9" s="406" t="n"/>
      <c r="Y9" s="406" t="n"/>
      <c r="Z9" s="406" t="n"/>
      <c r="AA9" s="406" t="n"/>
      <c r="AB9" s="406" t="n"/>
      <c r="AC9" s="406" t="n"/>
      <c r="AD9" s="406" t="n"/>
      <c r="AE9" s="406" t="n"/>
    </row>
    <row r="10" ht="24.9" customHeight="1" s="302">
      <c r="A10" s="403">
        <f>A9+4</f>
        <v/>
      </c>
      <c r="B10" s="403">
        <f>$C$6&amp;D10</f>
        <v/>
      </c>
      <c r="C10" s="434" t="n"/>
      <c r="D10" s="118">
        <f>'Day on Day FC'!D375</f>
        <v/>
      </c>
      <c r="E10" s="311">
        <f>INDIRECT("Segment_Summary!$D$"&amp;$A10)</f>
        <v/>
      </c>
      <c r="F10" s="312">
        <f>INDIRECT("Segment_Summary!$F$"&amp;$A10)</f>
        <v/>
      </c>
      <c r="G10" s="119">
        <f>INDIRECT("Segment_Summary!$C$"&amp;$A10)</f>
        <v/>
      </c>
      <c r="H10" s="121">
        <f>INDIRECT("Segment_Summary!$E$"&amp;$A10)</f>
        <v/>
      </c>
      <c r="I10" s="312">
        <f>INDIRECT("Segment_Summary!$I$"&amp;$A10)</f>
        <v/>
      </c>
      <c r="J10" s="119">
        <f>G10-E10</f>
        <v/>
      </c>
      <c r="K10" s="121">
        <f>H10-F10</f>
        <v/>
      </c>
      <c r="L10" s="312">
        <f>H10-I10</f>
        <v/>
      </c>
      <c r="N10" s="119" t="n"/>
      <c r="O10" s="312">
        <f>IF(N10="NA","NA",E10-N10)</f>
        <v/>
      </c>
      <c r="P10" s="119" t="n">
        <v>368</v>
      </c>
      <c r="Q10" s="312">
        <f>IF(P10="NA","NA",G10-P10)</f>
        <v/>
      </c>
      <c r="S10" s="119" t="n"/>
      <c r="T10" s="312">
        <f>IF(S10="NA","NA",H10-S10)</f>
        <v/>
      </c>
      <c r="V10" s="406" t="n"/>
      <c r="W10" s="406" t="n"/>
      <c r="X10" s="406" t="n"/>
      <c r="Y10" s="406" t="n"/>
      <c r="Z10" s="406" t="n"/>
      <c r="AA10" s="406" t="n"/>
      <c r="AB10" s="406" t="n"/>
      <c r="AC10" s="406" t="n"/>
      <c r="AD10" s="406" t="n"/>
      <c r="AE10" s="406" t="n"/>
    </row>
    <row r="11" ht="24.9" customHeight="1" s="302" thickBot="1">
      <c r="A11" s="403">
        <f>A10+4</f>
        <v/>
      </c>
      <c r="B11" s="403">
        <f>$C$6&amp;D11</f>
        <v/>
      </c>
      <c r="C11" s="434" t="n"/>
      <c r="D11" s="45">
        <f>'Day on Day FC'!D376</f>
        <v/>
      </c>
      <c r="E11" s="306">
        <f>INDIRECT("Segment_Summary!$D$"&amp;$A11)</f>
        <v/>
      </c>
      <c r="F11" s="309">
        <f>INDIRECT("Segment_Summary!$F$"&amp;$A11)</f>
        <v/>
      </c>
      <c r="G11" s="46">
        <f>INDIRECT("Segment_Summary!$C$"&amp;$A11)</f>
        <v/>
      </c>
      <c r="H11" s="48">
        <f>INDIRECT("Segment_Summary!$E$"&amp;$A11)</f>
        <v/>
      </c>
      <c r="I11" s="309">
        <f>INDIRECT("Segment_Summary!$I$"&amp;$A11)</f>
        <v/>
      </c>
      <c r="J11" s="46">
        <f>G11-E11</f>
        <v/>
      </c>
      <c r="K11" s="48">
        <f>H11-F11</f>
        <v/>
      </c>
      <c r="L11" s="309">
        <f>H11-I11</f>
        <v/>
      </c>
      <c r="N11" s="46" t="n"/>
      <c r="O11" s="309">
        <f>IF(N11="NA","NA",E11-N11)</f>
        <v/>
      </c>
      <c r="P11" s="46" t="n">
        <v>418</v>
      </c>
      <c r="Q11" s="309">
        <f>IF(P11="NA","NA",G11-P11)</f>
        <v/>
      </c>
      <c r="S11" s="46" t="n"/>
      <c r="T11" s="309">
        <f>IF(S11="NA","NA",H11-S11)</f>
        <v/>
      </c>
      <c r="V11" s="406" t="n"/>
      <c r="W11" s="406" t="n"/>
      <c r="X11" s="406" t="n"/>
      <c r="Y11" s="406" t="n"/>
      <c r="Z11" s="406" t="n"/>
      <c r="AA11" s="406" t="n"/>
      <c r="AB11" s="406" t="n"/>
      <c r="AC11" s="406" t="n"/>
      <c r="AD11" s="406" t="n"/>
      <c r="AE11" s="406" t="n"/>
    </row>
    <row r="12" ht="24.9" customHeight="1" s="302" thickTop="1">
      <c r="A12" s="403">
        <f>A11+4</f>
        <v/>
      </c>
      <c r="B12" s="403">
        <f>$C$6&amp;D12</f>
        <v/>
      </c>
      <c r="C12" s="434" t="n"/>
      <c r="D12" s="114">
        <f>'Day on Day FC'!D377</f>
        <v/>
      </c>
      <c r="E12" s="310">
        <f>INDIRECT("Segment_Summary!$D$"&amp;$A12)</f>
        <v/>
      </c>
      <c r="F12" s="323">
        <f>INDIRECT("Segment_Summary!$F$"&amp;$A12)</f>
        <v/>
      </c>
      <c r="G12" s="115">
        <f>INDIRECT("Segment_Summary!$C$"&amp;$A12)</f>
        <v/>
      </c>
      <c r="H12" s="117">
        <f>INDIRECT("Segment_Summary!$E$"&amp;$A12)</f>
        <v/>
      </c>
      <c r="I12" s="323">
        <f>INDIRECT("Segment_Summary!$I$"&amp;$A12)</f>
        <v/>
      </c>
      <c r="J12" s="115">
        <f>G12-E12</f>
        <v/>
      </c>
      <c r="K12" s="117">
        <f>H12-F12</f>
        <v/>
      </c>
      <c r="L12" s="323">
        <f>H12-I12</f>
        <v/>
      </c>
      <c r="N12" s="124" t="n"/>
      <c r="O12" s="125">
        <f>IF(N12="NA","NA",E12-N12)</f>
        <v/>
      </c>
      <c r="P12" s="124" t="n">
        <v>650</v>
      </c>
      <c r="Q12" s="125">
        <f>IF(P12="NA","NA",G12-P12)</f>
        <v/>
      </c>
      <c r="S12" s="124" t="n"/>
      <c r="T12" s="125">
        <f>IF(S12="NA","NA",H12-S12)</f>
        <v/>
      </c>
      <c r="V12" s="406" t="n"/>
      <c r="W12" s="406" t="n"/>
      <c r="X12" s="406" t="n"/>
      <c r="Y12" s="406" t="n"/>
      <c r="Z12" s="406" t="n"/>
      <c r="AA12" s="406" t="n"/>
      <c r="AB12" s="406" t="n"/>
      <c r="AC12" s="406" t="n"/>
      <c r="AD12" s="406" t="n"/>
      <c r="AE12" s="406" t="n"/>
    </row>
    <row r="13" ht="24.9" customHeight="1" s="302">
      <c r="A13" s="403">
        <f>A12+4</f>
        <v/>
      </c>
      <c r="B13" s="403">
        <f>$C$6&amp;D13</f>
        <v/>
      </c>
      <c r="C13" s="434" t="n"/>
      <c r="D13" s="118">
        <f>'Day on Day FC'!D378</f>
        <v/>
      </c>
      <c r="E13" s="311">
        <f>INDIRECT("Segment_Summary!$D$"&amp;$A13)</f>
        <v/>
      </c>
      <c r="F13" s="312">
        <f>INDIRECT("Segment_Summary!$F$"&amp;$A13)</f>
        <v/>
      </c>
      <c r="G13" s="119">
        <f>INDIRECT("Segment_Summary!$C$"&amp;$A13)</f>
        <v/>
      </c>
      <c r="H13" s="121">
        <f>INDIRECT("Segment_Summary!$E$"&amp;$A13)</f>
        <v/>
      </c>
      <c r="I13" s="312">
        <f>INDIRECT("Segment_Summary!$I$"&amp;$A13)</f>
        <v/>
      </c>
      <c r="J13" s="119">
        <f>G13-E13</f>
        <v/>
      </c>
      <c r="K13" s="121">
        <f>H13-F13</f>
        <v/>
      </c>
      <c r="L13" s="312">
        <f>H13-I13</f>
        <v/>
      </c>
      <c r="N13" s="119" t="n"/>
      <c r="O13" s="312">
        <f>IF(N13="NA","NA",E13-N13)</f>
        <v/>
      </c>
      <c r="P13" s="119" t="n">
        <v>543</v>
      </c>
      <c r="Q13" s="312">
        <f>IF(P13="NA","NA",G13-P13)</f>
        <v/>
      </c>
      <c r="S13" s="119" t="n"/>
      <c r="T13" s="312">
        <f>IF(S13="NA","NA",H13-S13)</f>
        <v/>
      </c>
      <c r="V13" s="406" t="n"/>
      <c r="W13" s="406" t="n"/>
      <c r="X13" s="406" t="n"/>
      <c r="Y13" s="406" t="n"/>
      <c r="Z13" s="406" t="n"/>
      <c r="AA13" s="406" t="n"/>
      <c r="AB13" s="406" t="n"/>
      <c r="AC13" s="406" t="n"/>
      <c r="AD13" s="406" t="n"/>
      <c r="AE13" s="406" t="n"/>
    </row>
    <row r="14" ht="24.9" customHeight="1" s="302" thickBot="1">
      <c r="A14" s="403">
        <f>A13+4</f>
        <v/>
      </c>
      <c r="B14" s="403">
        <f>$C$6&amp;D14</f>
        <v/>
      </c>
      <c r="C14" s="434" t="n"/>
      <c r="D14" s="122">
        <f>'Day on Day FC'!D379</f>
        <v/>
      </c>
      <c r="E14" s="306">
        <f>INDIRECT("Segment_Summary!$D$"&amp;$A14)</f>
        <v/>
      </c>
      <c r="F14" s="309">
        <f>INDIRECT("Segment_Summary!$F$"&amp;$A14)</f>
        <v/>
      </c>
      <c r="G14" s="46">
        <f>INDIRECT("Segment_Summary!$C$"&amp;$A14)</f>
        <v/>
      </c>
      <c r="H14" s="48">
        <f>INDIRECT("Segment_Summary!$E$"&amp;$A14)</f>
        <v/>
      </c>
      <c r="I14" s="309">
        <f>INDIRECT("Segment_Summary!$I$"&amp;$A14)</f>
        <v/>
      </c>
      <c r="J14" s="46">
        <f>G14-E14</f>
        <v/>
      </c>
      <c r="K14" s="48">
        <f>H14-F14</f>
        <v/>
      </c>
      <c r="L14" s="309">
        <f>H14-I14</f>
        <v/>
      </c>
      <c r="N14" s="28" t="n"/>
      <c r="O14" s="308">
        <f>IF(N14="NA","NA",E14-N14)</f>
        <v/>
      </c>
      <c r="P14" s="28" t="n">
        <v>513</v>
      </c>
      <c r="Q14" s="308">
        <f>IF(P14="NA","NA",G14-P14)</f>
        <v/>
      </c>
      <c r="S14" s="28" t="n"/>
      <c r="T14" s="308">
        <f>IF(S14="NA","NA",H14-S14)</f>
        <v/>
      </c>
      <c r="V14" s="406" t="n"/>
      <c r="W14" s="406" t="n"/>
      <c r="X14" s="406" t="n"/>
      <c r="Y14" s="406" t="n"/>
      <c r="Z14" s="406" t="n"/>
      <c r="AA14" s="406" t="n"/>
      <c r="AB14" s="406" t="n"/>
      <c r="AC14" s="406" t="n"/>
      <c r="AD14" s="406" t="n"/>
      <c r="AE14" s="406" t="n"/>
    </row>
    <row r="15" ht="24.9" customHeight="1" s="302" thickTop="1">
      <c r="A15" s="403">
        <f>A14+4</f>
        <v/>
      </c>
      <c r="B15" s="403">
        <f>$C$6&amp;D15</f>
        <v/>
      </c>
      <c r="C15" s="434" t="n"/>
      <c r="D15" s="123">
        <f>'Day on Day FC'!D380</f>
        <v/>
      </c>
      <c r="E15" s="313">
        <f>INDIRECT("Segment_Summary!$D$"&amp;$A15)</f>
        <v/>
      </c>
      <c r="F15" s="323">
        <f>INDIRECT("Segment_Summary!$F$"&amp;$A15)</f>
        <v/>
      </c>
      <c r="G15" s="124">
        <f>INDIRECT("Segment_Summary!$C$"&amp;$A15)</f>
        <v/>
      </c>
      <c r="H15" s="126">
        <f>INDIRECT("Segment_Summary!$E$"&amp;$A15)</f>
        <v/>
      </c>
      <c r="I15" s="125">
        <f>INDIRECT("Segment_Summary!$I$"&amp;$A15)</f>
        <v/>
      </c>
      <c r="J15" s="124">
        <f>G15-E15</f>
        <v/>
      </c>
      <c r="K15" s="126">
        <f>H15-F15</f>
        <v/>
      </c>
      <c r="L15" s="125">
        <f>H15-I15</f>
        <v/>
      </c>
      <c r="N15" s="115" t="n"/>
      <c r="O15" s="323">
        <f>IF(N15="NA","NA",E15-N15)</f>
        <v/>
      </c>
      <c r="P15" s="115" t="n">
        <v>542</v>
      </c>
      <c r="Q15" s="323">
        <f>IF(P15="NA","NA",G15-P15)</f>
        <v/>
      </c>
      <c r="S15" s="115" t="n"/>
      <c r="T15" s="323">
        <f>IF(S15="NA","NA",H15-S15)</f>
        <v/>
      </c>
      <c r="V15" s="406" t="n"/>
      <c r="W15" s="406" t="n"/>
      <c r="X15" s="406" t="n"/>
      <c r="Y15" s="406" t="n"/>
      <c r="Z15" s="406" t="n"/>
      <c r="AA15" s="406" t="n"/>
      <c r="AB15" s="406" t="n"/>
      <c r="AC15" s="406" t="n"/>
      <c r="AD15" s="406" t="n"/>
      <c r="AE15" s="406" t="n"/>
    </row>
    <row r="16" ht="24.9" customHeight="1" s="302">
      <c r="A16" s="403">
        <f>A15+4</f>
        <v/>
      </c>
      <c r="B16" s="403">
        <f>$C$6&amp;D16</f>
        <v/>
      </c>
      <c r="C16" s="434" t="n"/>
      <c r="D16" s="118">
        <f>'Day on Day FC'!D381</f>
        <v/>
      </c>
      <c r="E16" s="311">
        <f>INDIRECT("Segment_Summary!$D$"&amp;$A16)</f>
        <v/>
      </c>
      <c r="F16" s="312">
        <f>INDIRECT("Segment_Summary!$F$"&amp;$A16)</f>
        <v/>
      </c>
      <c r="G16" s="119">
        <f>INDIRECT("Segment_Summary!$C$"&amp;$A16)</f>
        <v/>
      </c>
      <c r="H16" s="121">
        <f>INDIRECT("Segment_Summary!$E$"&amp;$A16)</f>
        <v/>
      </c>
      <c r="I16" s="312">
        <f>INDIRECT("Segment_Summary!$I$"&amp;$A16)</f>
        <v/>
      </c>
      <c r="J16" s="119">
        <f>G16-E16</f>
        <v/>
      </c>
      <c r="K16" s="121">
        <f>H16-F16</f>
        <v/>
      </c>
      <c r="L16" s="312">
        <f>H16-I16</f>
        <v/>
      </c>
      <c r="N16" s="119" t="n"/>
      <c r="O16" s="312">
        <f>IF(N16="NA","NA",E16-N16)</f>
        <v/>
      </c>
      <c r="P16" s="119" t="n">
        <v>785</v>
      </c>
      <c r="Q16" s="312">
        <f>IF(P16="NA","NA",G16-P16)</f>
        <v/>
      </c>
      <c r="S16" s="119" t="n"/>
      <c r="T16" s="312">
        <f>IF(S16="NA","NA",H16-S16)</f>
        <v/>
      </c>
      <c r="V16" s="406" t="n"/>
      <c r="W16" s="406" t="n"/>
      <c r="X16" s="406" t="n"/>
      <c r="Y16" s="406" t="n"/>
      <c r="Z16" s="406" t="n"/>
      <c r="AA16" s="406" t="n"/>
      <c r="AB16" s="406" t="n"/>
      <c r="AC16" s="406" t="n"/>
      <c r="AD16" s="406" t="n"/>
      <c r="AE16" s="406" t="n"/>
    </row>
    <row r="17" ht="24.9" customHeight="1" s="302" thickBot="1">
      <c r="A17" s="403">
        <f>A16+4</f>
        <v/>
      </c>
      <c r="B17" s="403">
        <f>$C$6&amp;D17</f>
        <v/>
      </c>
      <c r="C17" s="434" t="n"/>
      <c r="D17" s="122">
        <f>'Day on Day FC'!D382</f>
        <v/>
      </c>
      <c r="E17" s="306">
        <f>INDIRECT("Segment_Summary!$D$"&amp;$A17)</f>
        <v/>
      </c>
      <c r="F17" s="309">
        <f>INDIRECT("Segment_Summary!$F$"&amp;$A17)</f>
        <v/>
      </c>
      <c r="G17" s="46">
        <f>INDIRECT("Segment_Summary!$C$"&amp;$A17)</f>
        <v/>
      </c>
      <c r="H17" s="48">
        <f>INDIRECT("Segment_Summary!$E$"&amp;$A17)</f>
        <v/>
      </c>
      <c r="I17" s="309">
        <f>INDIRECT("Segment_Summary!$I$"&amp;$A17)</f>
        <v/>
      </c>
      <c r="J17" s="46">
        <f>G17-E17</f>
        <v/>
      </c>
      <c r="K17" s="48">
        <f>H17-F17</f>
        <v/>
      </c>
      <c r="L17" s="309">
        <f>H17-I17</f>
        <v/>
      </c>
      <c r="N17" s="46" t="n"/>
      <c r="O17" s="309">
        <f>IF(N17="NA","NA",E17-N17)</f>
        <v/>
      </c>
      <c r="P17" s="46" t="n">
        <v>526</v>
      </c>
      <c r="Q17" s="309">
        <f>IF(P17="NA","NA",G17-P17)</f>
        <v/>
      </c>
      <c r="S17" s="46" t="n"/>
      <c r="T17" s="309">
        <f>IF(S17="NA","NA",H17-S17)</f>
        <v/>
      </c>
      <c r="V17" s="406" t="n"/>
      <c r="W17" s="406" t="n"/>
      <c r="X17" s="406" t="n"/>
      <c r="Y17" s="406" t="n"/>
      <c r="Z17" s="406" t="n"/>
      <c r="AA17" s="406" t="n"/>
      <c r="AB17" s="406" t="n"/>
      <c r="AC17" s="406" t="n"/>
      <c r="AD17" s="406" t="n"/>
      <c r="AE17" s="406" t="n"/>
    </row>
    <row r="18" ht="24.9" customHeight="1" s="302" thickTop="1">
      <c r="A18" s="403">
        <f>A17+16</f>
        <v/>
      </c>
      <c r="B18" s="403">
        <f>$C$6&amp;D18</f>
        <v/>
      </c>
      <c r="C18" s="434" t="n"/>
      <c r="D18" s="123" t="inlineStr">
        <is>
          <t>Q1</t>
        </is>
      </c>
      <c r="E18" s="313">
        <f>SUM(E6:E8)</f>
        <v/>
      </c>
      <c r="F18" s="323">
        <f>SUM(F6:F8)</f>
        <v/>
      </c>
      <c r="G18" s="124">
        <f>SUM(G6:G8)</f>
        <v/>
      </c>
      <c r="H18" s="126">
        <f>SUM(H6:H8)</f>
        <v/>
      </c>
      <c r="I18" s="125">
        <f>SUM(I6:I8)</f>
        <v/>
      </c>
      <c r="J18" s="124">
        <f>G18-E18</f>
        <v/>
      </c>
      <c r="K18" s="126">
        <f>H18-F18</f>
        <v/>
      </c>
      <c r="L18" s="125">
        <f>H18-I18</f>
        <v/>
      </c>
      <c r="N18" s="115" t="n"/>
      <c r="O18" s="323">
        <f>IF(N18="NA","NA",E18-N18)</f>
        <v/>
      </c>
      <c r="P18" s="115" t="n"/>
      <c r="Q18" s="323">
        <f>IF(P18="NA","NA",G18-P18)</f>
        <v/>
      </c>
      <c r="S18" s="115" t="n"/>
      <c r="T18" s="323">
        <f>IF(S18="NA","NA",H18-S18)</f>
        <v/>
      </c>
      <c r="V18" s="406" t="n"/>
      <c r="W18" s="406" t="n"/>
      <c r="X18" s="406" t="n"/>
      <c r="Y18" s="406" t="n"/>
      <c r="Z18" s="406" t="n"/>
      <c r="AA18" s="406" t="n"/>
      <c r="AB18" s="406" t="n"/>
      <c r="AC18" s="406" t="n"/>
      <c r="AD18" s="406" t="n"/>
      <c r="AE18" s="406" t="n"/>
    </row>
    <row r="19" ht="24.9" customHeight="1" s="302">
      <c r="B19" s="403">
        <f>$C$6&amp;D19</f>
        <v/>
      </c>
      <c r="C19" s="434" t="n"/>
      <c r="D19" s="123" t="inlineStr">
        <is>
          <t>Q2</t>
        </is>
      </c>
      <c r="E19" s="313">
        <f>SUM(E9:E11)</f>
        <v/>
      </c>
      <c r="F19" s="312">
        <f>SUM(F9:F11)</f>
        <v/>
      </c>
      <c r="G19" s="124">
        <f>SUM(G9:G11)</f>
        <v/>
      </c>
      <c r="H19" s="126">
        <f>SUM(H9:H11)</f>
        <v/>
      </c>
      <c r="I19" s="125">
        <f>SUM(I9:I11)</f>
        <v/>
      </c>
      <c r="J19" s="124">
        <f>G19-E19</f>
        <v/>
      </c>
      <c r="K19" s="126">
        <f>H19-F19</f>
        <v/>
      </c>
      <c r="L19" s="125">
        <f>H19-I19</f>
        <v/>
      </c>
      <c r="N19" s="124" t="n"/>
      <c r="O19" s="125">
        <f>IF(N19="NA","NA",E19-N19)</f>
        <v/>
      </c>
      <c r="P19" s="124" t="n">
        <v>995</v>
      </c>
      <c r="Q19" s="125">
        <f>IF(P19="NA","NA",G19-P19)</f>
        <v/>
      </c>
      <c r="S19" s="124" t="n">
        <v>995</v>
      </c>
      <c r="T19" s="125">
        <f>IF(S19="NA","NA",H19-S19)</f>
        <v/>
      </c>
      <c r="V19" s="406" t="n"/>
      <c r="W19" s="406" t="n"/>
      <c r="X19" s="406" t="n"/>
      <c r="Y19" s="406" t="n"/>
      <c r="Z19" s="406" t="n"/>
      <c r="AA19" s="406" t="n"/>
      <c r="AB19" s="406" t="n"/>
      <c r="AC19" s="406" t="n"/>
      <c r="AD19" s="406" t="n"/>
      <c r="AE19" s="406" t="n"/>
    </row>
    <row r="20" ht="24.9" customHeight="1" s="302" thickBot="1">
      <c r="B20" s="403">
        <f>$C$6&amp;D20</f>
        <v/>
      </c>
      <c r="C20" s="434" t="n"/>
      <c r="D20" s="122" t="inlineStr">
        <is>
          <t>Q3</t>
        </is>
      </c>
      <c r="E20" s="306">
        <f>SUM(E12:E14)</f>
        <v/>
      </c>
      <c r="F20" s="309">
        <f>SUM(F12:F14)</f>
        <v/>
      </c>
      <c r="G20" s="46">
        <f>SUM(G12:G14)</f>
        <v/>
      </c>
      <c r="H20" s="48">
        <f>SUM(H12:H14)</f>
        <v/>
      </c>
      <c r="I20" s="309">
        <f>SUM(I12:I14)</f>
        <v/>
      </c>
      <c r="J20" s="46">
        <f>G20-E20</f>
        <v/>
      </c>
      <c r="K20" s="48">
        <f>H20-F20</f>
        <v/>
      </c>
      <c r="L20" s="309">
        <f>H20-I20</f>
        <v/>
      </c>
      <c r="N20" s="124" t="n"/>
      <c r="O20" s="125">
        <f>IF(N20="NA","NA",E20-N20)</f>
        <v/>
      </c>
      <c r="P20" s="124" t="n">
        <v>1706</v>
      </c>
      <c r="Q20" s="125">
        <f>IF(P20="NA","NA",G20-P20)</f>
        <v/>
      </c>
      <c r="S20" s="124" t="n">
        <v>1706</v>
      </c>
      <c r="T20" s="125">
        <f>IF(S20="NA","NA",H20-S20)</f>
        <v/>
      </c>
      <c r="V20" s="406" t="n"/>
      <c r="W20" s="406" t="n"/>
      <c r="X20" s="406" t="n"/>
      <c r="Y20" s="406" t="n"/>
      <c r="Z20" s="406" t="n"/>
      <c r="AA20" s="406" t="n"/>
      <c r="AB20" s="406" t="n"/>
      <c r="AC20" s="406" t="n"/>
      <c r="AD20" s="406" t="n"/>
      <c r="AE20" s="406" t="n"/>
    </row>
    <row r="21" ht="24.9" customHeight="1" s="302" thickBot="1" thickTop="1">
      <c r="C21" s="434" t="n"/>
      <c r="D21" s="191" t="inlineStr">
        <is>
          <t>Q4</t>
        </is>
      </c>
      <c r="E21" s="332">
        <f>SUM(E15:E17)</f>
        <v/>
      </c>
      <c r="F21" s="333">
        <f>SUM(F15:F17)</f>
        <v/>
      </c>
      <c r="G21" s="192">
        <f>SUM(G15:G17)</f>
        <v/>
      </c>
      <c r="H21" s="194">
        <f>SUM(H15:H17)</f>
        <v/>
      </c>
      <c r="I21" s="193">
        <f>SUM(I15:I17)</f>
        <v/>
      </c>
      <c r="J21" s="192">
        <f>G21-E21</f>
        <v/>
      </c>
      <c r="K21" s="194">
        <f>H21-F21</f>
        <v/>
      </c>
      <c r="L21" s="193">
        <f>H21-I21</f>
        <v/>
      </c>
      <c r="N21" s="192" t="n"/>
      <c r="O21" s="193">
        <f>IF(N21="NA","NA",E21-N21)</f>
        <v/>
      </c>
      <c r="P21" s="192" t="n">
        <v>1853</v>
      </c>
      <c r="Q21" s="193">
        <f>IF(P21="NA","NA",G21-P21)</f>
        <v/>
      </c>
      <c r="S21" s="192" t="n">
        <v>1758</v>
      </c>
      <c r="T21" s="193">
        <f>IF(S21="NA","NA",H21-S21)</f>
        <v/>
      </c>
      <c r="V21" s="406" t="n"/>
      <c r="W21" s="406" t="n"/>
      <c r="X21" s="406" t="n"/>
      <c r="Y21" s="406" t="n"/>
      <c r="Z21" s="406" t="n"/>
      <c r="AA21" s="406" t="n"/>
      <c r="AB21" s="406" t="n"/>
      <c r="AC21" s="406" t="n"/>
      <c r="AD21" s="406" t="n"/>
      <c r="AE21" s="406" t="n"/>
    </row>
    <row r="22" ht="24.9" customHeight="1" s="302" thickTop="1">
      <c r="A22" s="403">
        <f>A18+16</f>
        <v/>
      </c>
      <c r="C22" s="434" t="n"/>
      <c r="D22" s="114" t="inlineStr">
        <is>
          <t>Summer</t>
        </is>
      </c>
      <c r="E22" s="310">
        <f>E18+E19</f>
        <v/>
      </c>
      <c r="F22" s="323">
        <f>F18+F19</f>
        <v/>
      </c>
      <c r="G22" s="115">
        <f>G18+G19</f>
        <v/>
      </c>
      <c r="H22" s="117">
        <f>H18+H19</f>
        <v/>
      </c>
      <c r="I22" s="323">
        <f>I18+I19</f>
        <v/>
      </c>
      <c r="J22" s="115">
        <f>G22-E22</f>
        <v/>
      </c>
      <c r="K22" s="117">
        <f>H22-F22</f>
        <v/>
      </c>
      <c r="L22" s="323">
        <f>H22-I22</f>
        <v/>
      </c>
      <c r="N22" s="115" t="n"/>
      <c r="O22" s="323">
        <f>IF(N22="NA","NA",E22-N22)</f>
        <v/>
      </c>
      <c r="P22" s="115" t="n">
        <v>1708</v>
      </c>
      <c r="Q22" s="323">
        <f>IF(P22="NA","NA",G22-P22)</f>
        <v/>
      </c>
      <c r="S22" s="115" t="n">
        <v>1708</v>
      </c>
      <c r="T22" s="323">
        <f>IF(S22="NA","NA",H22-S22)</f>
        <v/>
      </c>
      <c r="V22" s="406" t="n"/>
      <c r="W22" s="406" t="n"/>
      <c r="X22" s="406" t="n"/>
      <c r="Y22" s="406" t="n"/>
      <c r="Z22" s="406" t="n"/>
      <c r="AA22" s="406" t="n"/>
      <c r="AB22" s="406" t="n"/>
      <c r="AC22" s="406" t="n"/>
      <c r="AD22" s="406" t="n"/>
      <c r="AE22" s="406" t="n"/>
    </row>
    <row r="23" ht="24.9" customHeight="1" s="302" thickBot="1">
      <c r="A23" s="403">
        <f>A22+16</f>
        <v/>
      </c>
      <c r="C23" s="434" t="n"/>
      <c r="D23" s="122" t="inlineStr">
        <is>
          <t>Winter</t>
        </is>
      </c>
      <c r="E23" s="306">
        <f>E20+E21</f>
        <v/>
      </c>
      <c r="F23" s="309">
        <f>F20+F21</f>
        <v/>
      </c>
      <c r="G23" s="46">
        <f>G20+G21</f>
        <v/>
      </c>
      <c r="H23" s="48">
        <f>H20+H21</f>
        <v/>
      </c>
      <c r="I23" s="309">
        <f>I20+I21</f>
        <v/>
      </c>
      <c r="J23" s="46">
        <f>G23-E23</f>
        <v/>
      </c>
      <c r="K23" s="48">
        <f>H23-F23</f>
        <v/>
      </c>
      <c r="L23" s="309">
        <f>H23-I23</f>
        <v/>
      </c>
      <c r="N23" s="46" t="n"/>
      <c r="O23" s="309">
        <f>IF(N23="NA","NA",E23-N23)</f>
        <v/>
      </c>
      <c r="P23" s="46" t="n">
        <v>3559</v>
      </c>
      <c r="Q23" s="309">
        <f>IF(P23="NA","NA",G23-P23)</f>
        <v/>
      </c>
      <c r="S23" s="46" t="n">
        <v>3464</v>
      </c>
      <c r="T23" s="309">
        <f>IF(S23="NA","NA",H23-S23)</f>
        <v/>
      </c>
      <c r="V23" s="406" t="n"/>
      <c r="W23" s="406" t="n"/>
      <c r="X23" s="406" t="n"/>
      <c r="Y23" s="406" t="n"/>
      <c r="Z23" s="406" t="n"/>
      <c r="AA23" s="406" t="n"/>
      <c r="AB23" s="406" t="n"/>
      <c r="AC23" s="406" t="n"/>
      <c r="AD23" s="406" t="n"/>
      <c r="AE23" s="406" t="n"/>
    </row>
    <row r="24" ht="24.9" customFormat="1" customHeight="1" s="435" thickBot="1" thickTop="1">
      <c r="A24" s="436" t="n"/>
      <c r="B24" s="403">
        <f>$C$6&amp;D24</f>
        <v/>
      </c>
      <c r="C24" s="437" t="n"/>
      <c r="D24" s="167" t="inlineStr">
        <is>
          <t>Total</t>
        </is>
      </c>
      <c r="E24" s="334">
        <f>E23+E22</f>
        <v/>
      </c>
      <c r="F24" s="40">
        <f>F23+F22</f>
        <v/>
      </c>
      <c r="G24" s="30">
        <f>G23+G22</f>
        <v/>
      </c>
      <c r="H24" s="31">
        <f>H23+H22</f>
        <v/>
      </c>
      <c r="I24" s="40">
        <f>I23+I22</f>
        <v/>
      </c>
      <c r="J24" s="30">
        <f>G24-E24</f>
        <v/>
      </c>
      <c r="K24" s="31">
        <f>H24-F24</f>
        <v/>
      </c>
      <c r="L24" s="40">
        <f>H24-I24</f>
        <v/>
      </c>
      <c r="N24" s="197" t="n"/>
      <c r="O24" s="40">
        <f>IF(N24="NA","NA",E24-N24)</f>
        <v/>
      </c>
      <c r="P24" s="197" t="n">
        <v>5267</v>
      </c>
      <c r="Q24" s="40">
        <f>IF(P24="NA","NA",G24-P24)</f>
        <v/>
      </c>
      <c r="S24" s="197" t="n">
        <v>5172</v>
      </c>
      <c r="T24" s="40">
        <f>IF(S24="NA","NA",H24-S24)</f>
        <v/>
      </c>
      <c r="V24" s="406" t="n"/>
      <c r="W24" s="406" t="n"/>
      <c r="X24" s="406" t="n"/>
      <c r="Y24" s="406" t="n"/>
      <c r="Z24" s="406" t="n"/>
      <c r="AA24" s="406" t="n"/>
      <c r="AB24" s="406" t="n"/>
      <c r="AC24" s="406" t="n"/>
      <c r="AD24" s="406" t="n"/>
      <c r="AE24" s="406" t="n"/>
    </row>
    <row r="25" ht="5.1" customHeight="1" s="302" thickBot="1" thickTop="1">
      <c r="C25" s="438" t="n"/>
      <c r="V25" s="406" t="n"/>
      <c r="W25" s="406" t="n"/>
      <c r="X25" s="406" t="n"/>
      <c r="Y25" s="406" t="n"/>
      <c r="Z25" s="406" t="n"/>
      <c r="AA25" s="406" t="n"/>
      <c r="AB25" s="406" t="n"/>
      <c r="AC25" s="406" t="n"/>
      <c r="AD25" s="406" t="n"/>
      <c r="AE25" s="406" t="n"/>
    </row>
    <row r="26" ht="13.8" customHeight="1" s="302" thickTop="1">
      <c r="C26" s="423" t="n"/>
      <c r="D26" s="424" t="n"/>
      <c r="E26" s="425" t="inlineStr">
        <is>
          <t>Last Year (LY)</t>
        </is>
      </c>
      <c r="F26" s="426" t="n"/>
      <c r="G26" s="425" t="inlineStr">
        <is>
          <t>Current Year (CY)</t>
        </is>
      </c>
      <c r="H26" s="427" t="n"/>
      <c r="I26" s="426" t="n"/>
      <c r="J26" s="428" t="inlineStr">
        <is>
          <t>Variance</t>
        </is>
      </c>
      <c r="K26" s="429" t="inlineStr">
        <is>
          <t>Variance</t>
        </is>
      </c>
      <c r="L26" s="426" t="n"/>
      <c r="N26" s="430" t="inlineStr">
        <is>
          <t>Last Year</t>
        </is>
      </c>
      <c r="O26" s="431" t="n"/>
      <c r="P26" s="439" t="inlineStr">
        <is>
          <t>Current Year</t>
        </is>
      </c>
      <c r="Q26" s="432" t="n"/>
      <c r="S26" s="430" t="inlineStr">
        <is>
          <t>Current Year</t>
        </is>
      </c>
      <c r="T26" s="432" t="n"/>
      <c r="V26" s="406" t="n"/>
      <c r="W26" s="406" t="n"/>
      <c r="X26" s="406" t="n"/>
      <c r="Y26" s="406" t="n"/>
      <c r="Z26" s="406" t="n"/>
      <c r="AA26" s="406" t="n"/>
      <c r="AB26" s="406" t="n"/>
      <c r="AC26" s="406" t="n"/>
      <c r="AD26" s="406" t="n"/>
      <c r="AE26" s="406" t="n"/>
    </row>
    <row r="27" ht="27.75" customHeight="1" s="302" thickBot="1">
      <c r="C27" s="423" t="n"/>
      <c r="D27" s="424" t="n"/>
      <c r="E27" s="326" t="inlineStr">
        <is>
          <t>BoB
(to date)</t>
        </is>
      </c>
      <c r="F27" s="327" t="inlineStr">
        <is>
          <t>Actual</t>
        </is>
      </c>
      <c r="G27" s="64" t="inlineStr">
        <is>
          <t>BoB
(to date)</t>
        </is>
      </c>
      <c r="H27" s="66" t="inlineStr">
        <is>
          <t>Actual / FC</t>
        </is>
      </c>
      <c r="I27" s="65" t="inlineStr">
        <is>
          <t>Budget</t>
        </is>
      </c>
      <c r="J27" s="64" t="inlineStr">
        <is>
          <t>BoB
(CY-LY)</t>
        </is>
      </c>
      <c r="K27" s="67" t="inlineStr">
        <is>
          <t>Actual
(CY-LY)</t>
        </is>
      </c>
      <c r="L27" s="68" t="inlineStr">
        <is>
          <t>CY
FC - Budget</t>
        </is>
      </c>
      <c r="N27" s="183" t="inlineStr">
        <is>
          <t>BoB LY</t>
        </is>
      </c>
      <c r="O27" s="187" t="inlineStr">
        <is>
          <t>PkUp LY</t>
        </is>
      </c>
      <c r="P27" s="188" t="inlineStr">
        <is>
          <t>BoB CY</t>
        </is>
      </c>
      <c r="Q27" s="184" t="inlineStr">
        <is>
          <t>PkUp CY</t>
        </is>
      </c>
      <c r="S27" s="183" t="inlineStr">
        <is>
          <t>FC</t>
        </is>
      </c>
      <c r="T27" s="184" t="inlineStr">
        <is>
          <t>Variance</t>
        </is>
      </c>
      <c r="V27" s="406" t="n"/>
      <c r="W27" s="406" t="n"/>
      <c r="X27" s="406" t="n"/>
      <c r="Y27" s="406" t="n"/>
      <c r="Z27" s="406" t="n"/>
      <c r="AA27" s="406" t="n"/>
      <c r="AB27" s="406" t="n"/>
      <c r="AC27" s="406" t="n"/>
      <c r="AD27" s="406" t="n"/>
      <c r="AE27" s="406" t="n"/>
    </row>
    <row r="28" ht="24.9" customHeight="1" s="302" thickTop="1">
      <c r="B28" s="403">
        <f>$C$28&amp;D28</f>
        <v/>
      </c>
      <c r="C28" s="433">
        <f>C6</f>
        <v/>
      </c>
      <c r="D28" s="56">
        <f>D6</f>
        <v/>
      </c>
      <c r="E28" s="314">
        <f>E6/(39*'Day on Day FC'!$F371)</f>
        <v/>
      </c>
      <c r="F28" s="317">
        <f>F6/(39*'Day on Day FC'!$F371)</f>
        <v/>
      </c>
      <c r="G28" s="60">
        <f>G6/(39*'Day on Day FC'!$F371)</f>
        <v/>
      </c>
      <c r="H28" s="62">
        <f>H6/(39*'Day on Day FC'!$F371)</f>
        <v/>
      </c>
      <c r="I28" s="317">
        <f>I6/(39*'Day on Day FC'!$F371)</f>
        <v/>
      </c>
      <c r="J28" s="60">
        <f>G28-E28</f>
        <v/>
      </c>
      <c r="K28" s="62">
        <f>H28-F28</f>
        <v/>
      </c>
      <c r="L28" s="317">
        <f>H28-I28</f>
        <v/>
      </c>
      <c r="M28" s="165" t="n"/>
      <c r="N28" s="32">
        <f>N6/(39*'Day on Day FC'!$F371)</f>
        <v/>
      </c>
      <c r="O28" s="318">
        <f>IF(N28="NA","NA",E28-N28)</f>
        <v/>
      </c>
      <c r="P28" s="32">
        <f>P6/(39*'Day on Day FC'!$F371)</f>
        <v/>
      </c>
      <c r="Q28" s="318">
        <f>IF(P28="NA","NA",G28-P28)</f>
        <v/>
      </c>
      <c r="S28" s="32">
        <f>S6/(39*'Day on Day FC'!$F371)</f>
        <v/>
      </c>
      <c r="T28" s="318">
        <f>IF(S28="NA","NA",H28-S28)</f>
        <v/>
      </c>
      <c r="V28" s="406" t="n"/>
      <c r="W28" s="406" t="n"/>
      <c r="X28" s="406" t="n"/>
      <c r="Y28" s="406" t="n"/>
      <c r="Z28" s="406" t="n"/>
      <c r="AA28" s="406" t="n"/>
      <c r="AB28" s="406" t="n"/>
      <c r="AC28" s="406" t="n"/>
      <c r="AD28" s="406" t="n"/>
      <c r="AE28" s="406" t="n"/>
    </row>
    <row r="29" ht="24.9" customHeight="1" s="302">
      <c r="B29" s="403">
        <f>$C$28&amp;D29</f>
        <v/>
      </c>
      <c r="C29" s="434" t="n"/>
      <c r="D29" s="38">
        <f>D7</f>
        <v/>
      </c>
      <c r="E29" s="315">
        <f>E7/(39*'Day on Day FC'!$F372)</f>
        <v/>
      </c>
      <c r="F29" s="318">
        <f>F7/(39*'Day on Day FC'!$F372)</f>
        <v/>
      </c>
      <c r="G29" s="32">
        <f>G7/(39*'Day on Day FC'!$F372)</f>
        <v/>
      </c>
      <c r="H29" s="27">
        <f>H7/(39*'Day on Day FC'!$F372)</f>
        <v/>
      </c>
      <c r="I29" s="318">
        <f>I7/(39*'Day on Day FC'!$F372)</f>
        <v/>
      </c>
      <c r="J29" s="32">
        <f>G29-E29</f>
        <v/>
      </c>
      <c r="K29" s="27">
        <f>H29-F29</f>
        <v/>
      </c>
      <c r="L29" s="318">
        <f>H29-I29</f>
        <v/>
      </c>
      <c r="M29" s="165" t="n"/>
      <c r="N29" s="32">
        <f>N7/(39*'Day on Day FC'!$F372)</f>
        <v/>
      </c>
      <c r="O29" s="318">
        <f>IF(N29="NA","NA",E29-N29)</f>
        <v/>
      </c>
      <c r="P29" s="32">
        <f>P7/(39*'Day on Day FC'!$F372)</f>
        <v/>
      </c>
      <c r="Q29" s="318">
        <f>IF(P29="NA","NA",G29-P29)</f>
        <v/>
      </c>
      <c r="S29" s="32">
        <f>S7/(39*'Day on Day FC'!$F372)</f>
        <v/>
      </c>
      <c r="T29" s="318">
        <f>IF(S29="NA","NA",H29-S29)</f>
        <v/>
      </c>
    </row>
    <row r="30" ht="24.9" customHeight="1" s="302" thickBot="1">
      <c r="B30" s="403">
        <f>$C$28&amp;D30</f>
        <v/>
      </c>
      <c r="C30" s="434" t="n"/>
      <c r="D30" s="45">
        <f>D8</f>
        <v/>
      </c>
      <c r="E30" s="316">
        <f>E8/(39*'Day on Day FC'!$F373)</f>
        <v/>
      </c>
      <c r="F30" s="319">
        <f>F8/(39*'Day on Day FC'!$F373)</f>
        <v/>
      </c>
      <c r="G30" s="50">
        <f>G8/(39*'Day on Day FC'!$F373)</f>
        <v/>
      </c>
      <c r="H30" s="51">
        <f>H8/(39*'Day on Day FC'!$F373)</f>
        <v/>
      </c>
      <c r="I30" s="319">
        <f>I8/(39*'Day on Day FC'!$F373)</f>
        <v/>
      </c>
      <c r="J30" s="50">
        <f>G30-E30</f>
        <v/>
      </c>
      <c r="K30" s="51">
        <f>H30-F30</f>
        <v/>
      </c>
      <c r="L30" s="319">
        <f>H30-I30</f>
        <v/>
      </c>
      <c r="M30" s="165" t="n"/>
      <c r="N30" s="50">
        <f>N8/(39*'Day on Day FC'!$F373)</f>
        <v/>
      </c>
      <c r="O30" s="318">
        <f>IF(N30="NA","NA",E30-N30)</f>
        <v/>
      </c>
      <c r="P30" s="50">
        <f>P8/(39*'Day on Day FC'!$F373)</f>
        <v/>
      </c>
      <c r="Q30" s="318">
        <f>IF(P30="NA","NA",G30-P30)</f>
        <v/>
      </c>
      <c r="S30" s="32">
        <f>S8/(39*'Day on Day FC'!$F373)</f>
        <v/>
      </c>
      <c r="T30" s="318">
        <f>IF(S30="NA","NA",H30-S30)</f>
        <v/>
      </c>
    </row>
    <row r="31" ht="24.9" customHeight="1" s="302" thickTop="1">
      <c r="B31" s="403">
        <f>$C$28&amp;D31</f>
        <v/>
      </c>
      <c r="C31" s="434" t="n"/>
      <c r="D31" s="114">
        <f>D9</f>
        <v/>
      </c>
      <c r="E31" s="320">
        <f>E9/(39*'Day on Day FC'!$F374)</f>
        <v/>
      </c>
      <c r="F31" s="325">
        <f>F9/(39*'Day on Day FC'!$F374)</f>
        <v/>
      </c>
      <c r="G31" s="127">
        <f>G9/(39*'Day on Day FC'!$F374)</f>
        <v/>
      </c>
      <c r="H31" s="129">
        <f>H9/(39*'Day on Day FC'!$F374)</f>
        <v/>
      </c>
      <c r="I31" s="325">
        <f>I9/(39*'Day on Day FC'!$F374)</f>
        <v/>
      </c>
      <c r="J31" s="127">
        <f>G31-E31</f>
        <v/>
      </c>
      <c r="K31" s="129">
        <f>H31-F31</f>
        <v/>
      </c>
      <c r="L31" s="325">
        <f>H31-I31</f>
        <v/>
      </c>
      <c r="M31" s="165" t="n"/>
      <c r="N31" s="127">
        <f>N9/(39*'Day on Day FC'!$F374)</f>
        <v/>
      </c>
      <c r="O31" s="325">
        <f>IF(N31="NA","NA",E31-N31)</f>
        <v/>
      </c>
      <c r="P31" s="127">
        <f>P9/(39*'Day on Day FC'!$F374)</f>
        <v/>
      </c>
      <c r="Q31" s="325">
        <f>IF(P31="NA","NA",G31-P31)</f>
        <v/>
      </c>
      <c r="S31" s="127">
        <f>S9/(39*'Day on Day FC'!$F374)</f>
        <v/>
      </c>
      <c r="T31" s="325">
        <f>IF(S31="NA","NA",H31-S31)</f>
        <v/>
      </c>
    </row>
    <row r="32" ht="24.9" customHeight="1" s="302">
      <c r="B32" s="403">
        <f>$C$28&amp;D32</f>
        <v/>
      </c>
      <c r="C32" s="434" t="n"/>
      <c r="D32" s="118">
        <f>D10</f>
        <v/>
      </c>
      <c r="E32" s="321">
        <f>E10/(39*'Day on Day FC'!$F375)</f>
        <v/>
      </c>
      <c r="F32" s="322">
        <f>F10/(39*'Day on Day FC'!$F375)</f>
        <v/>
      </c>
      <c r="G32" s="130">
        <f>G10/(39*'Day on Day FC'!$F375)</f>
        <v/>
      </c>
      <c r="H32" s="132">
        <f>H10/(39*'Day on Day FC'!$F375)</f>
        <v/>
      </c>
      <c r="I32" s="322">
        <f>I10/(39*'Day on Day FC'!$F375)</f>
        <v/>
      </c>
      <c r="J32" s="130">
        <f>G32-E32</f>
        <v/>
      </c>
      <c r="K32" s="132">
        <f>H32-F32</f>
        <v/>
      </c>
      <c r="L32" s="322">
        <f>H32-I32</f>
        <v/>
      </c>
      <c r="M32" s="165" t="n"/>
      <c r="N32" s="130">
        <f>N10/(39*'Day on Day FC'!$F375)</f>
        <v/>
      </c>
      <c r="O32" s="322">
        <f>IF(N32="NA","NA",E32-N32)</f>
        <v/>
      </c>
      <c r="P32" s="130">
        <f>P10/(39*'Day on Day FC'!$F375)</f>
        <v/>
      </c>
      <c r="Q32" s="322">
        <f>IF(P32="NA","NA",G32-P32)</f>
        <v/>
      </c>
      <c r="S32" s="130">
        <f>S10/(39*'Day on Day FC'!$F375)</f>
        <v/>
      </c>
      <c r="T32" s="322">
        <f>IF(S32="NA","NA",H32-S32)</f>
        <v/>
      </c>
    </row>
    <row r="33" ht="24.9" customHeight="1" s="302" thickBot="1">
      <c r="B33" s="403">
        <f>$C$28&amp;D33</f>
        <v/>
      </c>
      <c r="C33" s="434" t="n"/>
      <c r="D33" s="45">
        <f>D11</f>
        <v/>
      </c>
      <c r="E33" s="316">
        <f>E11/(39*'Day on Day FC'!$F376)</f>
        <v/>
      </c>
      <c r="F33" s="319">
        <f>F11/(39*'Day on Day FC'!$F376)</f>
        <v/>
      </c>
      <c r="G33" s="50">
        <f>G11/(39*'Day on Day FC'!$F376)</f>
        <v/>
      </c>
      <c r="H33" s="51">
        <f>H11/(39*'Day on Day FC'!$F376)</f>
        <v/>
      </c>
      <c r="I33" s="319">
        <f>I11/(39*'Day on Day FC'!$F376)</f>
        <v/>
      </c>
      <c r="J33" s="50">
        <f>G33-E33</f>
        <v/>
      </c>
      <c r="K33" s="51">
        <f>H33-F33</f>
        <v/>
      </c>
      <c r="L33" s="319">
        <f>H33-I33</f>
        <v/>
      </c>
      <c r="M33" s="165" t="n"/>
      <c r="N33" s="50">
        <f>N11/(39*'Day on Day FC'!$F376)</f>
        <v/>
      </c>
      <c r="O33" s="319">
        <f>IF(N33="NA","NA",E33-N33)</f>
        <v/>
      </c>
      <c r="P33" s="50">
        <f>P11/(39*'Day on Day FC'!$F376)</f>
        <v/>
      </c>
      <c r="Q33" s="319">
        <f>IF(P33="NA","NA",G33-P33)</f>
        <v/>
      </c>
      <c r="S33" s="50">
        <f>S11/(39*'Day on Day FC'!$F376)</f>
        <v/>
      </c>
      <c r="T33" s="319">
        <f>IF(S33="NA","NA",H33-S33)</f>
        <v/>
      </c>
    </row>
    <row r="34" ht="24.9" customHeight="1" s="302" thickTop="1">
      <c r="B34" s="403">
        <f>$C$28&amp;D34</f>
        <v/>
      </c>
      <c r="C34" s="434" t="n"/>
      <c r="D34" s="114">
        <f>D12</f>
        <v/>
      </c>
      <c r="E34" s="320">
        <f>E12/(39*'Day on Day FC'!$F377)</f>
        <v/>
      </c>
      <c r="F34" s="325">
        <f>F12/(39*'Day on Day FC'!$F377)</f>
        <v/>
      </c>
      <c r="G34" s="127">
        <f>G12/(39*'Day on Day FC'!$F377)</f>
        <v/>
      </c>
      <c r="H34" s="129">
        <f>H12/(39*'Day on Day FC'!$F377)</f>
        <v/>
      </c>
      <c r="I34" s="325">
        <f>I12/(39*'Day on Day FC'!$F377)</f>
        <v/>
      </c>
      <c r="J34" s="127">
        <f>G34-E34</f>
        <v/>
      </c>
      <c r="K34" s="129">
        <f>H34-F34</f>
        <v/>
      </c>
      <c r="L34" s="325">
        <f>H34-I34</f>
        <v/>
      </c>
      <c r="M34" s="165" t="n"/>
      <c r="N34" s="133">
        <f>N12/(39*'Day on Day FC'!$F377)</f>
        <v/>
      </c>
      <c r="O34" s="134">
        <f>IF(N34="NA","NA",E34-N34)</f>
        <v/>
      </c>
      <c r="P34" s="133">
        <f>P12/(39*'Day on Day FC'!$F377)</f>
        <v/>
      </c>
      <c r="Q34" s="134">
        <f>IF(P34="NA","NA",G34-P34)</f>
        <v/>
      </c>
      <c r="S34" s="133">
        <f>S12/(39*'Day on Day FC'!$F377)</f>
        <v/>
      </c>
      <c r="T34" s="134">
        <f>IF(S34="NA","NA",H34-S34)</f>
        <v/>
      </c>
    </row>
    <row r="35" ht="24.9" customHeight="1" s="302">
      <c r="B35" s="403">
        <f>$C$28&amp;D35</f>
        <v/>
      </c>
      <c r="C35" s="434" t="n"/>
      <c r="D35" s="118">
        <f>D13</f>
        <v/>
      </c>
      <c r="E35" s="321">
        <f>E13/(39*'Day on Day FC'!$F378)</f>
        <v/>
      </c>
      <c r="F35" s="322">
        <f>F13/(39*'Day on Day FC'!$F378)</f>
        <v/>
      </c>
      <c r="G35" s="130">
        <f>G13/(39*'Day on Day FC'!$F378)</f>
        <v/>
      </c>
      <c r="H35" s="132">
        <f>H13/(39*'Day on Day FC'!$F378)</f>
        <v/>
      </c>
      <c r="I35" s="322">
        <f>I13/(39*'Day on Day FC'!$F378)</f>
        <v/>
      </c>
      <c r="J35" s="130">
        <f>G35-E35</f>
        <v/>
      </c>
      <c r="K35" s="132">
        <f>H35-F35</f>
        <v/>
      </c>
      <c r="L35" s="322">
        <f>H35-I35</f>
        <v/>
      </c>
      <c r="M35" s="165" t="n"/>
      <c r="N35" s="130">
        <f>N13/(39*'Day on Day FC'!$F378)</f>
        <v/>
      </c>
      <c r="O35" s="322">
        <f>IF(N35="NA","NA",E35-N35)</f>
        <v/>
      </c>
      <c r="P35" s="130">
        <f>P13/(39*'Day on Day FC'!$F378)</f>
        <v/>
      </c>
      <c r="Q35" s="322">
        <f>IF(P35="NA","NA",G35-P35)</f>
        <v/>
      </c>
      <c r="S35" s="130">
        <f>S13/(39*'Day on Day FC'!$F378)</f>
        <v/>
      </c>
      <c r="T35" s="322">
        <f>IF(S35="NA","NA",H35-S35)</f>
        <v/>
      </c>
    </row>
    <row r="36" ht="24.9" customHeight="1" s="302" thickBot="1">
      <c r="B36" s="403">
        <f>$C$28&amp;D36</f>
        <v/>
      </c>
      <c r="C36" s="434" t="n"/>
      <c r="D36" s="122">
        <f>D14</f>
        <v/>
      </c>
      <c r="E36" s="316">
        <f>E14/(39*'Day on Day FC'!$F379)</f>
        <v/>
      </c>
      <c r="F36" s="319">
        <f>F14/(39*'Day on Day FC'!$F379)</f>
        <v/>
      </c>
      <c r="G36" s="50">
        <f>G14/(39*'Day on Day FC'!$F379)</f>
        <v/>
      </c>
      <c r="H36" s="51">
        <f>H14/(39*'Day on Day FC'!$F379)</f>
        <v/>
      </c>
      <c r="I36" s="319">
        <f>I14/(39*'Day on Day FC'!$F379)</f>
        <v/>
      </c>
      <c r="J36" s="50">
        <f>G36-E36</f>
        <v/>
      </c>
      <c r="K36" s="51">
        <f>H36-F36</f>
        <v/>
      </c>
      <c r="L36" s="319">
        <f>H36-I36</f>
        <v/>
      </c>
      <c r="M36" s="165" t="n"/>
      <c r="N36" s="32">
        <f>N14/(39*'Day on Day FC'!$F379)</f>
        <v/>
      </c>
      <c r="O36" s="318">
        <f>IF(N36="NA","NA",E36-N36)</f>
        <v/>
      </c>
      <c r="P36" s="32">
        <f>P14/(39*'Day on Day FC'!$F379)</f>
        <v/>
      </c>
      <c r="Q36" s="318">
        <f>IF(P36="NA","NA",G36-P36)</f>
        <v/>
      </c>
      <c r="S36" s="32">
        <f>S14/(39*'Day on Day FC'!$F379)</f>
        <v/>
      </c>
      <c r="T36" s="318">
        <f>IF(S36="NA","NA",H36-S36)</f>
        <v/>
      </c>
    </row>
    <row r="37" ht="24.9" customHeight="1" s="302" thickTop="1">
      <c r="B37" s="403">
        <f>$C$28&amp;D37</f>
        <v/>
      </c>
      <c r="C37" s="434" t="n"/>
      <c r="D37" s="123">
        <f>D15</f>
        <v/>
      </c>
      <c r="E37" s="324">
        <f>E15/(39*'Day on Day FC'!$F380)</f>
        <v/>
      </c>
      <c r="F37" s="325">
        <f>F15/(39*'Day on Day FC'!$F380)</f>
        <v/>
      </c>
      <c r="G37" s="133">
        <f>G15/(39*'Day on Day FC'!$F380)</f>
        <v/>
      </c>
      <c r="H37" s="135">
        <f>H15/(39*'Day on Day FC'!$F380)</f>
        <v/>
      </c>
      <c r="I37" s="134">
        <f>I15/(39*'Day on Day FC'!$F380)</f>
        <v/>
      </c>
      <c r="J37" s="133">
        <f>G37-E37</f>
        <v/>
      </c>
      <c r="K37" s="135">
        <f>H37-F37</f>
        <v/>
      </c>
      <c r="L37" s="134">
        <f>H37-I37</f>
        <v/>
      </c>
      <c r="M37" s="165" t="n"/>
      <c r="N37" s="127">
        <f>N15/(39*'Day on Day FC'!$F380)</f>
        <v/>
      </c>
      <c r="O37" s="325">
        <f>IF(N37="NA","NA",E37-N37)</f>
        <v/>
      </c>
      <c r="P37" s="127">
        <f>P15/(39*'Day on Day FC'!$F380)</f>
        <v/>
      </c>
      <c r="Q37" s="325">
        <f>IF(P37="NA","NA",G37-P37)</f>
        <v/>
      </c>
      <c r="S37" s="127">
        <f>S15/(39*'Day on Day FC'!$F380)</f>
        <v/>
      </c>
      <c r="T37" s="325">
        <f>IF(S37="NA","NA",H37-S37)</f>
        <v/>
      </c>
    </row>
    <row r="38" ht="24.9" customHeight="1" s="302">
      <c r="B38" s="403">
        <f>$C$28&amp;D38</f>
        <v/>
      </c>
      <c r="C38" s="434" t="n"/>
      <c r="D38" s="118">
        <f>D16</f>
        <v/>
      </c>
      <c r="E38" s="321">
        <f>E16/(39*'Day on Day FC'!$F381)</f>
        <v/>
      </c>
      <c r="F38" s="322">
        <f>F16/(39*'Day on Day FC'!$F381)</f>
        <v/>
      </c>
      <c r="G38" s="130">
        <f>G16/(39*'Day on Day FC'!$F381)</f>
        <v/>
      </c>
      <c r="H38" s="132">
        <f>H16/(39*'Day on Day FC'!$F381)</f>
        <v/>
      </c>
      <c r="I38" s="322">
        <f>I16/(39*'Day on Day FC'!$F381)</f>
        <v/>
      </c>
      <c r="J38" s="130">
        <f>G38-E38</f>
        <v/>
      </c>
      <c r="K38" s="132">
        <f>H38-F38</f>
        <v/>
      </c>
      <c r="L38" s="322">
        <f>H38-I38</f>
        <v/>
      </c>
      <c r="M38" s="165" t="n"/>
      <c r="N38" s="130">
        <f>N16/(39*'Day on Day FC'!$F381)</f>
        <v/>
      </c>
      <c r="O38" s="322">
        <f>IF(N38="NA","NA",E38-N38)</f>
        <v/>
      </c>
      <c r="P38" s="130">
        <f>P16/(39*'Day on Day FC'!$F381)</f>
        <v/>
      </c>
      <c r="Q38" s="322">
        <f>IF(P38="NA","NA",G38-P38)</f>
        <v/>
      </c>
      <c r="S38" s="130">
        <f>S16/(39*'Day on Day FC'!$F381)</f>
        <v/>
      </c>
      <c r="T38" s="322">
        <f>IF(S38="NA","NA",H38-S38)</f>
        <v/>
      </c>
    </row>
    <row r="39" ht="24.9" customHeight="1" s="302" thickBot="1">
      <c r="B39" s="403">
        <f>$C$28&amp;D39</f>
        <v/>
      </c>
      <c r="C39" s="434" t="n"/>
      <c r="D39" s="122">
        <f>D17</f>
        <v/>
      </c>
      <c r="E39" s="316">
        <f>E17/(39*'Day on Day FC'!$F382)</f>
        <v/>
      </c>
      <c r="F39" s="319">
        <f>F17/(39*'Day on Day FC'!$F382)</f>
        <v/>
      </c>
      <c r="G39" s="50">
        <f>G17/(39*'Day on Day FC'!$F382)</f>
        <v/>
      </c>
      <c r="H39" s="51">
        <f>H17/(39*'Day on Day FC'!$F382)</f>
        <v/>
      </c>
      <c r="I39" s="319">
        <f>I17/(39*'Day on Day FC'!$F382)</f>
        <v/>
      </c>
      <c r="J39" s="50">
        <f>G39-E39</f>
        <v/>
      </c>
      <c r="K39" s="51">
        <f>H39-F39</f>
        <v/>
      </c>
      <c r="L39" s="319">
        <f>H39-I39</f>
        <v/>
      </c>
      <c r="M39" s="165" t="n"/>
      <c r="N39" s="50">
        <f>N17/(39*'Day on Day FC'!$F382)</f>
        <v/>
      </c>
      <c r="O39" s="319">
        <f>IF(N39="NA","NA",E39-N39)</f>
        <v/>
      </c>
      <c r="P39" s="50">
        <f>P17/(39*'Day on Day FC'!$F382)</f>
        <v/>
      </c>
      <c r="Q39" s="319">
        <f>IF(P39="NA","NA",G39-P39)</f>
        <v/>
      </c>
      <c r="S39" s="50">
        <f>S17/(39*'Day on Day FC'!$F382)</f>
        <v/>
      </c>
      <c r="T39" s="319">
        <f>IF(S39="NA","NA",H39-S39)</f>
        <v/>
      </c>
    </row>
    <row r="40" ht="24.9" customHeight="1" s="302" thickTop="1">
      <c r="B40" s="403">
        <f>$C$28&amp;D40</f>
        <v/>
      </c>
      <c r="C40" s="434" t="n"/>
      <c r="D40" s="123" t="inlineStr">
        <is>
          <t>Q1</t>
        </is>
      </c>
      <c r="E40" s="324">
        <f>E18/(39*SUM('Day on Day FC'!$F$371:$F$373))</f>
        <v/>
      </c>
      <c r="F40" s="325">
        <f>F18/(39*SUM('Day on Day FC'!$F$371:$F$373))</f>
        <v/>
      </c>
      <c r="G40" s="133">
        <f>G18/(39*SUM('Day on Day FC'!$F$371:$F$373))</f>
        <v/>
      </c>
      <c r="H40" s="135">
        <f>H18/(39*SUM('Day on Day FC'!$F$371:$F$373))</f>
        <v/>
      </c>
      <c r="I40" s="134">
        <f>I18/(39*SUM('Day on Day FC'!$F$371:$F$373))</f>
        <v/>
      </c>
      <c r="J40" s="133">
        <f>G40-E40</f>
        <v/>
      </c>
      <c r="K40" s="135">
        <f>H40-F40</f>
        <v/>
      </c>
      <c r="L40" s="134">
        <f>H40-I40</f>
        <v/>
      </c>
      <c r="M40" s="165" t="n"/>
      <c r="N40" s="127">
        <f>N18/(39*SUM('Day on Day FC'!$F$371:$F$373))</f>
        <v/>
      </c>
      <c r="O40" s="325">
        <f>IF(N40="NA","NA",E40-N40)</f>
        <v/>
      </c>
      <c r="P40" s="127">
        <f>P18/(39*SUM('Day on Day FC'!$F$371:$F$373))</f>
        <v/>
      </c>
      <c r="Q40" s="325">
        <f>IF(P40="NA","NA",G40-P40)</f>
        <v/>
      </c>
      <c r="S40" s="127">
        <f>S18/(39*SUM('Day on Day FC'!$F$371:$F$373))</f>
        <v/>
      </c>
      <c r="T40" s="325">
        <f>IF(S40="NA","NA",H40-S40)</f>
        <v/>
      </c>
      <c r="V40" s="405" t="n"/>
      <c r="W40" s="405" t="n"/>
      <c r="X40" s="405" t="n"/>
      <c r="Y40" s="405" t="n"/>
      <c r="Z40" s="405" t="n"/>
    </row>
    <row r="41" ht="24.9" customHeight="1" s="302">
      <c r="B41" s="403">
        <f>$C$28&amp;D41</f>
        <v/>
      </c>
      <c r="C41" s="434" t="n"/>
      <c r="D41" s="123" t="inlineStr">
        <is>
          <t>Q2</t>
        </is>
      </c>
      <c r="E41" s="324">
        <f>E19/(39*SUM('Day on Day FC'!$F$374:$F$376))</f>
        <v/>
      </c>
      <c r="F41" s="322">
        <f>F19/(39*SUM('Day on Day FC'!$F$374:$F$376))</f>
        <v/>
      </c>
      <c r="G41" s="133">
        <f>G19/(39*SUM('Day on Day FC'!$F$374:$F$376))</f>
        <v/>
      </c>
      <c r="H41" s="135">
        <f>H19/(39*SUM('Day on Day FC'!$F$374:$F$376))</f>
        <v/>
      </c>
      <c r="I41" s="134">
        <f>I19/(39*SUM('Day on Day FC'!$F$374:$F$376))</f>
        <v/>
      </c>
      <c r="J41" s="133">
        <f>G41-E41</f>
        <v/>
      </c>
      <c r="K41" s="135">
        <f>H41-F41</f>
        <v/>
      </c>
      <c r="L41" s="134">
        <f>H41-I41</f>
        <v/>
      </c>
      <c r="M41" s="165" t="n"/>
      <c r="N41" s="133">
        <f>N19/(39*SUM('Day on Day FC'!$F$374:$F$376))</f>
        <v/>
      </c>
      <c r="O41" s="134">
        <f>IF(N41="NA","NA",E41-N41)</f>
        <v/>
      </c>
      <c r="P41" s="133">
        <f>P19/(39*SUM('Day on Day FC'!$F$374:$F$376))</f>
        <v/>
      </c>
      <c r="Q41" s="134">
        <f>IF(P41="NA","NA",G41-P41)</f>
        <v/>
      </c>
      <c r="S41" s="133">
        <f>S19/(39*SUM('Day on Day FC'!$F$374:$F$376))</f>
        <v/>
      </c>
      <c r="T41" s="134">
        <f>IF(S41="NA","NA",H41-S41)</f>
        <v/>
      </c>
      <c r="V41" s="405" t="n"/>
      <c r="W41" s="405" t="n"/>
      <c r="X41" s="405" t="n"/>
      <c r="Y41" s="405" t="n"/>
      <c r="Z41" s="405" t="n"/>
    </row>
    <row r="42" ht="24.9" customHeight="1" s="302">
      <c r="B42" s="403">
        <f>$C$28&amp;D42</f>
        <v/>
      </c>
      <c r="C42" s="434" t="n"/>
      <c r="D42" s="38" t="inlineStr">
        <is>
          <t>Q3</t>
        </is>
      </c>
      <c r="E42" s="32">
        <f>E20/(39*SUM('Day on Day FC'!$F$377:$F$379))</f>
        <v/>
      </c>
      <c r="F42" s="318">
        <f>F20/(39*SUM('Day on Day FC'!$F$377:$F$379))</f>
        <v/>
      </c>
      <c r="G42" s="32">
        <f>G20/(39*SUM('Day on Day FC'!$F$377:$F$379))</f>
        <v/>
      </c>
      <c r="H42" s="27">
        <f>H20/(39*SUM('Day on Day FC'!$F$377:$F$379))</f>
        <v/>
      </c>
      <c r="I42" s="318">
        <f>I20/(39*SUM('Day on Day FC'!$F$377:$F$379))</f>
        <v/>
      </c>
      <c r="J42" s="32">
        <f>G42-E42</f>
        <v/>
      </c>
      <c r="K42" s="27">
        <f>H42-F42</f>
        <v/>
      </c>
      <c r="L42" s="318">
        <f>H42-I42</f>
        <v/>
      </c>
      <c r="M42" s="165" t="n"/>
      <c r="N42" s="133">
        <f>N20/(39*SUM('Day on Day FC'!$F$377:$F$379))</f>
        <v/>
      </c>
      <c r="O42" s="134">
        <f>IF(N42="NA","NA",E42-N42)</f>
        <v/>
      </c>
      <c r="P42" s="133">
        <f>P20/(39*SUM('Day on Day FC'!$F$377:$F$379))</f>
        <v/>
      </c>
      <c r="Q42" s="134">
        <f>IF(P42="NA","NA",G42-P42)</f>
        <v/>
      </c>
      <c r="S42" s="133">
        <f>S20/(39*SUM('Day on Day FC'!$F$377:$F$379))</f>
        <v/>
      </c>
      <c r="T42" s="134">
        <f>IF(S42="NA","NA",H42-S42)</f>
        <v/>
      </c>
      <c r="V42" s="405" t="n"/>
      <c r="W42" s="405" t="n"/>
      <c r="X42" s="405" t="n"/>
      <c r="Y42" s="405" t="n"/>
      <c r="Z42" s="405" t="n"/>
    </row>
    <row r="43" ht="24.9" customHeight="1" s="302" thickBot="1">
      <c r="B43" s="403">
        <f>$C$28&amp;D43</f>
        <v/>
      </c>
      <c r="C43" s="434" t="n"/>
      <c r="D43" s="122" t="inlineStr">
        <is>
          <t>Q4</t>
        </is>
      </c>
      <c r="E43" s="316">
        <f>E21/(39*SUM('Day on Day FC'!$F$380:$F$382))</f>
        <v/>
      </c>
      <c r="F43" s="319">
        <f>F21/(39*SUM('Day on Day FC'!$F$380:$F$382))</f>
        <v/>
      </c>
      <c r="G43" s="50">
        <f>G21/(39*SUM('Day on Day FC'!$F$380:$F$382))</f>
        <v/>
      </c>
      <c r="H43" s="51">
        <f>H21/(39*SUM('Day on Day FC'!$F$380:$F$382))</f>
        <v/>
      </c>
      <c r="I43" s="319">
        <f>I21/(39*SUM('Day on Day FC'!$F$380:$F$382))</f>
        <v/>
      </c>
      <c r="J43" s="50">
        <f>G43-E43</f>
        <v/>
      </c>
      <c r="K43" s="51">
        <f>H43-F43</f>
        <v/>
      </c>
      <c r="L43" s="319">
        <f>H43-I43</f>
        <v/>
      </c>
      <c r="M43" s="165" t="n"/>
      <c r="N43" s="195">
        <f>N21/(39*SUM('Day on Day FC'!$F$380:$F$382))</f>
        <v/>
      </c>
      <c r="O43" s="196">
        <f>IF(N43="NA","NA",E43-N43)</f>
        <v/>
      </c>
      <c r="P43" s="195">
        <f>P21/(39*SUM('Day on Day FC'!$F$380:$F$382))</f>
        <v/>
      </c>
      <c r="Q43" s="196">
        <f>IF(P43="NA","NA",G43-P43)</f>
        <v/>
      </c>
      <c r="S43" s="195">
        <f>S21/(39*SUM('Day on Day FC'!$F$380:$F$382))</f>
        <v/>
      </c>
      <c r="T43" s="196">
        <f>IF(S43="NA","NA",H43-S43)</f>
        <v/>
      </c>
      <c r="V43" s="405" t="n"/>
      <c r="W43" s="405" t="n"/>
      <c r="X43" s="405" t="n"/>
      <c r="Y43" s="405" t="n"/>
      <c r="Z43" s="405" t="n"/>
    </row>
    <row r="44" ht="24.9" customHeight="1" s="302" thickTop="1">
      <c r="B44" s="403">
        <f>$C$28&amp;D44</f>
        <v/>
      </c>
      <c r="C44" s="434" t="n"/>
      <c r="D44" s="114" t="inlineStr">
        <is>
          <t>Summer</t>
        </is>
      </c>
      <c r="E44" s="320">
        <f>E22/(39*SUM('Day on Day FC'!$F$371:$F$376))</f>
        <v/>
      </c>
      <c r="F44" s="325">
        <f>F22/(39*SUM('Day on Day FC'!$F$371:$F$376))</f>
        <v/>
      </c>
      <c r="G44" s="127">
        <f>G22/(39*SUM('Day on Day FC'!$F$371:$F$376))</f>
        <v/>
      </c>
      <c r="H44" s="129">
        <f>H22/(39*SUM('Day on Day FC'!$F$371:$F$376))</f>
        <v/>
      </c>
      <c r="I44" s="325">
        <f>I22/(39*SUM('Day on Day FC'!$F$371:$F$376))</f>
        <v/>
      </c>
      <c r="J44" s="127">
        <f>G44-E44</f>
        <v/>
      </c>
      <c r="K44" s="129">
        <f>H44-F44</f>
        <v/>
      </c>
      <c r="L44" s="325">
        <f>H44-I44</f>
        <v/>
      </c>
      <c r="M44" s="165" t="n"/>
      <c r="N44" s="127">
        <f>N22/(39*SUM('Day on Day FC'!$F$371:$F$376))</f>
        <v/>
      </c>
      <c r="O44" s="325">
        <f>IF(N44="NA","NA",E44-N44)</f>
        <v/>
      </c>
      <c r="P44" s="127">
        <f>P22/(39*SUM('Day on Day FC'!$F$371:$F$376))</f>
        <v/>
      </c>
      <c r="Q44" s="325">
        <f>IF(P44="NA","NA",G44-P44)</f>
        <v/>
      </c>
      <c r="S44" s="127">
        <f>S22/(39*SUM('Day on Day FC'!$F$371:$F$376))</f>
        <v/>
      </c>
      <c r="T44" s="325">
        <f>IF(S44="NA","NA",H44-S44)</f>
        <v/>
      </c>
      <c r="V44" s="405" t="n"/>
      <c r="W44" s="405" t="n"/>
      <c r="X44" s="405" t="n"/>
      <c r="Y44" s="405" t="n"/>
      <c r="Z44" s="405" t="n"/>
    </row>
    <row r="45" ht="24.9" customHeight="1" s="302" thickBot="1">
      <c r="B45" s="403">
        <f>$C$28&amp;D45</f>
        <v/>
      </c>
      <c r="C45" s="434" t="n"/>
      <c r="D45" s="122" t="inlineStr">
        <is>
          <t>Winter</t>
        </is>
      </c>
      <c r="E45" s="316">
        <f>E23/(39*SUM('Day on Day FC'!$F$377:$F$382))</f>
        <v/>
      </c>
      <c r="F45" s="319">
        <f>F23/(39*SUM('Day on Day FC'!$F$377:$F$382))</f>
        <v/>
      </c>
      <c r="G45" s="50">
        <f>G23/(39*SUM('Day on Day FC'!$F$377:$F$382))</f>
        <v/>
      </c>
      <c r="H45" s="51">
        <f>H23/(39*SUM('Day on Day FC'!$F$377:$F$382))</f>
        <v/>
      </c>
      <c r="I45" s="319">
        <f>I23/(39*SUM('Day on Day FC'!$F$377:$F$382))</f>
        <v/>
      </c>
      <c r="J45" s="50">
        <f>G45-E45</f>
        <v/>
      </c>
      <c r="K45" s="51">
        <f>H45-F45</f>
        <v/>
      </c>
      <c r="L45" s="319">
        <f>H45-I45</f>
        <v/>
      </c>
      <c r="M45" s="165" t="n"/>
      <c r="N45" s="50">
        <f>N23/(39*SUM('Day on Day FC'!$F$377:$F$382))</f>
        <v/>
      </c>
      <c r="O45" s="319">
        <f>IF(N45="NA","NA",E45-N45)</f>
        <v/>
      </c>
      <c r="P45" s="50">
        <f>P23/(39*SUM('Day on Day FC'!$F$377:$F$382))</f>
        <v/>
      </c>
      <c r="Q45" s="319">
        <f>IF(P45="NA","NA",G45-P45)</f>
        <v/>
      </c>
      <c r="S45" s="50">
        <f>S23/(39*SUM('Day on Day FC'!$F$377:$F$382))</f>
        <v/>
      </c>
      <c r="T45" s="319">
        <f>IF(S45="NA","NA",H45-S45)</f>
        <v/>
      </c>
      <c r="V45" s="405" t="n"/>
      <c r="W45" s="405" t="n"/>
      <c r="X45" s="405" t="n"/>
      <c r="Y45" s="405" t="n"/>
      <c r="Z45" s="405" t="n"/>
    </row>
    <row r="46" ht="24.9" customHeight="1" s="302" thickBot="1" thickTop="1">
      <c r="B46" s="403">
        <f>$C$28&amp;D46</f>
        <v/>
      </c>
      <c r="C46" s="437" t="n"/>
      <c r="D46" s="37" t="inlineStr">
        <is>
          <t>Total</t>
        </is>
      </c>
      <c r="E46" s="331">
        <f>E24/(39*SUM('Day on Day FC'!$F371:'Day on Day FC'!$F382))</f>
        <v/>
      </c>
      <c r="F46" s="42">
        <f>F24/(39*SUM('Day on Day FC'!$F371:'Day on Day FC'!$F382))</f>
        <v/>
      </c>
      <c r="G46" s="33">
        <f>G24/(39*SUM('Day on Day FC'!$F371:'Day on Day FC'!$F382))</f>
        <v/>
      </c>
      <c r="H46" s="34">
        <f>H24/(39*SUM('Day on Day FC'!$F371:'Day on Day FC'!$F382))</f>
        <v/>
      </c>
      <c r="I46" s="42">
        <f>I24/(39*SUM('Day on Day FC'!$F371:'Day on Day FC'!$F382))</f>
        <v/>
      </c>
      <c r="J46" s="33">
        <f>G46-E46</f>
        <v/>
      </c>
      <c r="K46" s="34">
        <f>H46-F46</f>
        <v/>
      </c>
      <c r="L46" s="42">
        <f>H46-I46</f>
        <v/>
      </c>
      <c r="M46" s="165" t="n"/>
      <c r="N46" s="208">
        <f>N24/(39*SUM('Day on Day FC'!$F371:'Day on Day FC'!$F382))</f>
        <v/>
      </c>
      <c r="O46" s="42">
        <f>IF(N46="NA","NA",E46-N46)</f>
        <v/>
      </c>
      <c r="P46" s="208">
        <f>P24/(39*SUM('Day on Day FC'!$F371:'Day on Day FC'!$F382))</f>
        <v/>
      </c>
      <c r="Q46" s="42">
        <f>IF(P46="NA","NA",G46-P46)</f>
        <v/>
      </c>
      <c r="S46" s="208">
        <f>S24/(39*SUM('Day on Day FC'!$F371:'Day on Day FC'!$F382))</f>
        <v/>
      </c>
      <c r="T46" s="42">
        <f>IF(S46="NA","NA",H46-S46)</f>
        <v/>
      </c>
    </row>
    <row r="47" ht="5.1" customHeight="1" s="302" thickTop="1">
      <c r="C47" s="440" t="n"/>
      <c r="D47" s="271" t="n"/>
      <c r="E47" s="272" t="n"/>
      <c r="F47" s="272" t="n"/>
      <c r="G47" s="272" t="n"/>
      <c r="H47" s="272" t="n"/>
      <c r="I47" s="272" t="n"/>
      <c r="J47" s="272" t="n"/>
      <c r="K47" s="272" t="n"/>
      <c r="L47" s="272" t="n"/>
      <c r="M47" s="165" t="n"/>
      <c r="N47" s="272" t="n"/>
      <c r="O47" s="272" t="n"/>
      <c r="P47" s="272" t="n"/>
      <c r="Q47" s="272" t="n"/>
      <c r="S47" s="272" t="n"/>
      <c r="T47" s="272" t="n"/>
      <c r="V47" s="405" t="n"/>
      <c r="W47" s="405" t="n"/>
      <c r="X47" s="405" t="n"/>
      <c r="Y47" s="405" t="n"/>
      <c r="Z47" s="405" t="n"/>
    </row>
    <row r="48" ht="20.1" customHeight="1" s="302">
      <c r="C48" s="441" t="inlineStr">
        <is>
          <t>Notes</t>
        </is>
      </c>
      <c r="D48" s="271" t="n"/>
      <c r="E48" s="272" t="n"/>
      <c r="F48" s="272" t="n"/>
      <c r="G48" s="272" t="n"/>
      <c r="H48" s="272" t="n"/>
      <c r="I48" s="272" t="n"/>
      <c r="J48" s="272" t="n"/>
      <c r="K48" s="272" t="n"/>
      <c r="L48" s="272" t="n"/>
      <c r="M48" s="165" t="n"/>
      <c r="N48" s="272" t="n"/>
      <c r="O48" s="272" t="n"/>
      <c r="P48" s="272" t="n"/>
      <c r="Q48" s="272" t="n"/>
      <c r="S48" s="272" t="n"/>
      <c r="T48" s="272" t="n"/>
      <c r="V48" s="405" t="n"/>
      <c r="W48" s="405" t="n"/>
      <c r="X48" s="405" t="n"/>
      <c r="Y48" s="405" t="n"/>
      <c r="Z48" s="405" t="n"/>
    </row>
    <row r="49" ht="60" customHeight="1" s="302">
      <c r="C49" s="442" t="inlineStr">
        <is>
          <t>Glossary :
CY - Current Year
LY - Last Year
BoB - Business on Books
FC - Forecast</t>
        </is>
      </c>
      <c r="M49" s="165" t="n"/>
      <c r="N49" s="272" t="n"/>
      <c r="O49" s="272" t="n"/>
      <c r="P49" s="272" t="n"/>
      <c r="Q49" s="272" t="n"/>
      <c r="S49" s="272" t="n"/>
      <c r="T49" s="272" t="n"/>
      <c r="V49" s="405" t="n"/>
      <c r="W49" s="405" t="n"/>
      <c r="X49" s="405" t="n"/>
      <c r="Y49" s="405" t="n"/>
      <c r="Z49" s="405" t="n"/>
    </row>
    <row r="50" ht="5.1" customHeight="1" s="302">
      <c r="C50" s="403" t="n"/>
      <c r="D50" s="403" t="n"/>
      <c r="E50" s="403" t="n"/>
      <c r="F50" s="403" t="n"/>
      <c r="G50" s="403" t="n"/>
      <c r="H50" s="403" t="n"/>
      <c r="I50" s="403" t="n"/>
      <c r="J50" s="403" t="n"/>
      <c r="K50" s="403" t="n"/>
      <c r="L50" s="403" t="n"/>
      <c r="M50" s="403" t="n"/>
      <c r="N50" s="403" t="n"/>
      <c r="O50" s="403" t="n"/>
      <c r="P50" s="403" t="n"/>
      <c r="Q50" s="403" t="n"/>
      <c r="R50" s="403" t="n"/>
      <c r="S50" s="403" t="n"/>
      <c r="T50" s="403" t="n"/>
      <c r="U50" s="403" t="n"/>
      <c r="V50" s="403" t="n"/>
    </row>
    <row r="51" ht="20.1" customHeight="1" s="302">
      <c r="C51" s="403" t="n"/>
      <c r="D51" s="403" t="n"/>
      <c r="E51" s="403" t="n"/>
      <c r="F51" s="403" t="n"/>
      <c r="G51" s="403" t="n"/>
      <c r="H51" s="403" t="n"/>
      <c r="I51" s="403" t="n"/>
      <c r="J51" s="403" t="n"/>
      <c r="K51" s="403" t="n"/>
      <c r="L51" s="403" t="n"/>
      <c r="M51" s="403" t="n"/>
      <c r="N51" s="403" t="n"/>
      <c r="O51" s="403" t="n"/>
      <c r="P51" s="403" t="n"/>
      <c r="Q51" s="403" t="n"/>
      <c r="R51" s="403" t="n"/>
      <c r="S51" s="403" t="n"/>
      <c r="T51" s="403" t="n"/>
      <c r="U51" s="403" t="n"/>
      <c r="V51" s="403" t="n"/>
    </row>
    <row r="52" ht="32.25" customHeight="1" s="302">
      <c r="C52" s="403" t="n"/>
      <c r="D52" s="403" t="n"/>
      <c r="E52" s="403" t="n"/>
      <c r="F52" s="403" t="n"/>
      <c r="G52" s="403" t="n"/>
      <c r="H52" s="403" t="n"/>
      <c r="I52" s="403" t="n"/>
      <c r="J52" s="403" t="n"/>
      <c r="K52" s="403" t="n"/>
      <c r="L52" s="403" t="n"/>
      <c r="M52" s="403" t="n"/>
      <c r="N52" s="403" t="n"/>
      <c r="O52" s="403" t="n"/>
      <c r="P52" s="403" t="n"/>
      <c r="Q52" s="403" t="n"/>
      <c r="R52" s="403" t="n"/>
      <c r="S52" s="403" t="n"/>
      <c r="T52" s="403" t="n"/>
      <c r="U52" s="403" t="n"/>
      <c r="V52" s="403" t="n"/>
    </row>
    <row r="53" ht="25.5" customHeight="1" s="302">
      <c r="C53" s="403" t="n"/>
      <c r="D53" s="403" t="n"/>
      <c r="E53" s="403" t="n"/>
      <c r="F53" s="403" t="n"/>
      <c r="G53" s="403" t="n"/>
      <c r="H53" s="403" t="n"/>
      <c r="I53" s="403" t="n"/>
      <c r="J53" s="403" t="n"/>
      <c r="K53" s="403" t="n"/>
      <c r="L53" s="403" t="n"/>
      <c r="M53" s="403" t="n"/>
      <c r="N53" s="403" t="n"/>
      <c r="O53" s="403" t="n"/>
      <c r="P53" s="403" t="n"/>
      <c r="Q53" s="403" t="n"/>
      <c r="R53" s="403" t="n"/>
      <c r="S53" s="403" t="n"/>
      <c r="T53" s="403" t="n"/>
      <c r="U53" s="403" t="n"/>
      <c r="V53" s="403" t="n"/>
    </row>
    <row r="54" ht="23.25" customHeight="1" s="302">
      <c r="C54" s="403" t="n"/>
      <c r="D54" s="403" t="n"/>
      <c r="E54" s="403" t="n"/>
      <c r="F54" s="403" t="n"/>
      <c r="G54" s="403" t="n"/>
      <c r="H54" s="403" t="n"/>
      <c r="I54" s="403" t="n"/>
      <c r="J54" s="403" t="n"/>
      <c r="K54" s="403" t="n"/>
      <c r="L54" s="403" t="n"/>
      <c r="M54" s="403" t="n"/>
      <c r="N54" s="403" t="n"/>
      <c r="O54" s="403" t="n"/>
      <c r="P54" s="403" t="n"/>
      <c r="Q54" s="403" t="n"/>
      <c r="R54" s="403" t="n"/>
      <c r="S54" s="403" t="n"/>
      <c r="T54" s="403" t="n"/>
      <c r="U54" s="403" t="n"/>
      <c r="V54" s="403" t="n"/>
    </row>
    <row r="55" ht="26.25" customHeight="1" s="302">
      <c r="C55" s="403" t="n"/>
      <c r="D55" s="403" t="n"/>
      <c r="E55" s="403" t="n"/>
      <c r="F55" s="403" t="n"/>
      <c r="G55" s="403" t="n"/>
      <c r="H55" s="403" t="n"/>
      <c r="I55" s="403" t="n"/>
      <c r="J55" s="403" t="n"/>
      <c r="K55" s="403" t="n"/>
      <c r="L55" s="403" t="n"/>
      <c r="M55" s="403" t="n"/>
      <c r="N55" s="403" t="n"/>
      <c r="O55" s="403" t="n"/>
      <c r="P55" s="403" t="n"/>
      <c r="Q55" s="403" t="n"/>
      <c r="R55" s="403" t="n"/>
      <c r="S55" s="403" t="n"/>
      <c r="T55" s="403" t="n"/>
      <c r="U55" s="403" t="n"/>
      <c r="V55" s="403" t="n"/>
    </row>
    <row r="56" ht="25.5" customHeight="1" s="302">
      <c r="C56" s="403" t="n"/>
      <c r="D56" s="403" t="n"/>
      <c r="E56" s="403" t="n"/>
      <c r="F56" s="403" t="n"/>
      <c r="G56" s="403" t="n"/>
      <c r="H56" s="403" t="n"/>
      <c r="I56" s="403" t="n"/>
      <c r="J56" s="403" t="n"/>
      <c r="K56" s="403" t="n"/>
      <c r="L56" s="403" t="n"/>
      <c r="M56" s="403" t="n"/>
      <c r="N56" s="403" t="n"/>
      <c r="O56" s="403" t="n"/>
      <c r="P56" s="403" t="n"/>
      <c r="Q56" s="403" t="n"/>
      <c r="R56" s="403" t="n"/>
      <c r="S56" s="403" t="n"/>
      <c r="T56" s="403" t="n"/>
      <c r="U56" s="403" t="n"/>
      <c r="V56" s="403" t="n"/>
    </row>
    <row r="57" ht="32.25" customHeight="1" s="302">
      <c r="C57" s="403" t="n"/>
      <c r="D57" s="403" t="n"/>
      <c r="E57" s="403" t="n"/>
      <c r="F57" s="403" t="n"/>
      <c r="G57" s="403" t="n"/>
      <c r="H57" s="403" t="n"/>
      <c r="I57" s="403" t="n"/>
      <c r="J57" s="403" t="n"/>
      <c r="K57" s="403" t="n"/>
      <c r="L57" s="403" t="n"/>
      <c r="M57" s="403" t="n"/>
      <c r="N57" s="403" t="n"/>
      <c r="O57" s="403" t="n"/>
      <c r="P57" s="403" t="n"/>
      <c r="Q57" s="403" t="n"/>
      <c r="R57" s="403" t="n"/>
      <c r="S57" s="403" t="n"/>
      <c r="T57" s="403" t="n"/>
      <c r="U57" s="403" t="n"/>
      <c r="V57" s="403" t="n"/>
    </row>
    <row r="58" ht="30" customHeight="1" s="302">
      <c r="C58" s="403" t="n"/>
      <c r="D58" s="403" t="n"/>
      <c r="E58" s="403" t="n"/>
      <c r="F58" s="403" t="n"/>
      <c r="G58" s="403" t="n"/>
      <c r="H58" s="403" t="n"/>
      <c r="I58" s="403" t="n"/>
      <c r="J58" s="403" t="n"/>
      <c r="K58" s="403" t="n"/>
      <c r="L58" s="403" t="n"/>
      <c r="M58" s="403" t="n"/>
      <c r="N58" s="403" t="n"/>
      <c r="O58" s="403" t="n"/>
      <c r="P58" s="403" t="n"/>
      <c r="Q58" s="403" t="n"/>
      <c r="R58" s="403" t="n"/>
      <c r="S58" s="403" t="n"/>
      <c r="T58" s="403" t="n"/>
      <c r="U58" s="403" t="n"/>
      <c r="V58" s="403" t="n"/>
    </row>
    <row r="59" ht="30" customHeight="1" s="302">
      <c r="C59" s="403" t="n"/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3" t="n"/>
      <c r="M59" s="403" t="n"/>
      <c r="N59" s="403" t="n"/>
      <c r="O59" s="403" t="n"/>
      <c r="P59" s="403" t="n"/>
      <c r="Q59" s="403" t="n"/>
      <c r="R59" s="403" t="n"/>
      <c r="S59" s="403" t="n"/>
      <c r="T59" s="403" t="n"/>
      <c r="U59" s="403" t="n"/>
      <c r="V59" s="403" t="n"/>
    </row>
    <row r="60" ht="30" customHeight="1" s="302">
      <c r="C60" s="403" t="n"/>
      <c r="D60" s="403" t="n"/>
      <c r="E60" s="403" t="n"/>
      <c r="F60" s="403" t="n"/>
      <c r="G60" s="403" t="n"/>
      <c r="H60" s="403" t="n"/>
      <c r="I60" s="403" t="n"/>
      <c r="J60" s="403" t="n"/>
      <c r="K60" s="403" t="n"/>
      <c r="L60" s="403" t="n"/>
      <c r="M60" s="403" t="n"/>
      <c r="N60" s="403" t="n"/>
      <c r="O60" s="403" t="n"/>
      <c r="P60" s="403" t="n"/>
      <c r="Q60" s="403" t="n"/>
      <c r="R60" s="403" t="n"/>
      <c r="S60" s="403" t="n"/>
      <c r="T60" s="403" t="n"/>
      <c r="U60" s="403" t="n"/>
      <c r="V60" s="403" t="n"/>
    </row>
    <row r="61" ht="5.25" customHeight="1" s="302">
      <c r="C61" s="403" t="n"/>
      <c r="D61" s="403" t="n"/>
      <c r="E61" s="403" t="n"/>
      <c r="F61" s="403" t="n"/>
      <c r="G61" s="403" t="n"/>
      <c r="H61" s="403" t="n"/>
      <c r="I61" s="403" t="n"/>
      <c r="J61" s="403" t="n"/>
      <c r="K61" s="403" t="n"/>
      <c r="L61" s="403" t="n"/>
      <c r="M61" s="403" t="n"/>
      <c r="N61" s="403" t="n"/>
      <c r="O61" s="403" t="n"/>
      <c r="P61" s="403" t="n"/>
      <c r="Q61" s="403" t="n"/>
      <c r="R61" s="403" t="n"/>
      <c r="S61" s="403" t="n"/>
      <c r="T61" s="403" t="n"/>
      <c r="U61" s="403" t="n"/>
      <c r="V61" s="403" t="n"/>
    </row>
    <row r="62">
      <c r="C62" s="403" t="n"/>
      <c r="D62" s="403" t="n"/>
      <c r="E62" s="403" t="n"/>
      <c r="F62" s="403" t="n"/>
      <c r="G62" s="403" t="n"/>
      <c r="H62" s="403" t="n"/>
      <c r="I62" s="403" t="n"/>
      <c r="J62" s="403" t="n"/>
      <c r="K62" s="403" t="n"/>
      <c r="L62" s="403" t="n"/>
      <c r="M62" s="403" t="n"/>
      <c r="N62" s="403" t="n"/>
      <c r="O62" s="403" t="n"/>
      <c r="P62" s="403" t="n"/>
      <c r="Q62" s="403" t="n"/>
      <c r="R62" s="403" t="n"/>
      <c r="S62" s="403" t="n"/>
      <c r="T62" s="403" t="n"/>
      <c r="U62" s="403" t="n"/>
      <c r="V62" s="403" t="n"/>
    </row>
    <row r="63">
      <c r="C63" s="403" t="n"/>
      <c r="D63" s="403" t="n"/>
      <c r="E63" s="403" t="n"/>
      <c r="F63" s="403" t="n"/>
      <c r="G63" s="403" t="n"/>
      <c r="H63" s="403" t="n"/>
      <c r="I63" s="403" t="n"/>
      <c r="J63" s="403" t="n"/>
      <c r="K63" s="403" t="n"/>
      <c r="L63" s="403" t="n"/>
      <c r="M63" s="403" t="n"/>
      <c r="N63" s="403" t="n"/>
      <c r="O63" s="403" t="n"/>
      <c r="P63" s="403" t="n"/>
      <c r="Q63" s="403" t="n"/>
      <c r="R63" s="403" t="n"/>
      <c r="S63" s="403" t="n"/>
      <c r="T63" s="403" t="n"/>
      <c r="U63" s="403" t="n"/>
      <c r="V63" s="403" t="n"/>
    </row>
    <row r="64">
      <c r="C64" s="403" t="n"/>
      <c r="D64" s="403" t="n"/>
      <c r="E64" s="403" t="n"/>
      <c r="F64" s="403" t="n"/>
      <c r="G64" s="403" t="n"/>
      <c r="H64" s="403" t="n"/>
      <c r="I64" s="403" t="n"/>
      <c r="J64" s="403" t="n"/>
      <c r="K64" s="403" t="n"/>
      <c r="L64" s="403" t="n"/>
      <c r="M64" s="403" t="n"/>
      <c r="N64" s="403" t="n"/>
      <c r="O64" s="403" t="n"/>
      <c r="P64" s="403" t="n"/>
      <c r="Q64" s="403" t="n"/>
      <c r="R64" s="403" t="n"/>
      <c r="S64" s="403" t="n"/>
      <c r="T64" s="403" t="n"/>
      <c r="U64" s="403" t="n"/>
      <c r="V64" s="403" t="n"/>
    </row>
    <row r="65">
      <c r="C65" s="403" t="n"/>
      <c r="D65" s="403" t="n"/>
      <c r="E65" s="403" t="n"/>
      <c r="F65" s="403" t="n"/>
      <c r="G65" s="403" t="n"/>
      <c r="H65" s="403" t="n"/>
      <c r="I65" s="403" t="n"/>
      <c r="J65" s="403" t="n"/>
      <c r="K65" s="403" t="n"/>
      <c r="L65" s="403" t="n"/>
      <c r="M65" s="403" t="n"/>
      <c r="N65" s="403" t="n"/>
      <c r="O65" s="403" t="n"/>
      <c r="P65" s="403" t="n"/>
      <c r="Q65" s="403" t="n"/>
      <c r="R65" s="403" t="n"/>
      <c r="S65" s="403" t="n"/>
      <c r="T65" s="403" t="n"/>
      <c r="U65" s="403" t="n"/>
      <c r="V65" s="403" t="n"/>
    </row>
    <row r="66"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</row>
    <row r="67">
      <c r="C67" s="403" t="n"/>
      <c r="D67" s="403" t="n"/>
      <c r="E67" s="403" t="n"/>
      <c r="F67" s="403" t="n"/>
      <c r="G67" s="403" t="n"/>
      <c r="H67" s="403" t="n"/>
      <c r="I67" s="403" t="n"/>
      <c r="J67" s="403" t="n"/>
      <c r="K67" s="403" t="n"/>
      <c r="L67" s="403" t="n"/>
      <c r="M67" s="403" t="n"/>
      <c r="N67" s="403" t="n"/>
      <c r="O67" s="403" t="n"/>
      <c r="P67" s="403" t="n"/>
      <c r="Q67" s="403" t="n"/>
      <c r="R67" s="403" t="n"/>
      <c r="S67" s="403" t="n"/>
      <c r="T67" s="403" t="n"/>
      <c r="U67" s="403" t="n"/>
      <c r="V67" s="403" t="n"/>
    </row>
    <row r="68"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03" t="n"/>
      <c r="Q68" s="403" t="n"/>
      <c r="R68" s="403" t="n"/>
      <c r="S68" s="403" t="n"/>
      <c r="T68" s="403" t="n"/>
      <c r="U68" s="403" t="n"/>
      <c r="V68" s="403" t="n"/>
    </row>
    <row r="69">
      <c r="C69" s="403" t="n"/>
      <c r="D69" s="403" t="n"/>
      <c r="E69" s="403" t="n"/>
      <c r="F69" s="403" t="n"/>
      <c r="G69" s="403" t="n"/>
      <c r="H69" s="403" t="n"/>
      <c r="I69" s="403" t="n"/>
      <c r="J69" s="403" t="n"/>
      <c r="K69" s="403" t="n"/>
      <c r="L69" s="403" t="n"/>
      <c r="M69" s="403" t="n"/>
      <c r="N69" s="403" t="n"/>
      <c r="O69" s="403" t="n"/>
      <c r="P69" s="403" t="n"/>
      <c r="Q69" s="403" t="n"/>
      <c r="R69" s="403" t="n"/>
      <c r="S69" s="403" t="n"/>
      <c r="T69" s="403" t="n"/>
      <c r="U69" s="403" t="n"/>
      <c r="V69" s="403" t="n"/>
    </row>
    <row r="70">
      <c r="C70" s="403" t="n"/>
      <c r="D70" s="403" t="n"/>
      <c r="E70" s="403" t="n"/>
      <c r="F70" s="403" t="n"/>
      <c r="G70" s="403" t="n"/>
      <c r="H70" s="403" t="n"/>
      <c r="I70" s="403" t="n"/>
      <c r="J70" s="403" t="n"/>
      <c r="K70" s="403" t="n"/>
      <c r="L70" s="403" t="n"/>
      <c r="M70" s="403" t="n"/>
      <c r="N70" s="403" t="n"/>
      <c r="O70" s="403" t="n"/>
      <c r="P70" s="403" t="n"/>
      <c r="Q70" s="403" t="n"/>
      <c r="R70" s="403" t="n"/>
      <c r="S70" s="403" t="n"/>
      <c r="T70" s="403" t="n"/>
      <c r="U70" s="403" t="n"/>
      <c r="V70" s="403" t="n"/>
    </row>
    <row r="71">
      <c r="C71" s="403" t="n"/>
      <c r="D71" s="403" t="n"/>
      <c r="E71" s="403" t="n"/>
      <c r="F71" s="403" t="n"/>
      <c r="G71" s="403" t="n"/>
      <c r="H71" s="403" t="n"/>
      <c r="I71" s="403" t="n"/>
      <c r="J71" s="403" t="n"/>
      <c r="K71" s="403" t="n"/>
      <c r="L71" s="403" t="n"/>
      <c r="M71" s="403" t="n"/>
      <c r="N71" s="403" t="n"/>
      <c r="O71" s="403" t="n"/>
      <c r="P71" s="403" t="n"/>
      <c r="Q71" s="403" t="n"/>
      <c r="R71" s="403" t="n"/>
      <c r="S71" s="403" t="n"/>
      <c r="T71" s="403" t="n"/>
      <c r="U71" s="403" t="n"/>
      <c r="V71" s="403" t="n"/>
    </row>
    <row r="72">
      <c r="C72" s="403" t="n"/>
      <c r="D72" s="403" t="n"/>
      <c r="E72" s="403" t="n"/>
      <c r="F72" s="403" t="n"/>
      <c r="G72" s="403" t="n"/>
      <c r="H72" s="403" t="n"/>
      <c r="I72" s="403" t="n"/>
      <c r="J72" s="403" t="n"/>
      <c r="K72" s="403" t="n"/>
      <c r="L72" s="403" t="n"/>
      <c r="M72" s="403" t="n"/>
      <c r="N72" s="403" t="n"/>
      <c r="O72" s="403" t="n"/>
      <c r="P72" s="403" t="n"/>
      <c r="Q72" s="403" t="n"/>
      <c r="R72" s="403" t="n"/>
      <c r="S72" s="403" t="n"/>
      <c r="T72" s="403" t="n"/>
      <c r="U72" s="403" t="n"/>
      <c r="V72" s="403" t="n"/>
    </row>
    <row r="73">
      <c r="C73" s="403" t="n"/>
      <c r="D73" s="403" t="n"/>
      <c r="E73" s="403" t="n"/>
      <c r="F73" s="403" t="n"/>
      <c r="G73" s="403" t="n"/>
      <c r="H73" s="403" t="n"/>
      <c r="I73" s="403" t="n"/>
      <c r="J73" s="403" t="n"/>
      <c r="K73" s="403" t="n"/>
      <c r="L73" s="403" t="n"/>
      <c r="M73" s="403" t="n"/>
      <c r="N73" s="403" t="n"/>
      <c r="O73" s="403" t="n"/>
      <c r="P73" s="403" t="n"/>
      <c r="Q73" s="403" t="n"/>
      <c r="R73" s="403" t="n"/>
      <c r="S73" s="403" t="n"/>
      <c r="T73" s="403" t="n"/>
      <c r="U73" s="403" t="n"/>
      <c r="V73" s="403" t="n"/>
    </row>
    <row r="74">
      <c r="C74" s="403" t="n"/>
      <c r="D74" s="403" t="n"/>
      <c r="E74" s="403" t="n"/>
      <c r="F74" s="403" t="n"/>
      <c r="G74" s="403" t="n"/>
      <c r="H74" s="403" t="n"/>
      <c r="I74" s="403" t="n"/>
      <c r="J74" s="403" t="n"/>
      <c r="K74" s="403" t="n"/>
      <c r="L74" s="403" t="n"/>
      <c r="M74" s="403" t="n"/>
      <c r="N74" s="403" t="n"/>
      <c r="O74" s="403" t="n"/>
      <c r="P74" s="403" t="n"/>
      <c r="Q74" s="403" t="n"/>
      <c r="R74" s="403" t="n"/>
      <c r="S74" s="403" t="n"/>
      <c r="T74" s="403" t="n"/>
      <c r="U74" s="403" t="n"/>
      <c r="V74" s="403" t="n"/>
    </row>
  </sheetData>
  <mergeCells count="9">
    <mergeCell ref="E4:F4"/>
    <mergeCell ref="C49:L49"/>
    <mergeCell ref="C28:C46"/>
    <mergeCell ref="G4:I4"/>
    <mergeCell ref="G26:I26"/>
    <mergeCell ref="K4:L4"/>
    <mergeCell ref="E26:F26"/>
    <mergeCell ref="C6:C24"/>
    <mergeCell ref="K26:L26"/>
  </mergeCells>
  <conditionalFormatting sqref="R51">
    <cfRule type="cellIs" priority="446" operator="greaterThan" dxfId="1" stopIfTrue="1">
      <formula>0.005</formula>
    </cfRule>
    <cfRule type="cellIs" priority="447" operator="lessThan" dxfId="1" stopIfTrue="1">
      <formula>-0.005</formula>
    </cfRule>
    <cfRule type="cellIs" priority="442" operator="greaterThan" dxfId="0" stopIfTrue="1">
      <formula>0</formula>
    </cfRule>
    <cfRule type="cellIs" priority="443" operator="greaterThan" dxfId="1" stopIfTrue="1">
      <formula>0.005</formula>
    </cfRule>
    <cfRule type="cellIs" priority="444" operator="lessThan" dxfId="1" stopIfTrue="1">
      <formula>-0.005</formula>
    </cfRule>
  </conditionalFormatting>
  <conditionalFormatting sqref="J51 R51">
    <cfRule type="cellIs" priority="438" operator="lessThan" dxfId="1" stopIfTrue="1">
      <formula>-0.005</formula>
    </cfRule>
    <cfRule type="cellIs" priority="439" operator="greaterThan" dxfId="0" stopIfTrue="1">
      <formula>0.005</formula>
    </cfRule>
  </conditionalFormatting>
  <conditionalFormatting sqref="J28:L46 J47:J48 M28:M49 R28:R49">
    <cfRule type="cellIs" priority="286" operator="lessThan" dxfId="1">
      <formula>0</formula>
    </cfRule>
  </conditionalFormatting>
  <conditionalFormatting sqref="M30:M49">
    <cfRule type="cellIs" priority="285" operator="lessThan" dxfId="1">
      <formula>0</formula>
    </cfRule>
  </conditionalFormatting>
  <conditionalFormatting sqref="J6:L24">
    <cfRule type="cellIs" priority="276" operator="lessThan" dxfId="270" stopIfTrue="1">
      <formula>0</formula>
    </cfRule>
    <cfRule type="cellIs" priority="277" operator="greaterThanOrEqual" dxfId="269" stopIfTrue="1">
      <formula>0</formula>
    </cfRule>
    <cfRule type="cellIs" priority="269" operator="equal" dxfId="14" stopIfTrue="1">
      <formula>0</formula>
    </cfRule>
    <cfRule type="cellIs" priority="270" operator="lessThan" dxfId="1" stopIfTrue="1">
      <formula>0</formula>
    </cfRule>
    <cfRule type="cellIs" priority="271" operator="greaterThan" dxfId="0" stopIfTrue="1">
      <formula>0</formula>
    </cfRule>
    <cfRule type="cellIs" priority="272" operator="equal" dxfId="14" stopIfTrue="1">
      <formula>0</formula>
    </cfRule>
    <cfRule type="cellIs" priority="273" operator="greaterThan" dxfId="14" stopIfTrue="1">
      <formula>0</formula>
    </cfRule>
    <cfRule type="cellIs" priority="274" operator="lessThan" dxfId="1" stopIfTrue="1">
      <formula>0</formula>
    </cfRule>
    <cfRule type="cellIs" priority="275" operator="greaterThan" dxfId="1" stopIfTrue="1">
      <formula>0</formula>
    </cfRule>
  </conditionalFormatting>
  <conditionalFormatting sqref="J28:L46 J47:J48">
    <cfRule type="cellIs" priority="249" operator="lessThan" dxfId="270" stopIfTrue="1">
      <formula>0</formula>
    </cfRule>
    <cfRule type="cellIs" priority="250" operator="greaterThanOrEqual" dxfId="269" stopIfTrue="1">
      <formula>0</formula>
    </cfRule>
    <cfRule type="cellIs" priority="242" operator="equal" dxfId="14" stopIfTrue="1">
      <formula>0</formula>
    </cfRule>
    <cfRule type="cellIs" priority="243" operator="lessThan" dxfId="1" stopIfTrue="1">
      <formula>0</formula>
    </cfRule>
    <cfRule type="cellIs" priority="244" operator="greaterThan" dxfId="0" stopIfTrue="1">
      <formula>0</formula>
    </cfRule>
    <cfRule type="cellIs" priority="245" operator="equal" dxfId="14" stopIfTrue="1">
      <formula>0</formula>
    </cfRule>
    <cfRule type="cellIs" priority="246" operator="greaterThan" dxfId="14" stopIfTrue="1">
      <formula>0</formula>
    </cfRule>
    <cfRule type="cellIs" priority="247" operator="lessThan" dxfId="1" stopIfTrue="1">
      <formula>0</formula>
    </cfRule>
    <cfRule type="cellIs" priority="248" operator="greaterThan" dxfId="1" stopIfTrue="1">
      <formula>0</formula>
    </cfRule>
    <cfRule type="cellIs" priority="196" operator="lessThan" dxfId="1">
      <formula>0</formula>
    </cfRule>
    <cfRule type="cellIs" priority="194" operator="lessThan" dxfId="270" stopIfTrue="1">
      <formula>0</formula>
    </cfRule>
    <cfRule type="cellIs" priority="195" operator="greaterThanOrEqual" dxfId="269" stopIfTrue="1">
      <formula>0</formula>
    </cfRule>
    <cfRule type="cellIs" priority="187" operator="equal" dxfId="14" stopIfTrue="1">
      <formula>0</formula>
    </cfRule>
    <cfRule type="cellIs" priority="188" operator="lessThan" dxfId="1" stopIfTrue="1">
      <formula>0</formula>
    </cfRule>
    <cfRule type="cellIs" priority="189" operator="greaterThan" dxfId="0" stopIfTrue="1">
      <formula>0</formula>
    </cfRule>
    <cfRule type="cellIs" priority="190" operator="equal" dxfId="14" stopIfTrue="1">
      <formula>0</formula>
    </cfRule>
    <cfRule type="cellIs" priority="191" operator="greaterThan" dxfId="14" stopIfTrue="1">
      <formula>0</formula>
    </cfRule>
    <cfRule type="cellIs" priority="192" operator="lessThan" dxfId="1" stopIfTrue="1">
      <formula>0</formula>
    </cfRule>
    <cfRule type="cellIs" priority="193" operator="greaterThan" dxfId="1" stopIfTrue="1">
      <formula>0</formula>
    </cfRule>
  </conditionalFormatting>
  <conditionalFormatting sqref="M28:M49 N28:N33 S28:S33">
    <cfRule type="cellIs" priority="141" operator="lessThan" dxfId="1">
      <formula>0</formula>
    </cfRule>
  </conditionalFormatting>
  <conditionalFormatting sqref="O6:O24">
    <cfRule type="cellIs" priority="139" operator="greaterThan" dxfId="0">
      <formula>0</formula>
    </cfRule>
    <cfRule type="cellIs" priority="287" operator="lessThan" dxfId="1">
      <formula>0</formula>
    </cfRule>
  </conditionalFormatting>
  <conditionalFormatting sqref="Q6:Q24">
    <cfRule type="cellIs" priority="47" operator="greaterThan" dxfId="0">
      <formula>0</formula>
    </cfRule>
    <cfRule type="cellIs" priority="48" operator="lessThan" dxfId="1">
      <formula>0</formula>
    </cfRule>
  </conditionalFormatting>
  <conditionalFormatting sqref="T6:T24">
    <cfRule type="cellIs" priority="45" operator="greaterThan" dxfId="0">
      <formula>0</formula>
    </cfRule>
    <cfRule type="cellIs" priority="46" operator="lessThan" dxfId="1">
      <formula>0</formula>
    </cfRule>
  </conditionalFormatting>
  <conditionalFormatting sqref="T28:T49">
    <cfRule type="cellIs" priority="43" operator="lessThan" dxfId="1">
      <formula>0</formula>
    </cfRule>
    <cfRule type="cellIs" priority="44" operator="greaterThan" dxfId="0">
      <formula>0</formula>
    </cfRule>
  </conditionalFormatting>
  <conditionalFormatting sqref="O28:O49">
    <cfRule type="cellIs" priority="41" operator="lessThan" dxfId="1">
      <formula>0</formula>
    </cfRule>
    <cfRule type="cellIs" priority="42" operator="greaterThan" dxfId="0">
      <formula>0</formula>
    </cfRule>
  </conditionalFormatting>
  <conditionalFormatting sqref="Q28:Q49">
    <cfRule type="cellIs" priority="39" operator="lessThan" dxfId="1">
      <formula>0</formula>
    </cfRule>
    <cfRule type="cellIs" priority="40" operator="greaterThan" dxfId="0">
      <formula>0</formula>
    </cfRule>
  </conditionalFormatting>
  <conditionalFormatting sqref="Q6">
    <cfRule type="cellIs" priority="37" operator="greaterThan" dxfId="0">
      <formula>0</formula>
    </cfRule>
    <cfRule type="cellIs" priority="38" operator="lessThan" dxfId="1">
      <formula>0</formula>
    </cfRule>
  </conditionalFormatting>
  <printOptions horizontalCentered="1"/>
  <pageMargins left="0.5" right="0.25" top="0.5" bottom="0" header="0.5" footer="0.5"/>
  <pageSetup orientation="portrait" paperSize="9" scale="66" horizontalDpi="300" verticalDpi="300"/>
  <rowBreaks count="1" manualBreakCount="1">
    <brk id="49" min="0" max="16383" man="1"/>
  </rowBreaks>
  <colBreaks count="1" manualBreakCount="1">
    <brk id="20" min="0" max="57" man="1"/>
  </colBreaks>
</worksheet>
</file>

<file path=xl/worksheets/sheet3.xml><?xml version="1.0" encoding="utf-8"?>
<worksheet xmlns="http://schemas.openxmlformats.org/spreadsheetml/2006/main">
  <sheetPr codeName="Sheet13">
    <outlinePr summaryBelow="1" summaryRight="1"/>
    <pageSetUpPr fitToPage="1"/>
  </sheetPr>
  <dimension ref="A1:N70"/>
  <sheetViews>
    <sheetView showGridLines="0" zoomScaleNormal="100" workbookViewId="0">
      <pane ySplit="5" topLeftCell="A6" activePane="bottomLeft" state="frozen"/>
      <selection activeCell="C28" sqref="C28"/>
      <selection pane="bottomLeft" activeCell="A1" sqref="A1"/>
    </sheetView>
  </sheetViews>
  <sheetFormatPr baseColWidth="8" defaultColWidth="0" defaultRowHeight="0" customHeight="1" zeroHeight="1"/>
  <cols>
    <col hidden="1" width="0.88671875" customWidth="1" style="443" min="1" max="1"/>
    <col width="5.6640625" customWidth="1" style="444" min="2" max="2"/>
    <col width="14.88671875" customWidth="1" style="443" min="3" max="4"/>
    <col width="14.88671875" customWidth="1" style="443" min="5" max="9"/>
    <col width="0.88671875" customWidth="1" style="443" min="10" max="10"/>
    <col hidden="1" style="443" min="11" max="15"/>
    <col hidden="1" width="9.109375" customWidth="1" style="443" min="16" max="16384"/>
  </cols>
  <sheetData>
    <row r="1" ht="5.1" customFormat="1" customHeight="1" s="445" thickBot="1">
      <c r="B1" s="446" t="n"/>
    </row>
    <row r="2" ht="24.9" customFormat="1" customHeight="1" s="447" thickBot="1" thickTop="1">
      <c r="B2" s="448">
        <f>"Hotel Name - Forecast Report " &amp; Cover!O10</f>
        <v/>
      </c>
      <c r="C2" s="449" t="n"/>
      <c r="D2" s="449" t="n"/>
      <c r="E2" s="450" t="n"/>
      <c r="F2" s="450" t="n"/>
      <c r="G2" s="450" t="n"/>
      <c r="H2" s="450" t="n"/>
      <c r="I2" s="451" t="n"/>
    </row>
    <row r="3" ht="5.1" customFormat="1" customHeight="1" s="445" thickBot="1" thickTop="1">
      <c r="B3" s="444" t="n"/>
      <c r="C3" s="443" t="n"/>
      <c r="D3" s="443" t="n"/>
    </row>
    <row r="4" ht="13.8" customHeight="1" s="302" thickTop="1">
      <c r="B4" s="446" t="n"/>
      <c r="C4" s="452" t="n"/>
      <c r="D4" s="453" t="inlineStr">
        <is>
          <t>Room Revenue</t>
        </is>
      </c>
      <c r="E4" s="454" t="n"/>
      <c r="F4" s="454" t="n"/>
      <c r="G4" s="455" t="n"/>
      <c r="H4" s="456" t="inlineStr">
        <is>
          <t>Variance</t>
        </is>
      </c>
      <c r="I4" s="457" t="n"/>
    </row>
    <row r="5" ht="24.9" customHeight="1" s="302" thickBot="1">
      <c r="B5" s="446" t="n"/>
      <c r="C5" s="452" t="n"/>
      <c r="D5" s="82" t="inlineStr">
        <is>
          <t>On Books</t>
        </is>
      </c>
      <c r="E5" s="82" t="inlineStr">
        <is>
          <t>Actual / Estimate</t>
        </is>
      </c>
      <c r="F5" s="83" t="inlineStr">
        <is>
          <t>Budget</t>
        </is>
      </c>
      <c r="G5" s="84" t="inlineStr">
        <is>
          <t>Last Year</t>
        </is>
      </c>
      <c r="H5" s="82" t="inlineStr">
        <is>
          <t>v/s Budget</t>
        </is>
      </c>
      <c r="I5" s="85" t="inlineStr">
        <is>
          <t>v/s LY</t>
        </is>
      </c>
    </row>
    <row r="6" ht="24.9" customHeight="1" s="302" thickTop="1">
      <c r="A6" s="403">
        <f>$B$6&amp;C6</f>
        <v/>
      </c>
      <c r="B6" s="433">
        <f>'Day on Day FC'!C371</f>
        <v/>
      </c>
      <c r="C6" s="86">
        <f>'Occupancy Summary - Numeric'!D6</f>
        <v/>
      </c>
      <c r="D6" s="137">
        <f>INDIRECT("Segment_Summary!$P$"&amp;'Occupancy Summary - Numeric'!A6)</f>
        <v/>
      </c>
      <c r="E6" s="137">
        <f>INDIRECT("Segment_Summary!$O$"&amp;'Occupancy Summary - Numeric'!A6)</f>
        <v/>
      </c>
      <c r="F6" s="173">
        <f>Segment_Summary!$W$6</f>
        <v/>
      </c>
      <c r="G6" s="157" t="n"/>
      <c r="H6" s="102">
        <f>E6-F6</f>
        <v/>
      </c>
      <c r="I6" s="103">
        <f>E6-G6</f>
        <v/>
      </c>
      <c r="K6" s="443" t="e">
        <v>#VALUE!</v>
      </c>
      <c r="L6" s="168">
        <f>G6-K6</f>
        <v/>
      </c>
      <c r="M6" s="443" t="e">
        <v>#VALUE!</v>
      </c>
      <c r="N6" s="168">
        <f>M6-E6</f>
        <v/>
      </c>
    </row>
    <row r="7" ht="24.9" customHeight="1" s="302">
      <c r="A7" s="403">
        <f>$B$6&amp;C7</f>
        <v/>
      </c>
      <c r="B7" s="434" t="n"/>
      <c r="C7" s="90">
        <f>'Occupancy Summary - Numeric'!D7</f>
        <v/>
      </c>
      <c r="D7" s="143">
        <f>INDIRECT("Segment_Summary!$P$"&amp;'Occupancy Summary - Numeric'!A7)</f>
        <v/>
      </c>
      <c r="E7" s="143">
        <f>INDIRECT("Segment_Summary!$O$"&amp;'Occupancy Summary - Numeric'!A7)</f>
        <v/>
      </c>
      <c r="F7" s="173">
        <f>Segment_Summary!$W$10</f>
        <v/>
      </c>
      <c r="G7" s="157" t="n"/>
      <c r="H7" s="104">
        <f>E7-F7</f>
        <v/>
      </c>
      <c r="I7" s="105">
        <f>E7-G7</f>
        <v/>
      </c>
      <c r="K7" s="443" t="e">
        <v>#VALUE!</v>
      </c>
      <c r="L7" s="168">
        <f>G7-K7</f>
        <v/>
      </c>
      <c r="M7" s="443" t="e">
        <v>#VALUE!</v>
      </c>
      <c r="N7" s="168">
        <f>M7-E7</f>
        <v/>
      </c>
    </row>
    <row r="8" ht="24.9" customHeight="1" s="302" thickBot="1">
      <c r="A8" s="403">
        <f>$B$6&amp;C8</f>
        <v/>
      </c>
      <c r="B8" s="434" t="n"/>
      <c r="C8" s="91">
        <f>'Occupancy Summary - Numeric'!D8</f>
        <v/>
      </c>
      <c r="D8" s="87">
        <f>INDIRECT("Segment_Summary!$P$"&amp;'Occupancy Summary - Numeric'!A8)</f>
        <v/>
      </c>
      <c r="E8" s="87">
        <f>INDIRECT("Segment_Summary!$O$"&amp;'Occupancy Summary - Numeric'!A8)</f>
        <v/>
      </c>
      <c r="F8" s="174">
        <f>Segment_Summary!$W$14</f>
        <v/>
      </c>
      <c r="G8" s="158" t="n"/>
      <c r="H8" s="106">
        <f>E8-F8</f>
        <v/>
      </c>
      <c r="I8" s="107">
        <f>E8-G8</f>
        <v/>
      </c>
      <c r="K8" s="443" t="e">
        <v>#VALUE!</v>
      </c>
      <c r="L8" s="168">
        <f>G8-K8</f>
        <v/>
      </c>
      <c r="M8" s="443" t="e">
        <v>#VALUE!</v>
      </c>
      <c r="N8" s="168">
        <f>M8-E8</f>
        <v/>
      </c>
    </row>
    <row r="9" ht="24.9" customHeight="1" s="302" thickTop="1">
      <c r="A9" s="403">
        <f>$B$6&amp;C9</f>
        <v/>
      </c>
      <c r="B9" s="434" t="n"/>
      <c r="C9" s="136">
        <f>'Occupancy Summary - Numeric'!D9</f>
        <v/>
      </c>
      <c r="D9" s="137">
        <f>INDIRECT("Segment_Summary!$P$"&amp;'Occupancy Summary - Numeric'!A9)</f>
        <v/>
      </c>
      <c r="E9" s="137">
        <f>INDIRECT("Segment_Summary!$O$"&amp;'Occupancy Summary - Numeric'!A9)</f>
        <v/>
      </c>
      <c r="F9" s="175">
        <f>Segment_Summary!$W$18</f>
        <v/>
      </c>
      <c r="G9" s="159" t="n"/>
      <c r="H9" s="140">
        <f>E9-F9</f>
        <v/>
      </c>
      <c r="I9" s="141">
        <f>E9-G9</f>
        <v/>
      </c>
      <c r="K9" s="443" t="e">
        <v>#VALUE!</v>
      </c>
      <c r="L9" s="168">
        <f>G9-K9</f>
        <v/>
      </c>
      <c r="M9" s="443" t="e">
        <v>#VALUE!</v>
      </c>
      <c r="N9" s="168">
        <f>M9-E9</f>
        <v/>
      </c>
    </row>
    <row r="10" ht="24.9" customHeight="1" s="302">
      <c r="A10" s="403">
        <f>$B$6&amp;C10</f>
        <v/>
      </c>
      <c r="B10" s="434" t="n"/>
      <c r="C10" s="142">
        <f>'Occupancy Summary - Numeric'!D10</f>
        <v/>
      </c>
      <c r="D10" s="143">
        <f>INDIRECT("Segment_Summary!$P$"&amp;'Occupancy Summary - Numeric'!A10)</f>
        <v/>
      </c>
      <c r="E10" s="143">
        <f>INDIRECT("Segment_Summary!$O$"&amp;'Occupancy Summary - Numeric'!A10)</f>
        <v/>
      </c>
      <c r="F10" s="176">
        <f>Segment_Summary!$W$22</f>
        <v/>
      </c>
      <c r="G10" s="160" t="n"/>
      <c r="H10" s="146">
        <f>E10-F10</f>
        <v/>
      </c>
      <c r="I10" s="147">
        <f>E10-G10</f>
        <v/>
      </c>
      <c r="K10" s="443" t="e">
        <v>#VALUE!</v>
      </c>
      <c r="L10" s="168">
        <f>G10-K10</f>
        <v/>
      </c>
      <c r="M10" s="443" t="e">
        <v>#VALUE!</v>
      </c>
      <c r="N10" s="168">
        <f>M10-E10</f>
        <v/>
      </c>
    </row>
    <row r="11" ht="24.9" customHeight="1" s="302" thickBot="1">
      <c r="A11" s="403">
        <f>$B$6&amp;C11</f>
        <v/>
      </c>
      <c r="B11" s="434" t="n"/>
      <c r="C11" s="90">
        <f>'Occupancy Summary - Numeric'!D11</f>
        <v/>
      </c>
      <c r="D11" s="87">
        <f>INDIRECT("Segment_Summary!$P$"&amp;'Occupancy Summary - Numeric'!A11)</f>
        <v/>
      </c>
      <c r="E11" s="87">
        <f>INDIRECT("Segment_Summary!$O$"&amp;'Occupancy Summary - Numeric'!A11)</f>
        <v/>
      </c>
      <c r="F11" s="173">
        <f>Segment_Summary!$W$26</f>
        <v/>
      </c>
      <c r="G11" s="157" t="n"/>
      <c r="H11" s="104">
        <f>E11-F11</f>
        <v/>
      </c>
      <c r="I11" s="105">
        <f>E11-G11</f>
        <v/>
      </c>
      <c r="K11" s="443" t="e">
        <v>#VALUE!</v>
      </c>
      <c r="L11" s="168">
        <f>G11-K11</f>
        <v/>
      </c>
    </row>
    <row r="12" ht="24.9" customHeight="1" s="302" thickTop="1">
      <c r="A12" s="403">
        <f>$B$6&amp;C12</f>
        <v/>
      </c>
      <c r="B12" s="434" t="n"/>
      <c r="C12" s="136">
        <f>'Occupancy Summary - Numeric'!D12</f>
        <v/>
      </c>
      <c r="D12" s="137">
        <f>INDIRECT("Segment_Summary!$P$"&amp;'Occupancy Summary - Numeric'!A12)</f>
        <v/>
      </c>
      <c r="E12" s="137">
        <f>INDIRECT("Segment_Summary!$O$"&amp;'Occupancy Summary - Numeric'!A12)</f>
        <v/>
      </c>
      <c r="F12" s="175">
        <f>Segment_Summary!$W$30</f>
        <v/>
      </c>
      <c r="G12" s="159" t="n"/>
      <c r="H12" s="140">
        <f>E12-F12</f>
        <v/>
      </c>
      <c r="I12" s="141">
        <f>E12-G12</f>
        <v/>
      </c>
      <c r="K12" s="443" t="e">
        <v>#VALUE!</v>
      </c>
      <c r="L12" s="168">
        <f>G12-K12</f>
        <v/>
      </c>
    </row>
    <row r="13" ht="24.9" customHeight="1" s="302">
      <c r="A13" s="403">
        <f>$B$6&amp;C13</f>
        <v/>
      </c>
      <c r="B13" s="434" t="n"/>
      <c r="C13" s="142">
        <f>'Occupancy Summary - Numeric'!D13</f>
        <v/>
      </c>
      <c r="D13" s="143">
        <f>INDIRECT("Segment_Summary!$P$"&amp;'Occupancy Summary - Numeric'!A13)</f>
        <v/>
      </c>
      <c r="E13" s="143">
        <f>INDIRECT("Segment_Summary!$O$"&amp;'Occupancy Summary - Numeric'!A13)</f>
        <v/>
      </c>
      <c r="F13" s="176">
        <f>Segment_Summary!$W$34</f>
        <v/>
      </c>
      <c r="G13" s="160" t="n"/>
      <c r="H13" s="146">
        <f>E13-F13</f>
        <v/>
      </c>
      <c r="I13" s="147">
        <f>E13-G13</f>
        <v/>
      </c>
      <c r="K13" s="443" t="e">
        <v>#VALUE!</v>
      </c>
      <c r="L13" s="168">
        <f>G13-K13</f>
        <v/>
      </c>
    </row>
    <row r="14" ht="24.9" customHeight="1" s="302" thickBot="1">
      <c r="A14" s="403">
        <f>$B$6&amp;C14</f>
        <v/>
      </c>
      <c r="B14" s="434" t="n"/>
      <c r="C14" s="148">
        <f>'Occupancy Summary - Numeric'!D14</f>
        <v/>
      </c>
      <c r="D14" s="87">
        <f>INDIRECT("Segment_Summary!$P$"&amp;'Occupancy Summary - Numeric'!A14)</f>
        <v/>
      </c>
      <c r="E14" s="87">
        <f>INDIRECT("Segment_Summary!$O$"&amp;'Occupancy Summary - Numeric'!A14)</f>
        <v/>
      </c>
      <c r="F14" s="174">
        <f>Segment_Summary!$W$38</f>
        <v/>
      </c>
      <c r="G14" s="158" t="n"/>
      <c r="H14" s="106">
        <f>E14-F14</f>
        <v/>
      </c>
      <c r="I14" s="107">
        <f>E14-G14</f>
        <v/>
      </c>
      <c r="K14" s="443" t="e">
        <v>#VALUE!</v>
      </c>
      <c r="L14" s="168">
        <f>G14-K14</f>
        <v/>
      </c>
    </row>
    <row r="15" ht="24.9" customHeight="1" s="302" thickTop="1">
      <c r="A15" s="403">
        <f>$B$6&amp;C15</f>
        <v/>
      </c>
      <c r="B15" s="434" t="n"/>
      <c r="C15" s="149">
        <f>'Occupancy Summary - Numeric'!D15</f>
        <v/>
      </c>
      <c r="D15" s="137">
        <f>INDIRECT("Segment_Summary!$P$"&amp;'Occupancy Summary - Numeric'!A15)</f>
        <v/>
      </c>
      <c r="E15" s="137">
        <f>INDIRECT("Segment_Summary!$O$"&amp;'Occupancy Summary - Numeric'!A15)</f>
        <v/>
      </c>
      <c r="F15" s="177">
        <f>Segment_Summary!$W$42</f>
        <v/>
      </c>
      <c r="G15" s="161" t="n"/>
      <c r="H15" s="153">
        <f>E15-F15</f>
        <v/>
      </c>
      <c r="I15" s="154">
        <f>E15-G15</f>
        <v/>
      </c>
      <c r="K15" s="443" t="e">
        <v>#VALUE!</v>
      </c>
      <c r="L15" s="168">
        <f>G15-K15</f>
        <v/>
      </c>
    </row>
    <row r="16" ht="24.9" customHeight="1" s="302">
      <c r="A16" s="403">
        <f>$B$6&amp;C16</f>
        <v/>
      </c>
      <c r="B16" s="434" t="n"/>
      <c r="C16" s="142">
        <f>'Occupancy Summary - Numeric'!D16</f>
        <v/>
      </c>
      <c r="D16" s="143">
        <f>INDIRECT("Segment_Summary!$P$"&amp;'Occupancy Summary - Numeric'!A16)</f>
        <v/>
      </c>
      <c r="E16" s="143">
        <f>INDIRECT("Segment_Summary!$O$"&amp;'Occupancy Summary - Numeric'!A16)</f>
        <v/>
      </c>
      <c r="F16" s="176">
        <f>Segment_Summary!$W$46</f>
        <v/>
      </c>
      <c r="G16" s="160" t="n"/>
      <c r="H16" s="146">
        <f>E16-F16</f>
        <v/>
      </c>
      <c r="I16" s="147">
        <f>E16-G16</f>
        <v/>
      </c>
      <c r="K16" s="443" t="e">
        <v>#VALUE!</v>
      </c>
      <c r="L16" s="168">
        <f>G16-K16</f>
        <v/>
      </c>
    </row>
    <row r="17" ht="24.9" customHeight="1" s="302" thickBot="1">
      <c r="A17" s="403">
        <f>$B$6&amp;C17</f>
        <v/>
      </c>
      <c r="B17" s="434" t="n"/>
      <c r="C17" s="148">
        <f>'Occupancy Summary - Numeric'!D17</f>
        <v/>
      </c>
      <c r="D17" s="87">
        <f>INDIRECT("Segment_Summary!$P$"&amp;'Occupancy Summary - Numeric'!A17)</f>
        <v/>
      </c>
      <c r="E17" s="87">
        <f>INDIRECT("Segment_Summary!$O$"&amp;'Occupancy Summary - Numeric'!A17)</f>
        <v/>
      </c>
      <c r="F17" s="174">
        <f>Segment_Summary!$W$50</f>
        <v/>
      </c>
      <c r="G17" s="158" t="n"/>
      <c r="H17" s="106">
        <f>E17-F17</f>
        <v/>
      </c>
      <c r="I17" s="107">
        <f>E17-G17</f>
        <v/>
      </c>
      <c r="K17" s="443" t="e">
        <v>#VALUE!</v>
      </c>
      <c r="L17" s="168">
        <f>G17-K17</f>
        <v/>
      </c>
    </row>
    <row r="18" ht="24.9" customHeight="1" s="302" thickTop="1">
      <c r="A18" s="403">
        <f>$B$6&amp;C18</f>
        <v/>
      </c>
      <c r="B18" s="434" t="n"/>
      <c r="C18" s="210" t="inlineStr">
        <is>
          <t>Q1</t>
        </is>
      </c>
      <c r="D18" s="156">
        <f>SUM(D6:D8)</f>
        <v/>
      </c>
      <c r="E18" s="156">
        <f>SUM(E6:E8)</f>
        <v/>
      </c>
      <c r="F18" s="209">
        <f>SUM(F6:F8)</f>
        <v/>
      </c>
      <c r="G18" s="159">
        <f>SUM(G6:G8)</f>
        <v/>
      </c>
      <c r="H18" s="153">
        <f>E18-F18</f>
        <v/>
      </c>
      <c r="I18" s="154">
        <f>E18-G18</f>
        <v/>
      </c>
      <c r="K18" s="443" t="e">
        <v>#VALUE!</v>
      </c>
      <c r="L18" s="168">
        <f>G18-K18</f>
        <v/>
      </c>
    </row>
    <row r="19" ht="24.9" customHeight="1" s="302">
      <c r="A19" s="403">
        <f>$B$6&amp;C19</f>
        <v/>
      </c>
      <c r="B19" s="434" t="n"/>
      <c r="C19" s="149" t="inlineStr">
        <is>
          <t>Q2</t>
        </is>
      </c>
      <c r="D19" s="204">
        <f>SUM(D9:D11)</f>
        <v/>
      </c>
      <c r="E19" s="204">
        <f>SUM(E9:E11)</f>
        <v/>
      </c>
      <c r="F19" s="177">
        <f>SUM(F9:F11)</f>
        <v/>
      </c>
      <c r="G19" s="161">
        <f>SUM(G9:G11)</f>
        <v/>
      </c>
      <c r="H19" s="153">
        <f>E19-F19</f>
        <v/>
      </c>
      <c r="I19" s="154">
        <f>E19-G19</f>
        <v/>
      </c>
      <c r="L19" s="168" t="n"/>
    </row>
    <row r="20" ht="24.9" customHeight="1" s="302">
      <c r="A20" s="403">
        <f>$B$6&amp;C20</f>
        <v/>
      </c>
      <c r="B20" s="434" t="n"/>
      <c r="C20" s="149" t="inlineStr">
        <is>
          <t>Q3</t>
        </is>
      </c>
      <c r="D20" s="204">
        <f>SUM(D12:D14)</f>
        <v/>
      </c>
      <c r="E20" s="204">
        <f>SUM(E12:E14)</f>
        <v/>
      </c>
      <c r="F20" s="177">
        <f>SUM(F12:F14)</f>
        <v/>
      </c>
      <c r="G20" s="161">
        <f>SUM(G12:G14)</f>
        <v/>
      </c>
      <c r="H20" s="153">
        <f>E20-F20</f>
        <v/>
      </c>
      <c r="I20" s="154">
        <f>E20-G20</f>
        <v/>
      </c>
      <c r="L20" s="168" t="n"/>
    </row>
    <row r="21" ht="24.9" customHeight="1" s="302" thickBot="1">
      <c r="A21" s="403">
        <f>$B$6&amp;C21</f>
        <v/>
      </c>
      <c r="B21" s="434" t="n"/>
      <c r="C21" s="198" t="inlineStr">
        <is>
          <t>Q4</t>
        </is>
      </c>
      <c r="D21" s="199">
        <f>SUM(D15:D17)</f>
        <v/>
      </c>
      <c r="E21" s="199">
        <f>SUM(E15:E17)</f>
        <v/>
      </c>
      <c r="F21" s="200">
        <f>SUM(F15:F17)</f>
        <v/>
      </c>
      <c r="G21" s="201">
        <f>SUM(G15:G17)</f>
        <v/>
      </c>
      <c r="H21" s="202">
        <f>E21-F21</f>
        <v/>
      </c>
      <c r="I21" s="203">
        <f>E21-G21</f>
        <v/>
      </c>
      <c r="L21" s="168" t="n"/>
    </row>
    <row r="22" ht="24.9" customHeight="1" s="302" thickTop="1">
      <c r="A22" s="403">
        <f>$B$6&amp;C22</f>
        <v/>
      </c>
      <c r="B22" s="434" t="n"/>
      <c r="C22" s="136" t="inlineStr">
        <is>
          <t>Summer</t>
        </is>
      </c>
      <c r="D22" s="156">
        <f>D19+D18</f>
        <v/>
      </c>
      <c r="E22" s="156">
        <f>E19+E18</f>
        <v/>
      </c>
      <c r="F22" s="175">
        <f>F19+F18</f>
        <v/>
      </c>
      <c r="G22" s="159">
        <f>G19+G18</f>
        <v/>
      </c>
      <c r="H22" s="140">
        <f>E22-F22</f>
        <v/>
      </c>
      <c r="I22" s="141">
        <f>E22-G22</f>
        <v/>
      </c>
      <c r="K22" s="443" t="e">
        <v>#VALUE!</v>
      </c>
      <c r="L22" s="168">
        <f>G22-K22</f>
        <v/>
      </c>
    </row>
    <row r="23" ht="24.9" customHeight="1" s="302" thickBot="1">
      <c r="A23" s="403">
        <f>$B$6&amp;C23</f>
        <v/>
      </c>
      <c r="B23" s="434" t="n"/>
      <c r="C23" s="148" t="inlineStr">
        <is>
          <t>Winter</t>
        </is>
      </c>
      <c r="D23" s="155">
        <f>D21+D20</f>
        <v/>
      </c>
      <c r="E23" s="155">
        <f>E21+E20</f>
        <v/>
      </c>
      <c r="F23" s="174">
        <f>F21+F20</f>
        <v/>
      </c>
      <c r="G23" s="158">
        <f>G21+G20</f>
        <v/>
      </c>
      <c r="H23" s="106">
        <f>E23-F23</f>
        <v/>
      </c>
      <c r="I23" s="107">
        <f>E23-G23</f>
        <v/>
      </c>
      <c r="K23" s="443" t="e">
        <v>#VALUE!</v>
      </c>
      <c r="L23" s="168">
        <f>G23-K23</f>
        <v/>
      </c>
    </row>
    <row r="24" ht="24.9" customHeight="1" s="302" thickBot="1" thickTop="1">
      <c r="A24" s="403">
        <f>$B$6&amp;C24</f>
        <v/>
      </c>
      <c r="B24" s="437" t="n"/>
      <c r="C24" s="95" t="inlineStr">
        <is>
          <t>Total</t>
        </is>
      </c>
      <c r="D24" s="96">
        <f>D23+D22</f>
        <v/>
      </c>
      <c r="E24" s="96">
        <f>E23+E22</f>
        <v/>
      </c>
      <c r="F24" s="97">
        <f>F23+F22</f>
        <v/>
      </c>
      <c r="G24" s="98">
        <f>G23+G22</f>
        <v/>
      </c>
      <c r="H24" s="108">
        <f>E24-F24</f>
        <v/>
      </c>
      <c r="I24" s="109">
        <f>E24-G24</f>
        <v/>
      </c>
    </row>
    <row r="25" ht="5.1" customFormat="1" customHeight="1" s="445" thickBot="1" thickTop="1">
      <c r="B25" s="438" t="n"/>
      <c r="C25" s="443" t="n"/>
      <c r="D25" s="443" t="n"/>
    </row>
    <row r="26" ht="13.8" customHeight="1" s="302" thickTop="1">
      <c r="B26" s="458" t="n"/>
      <c r="C26" s="452" t="n"/>
      <c r="D26" s="453" t="inlineStr">
        <is>
          <t>Average Room Rate</t>
        </is>
      </c>
      <c r="E26" s="454" t="n"/>
      <c r="F26" s="454" t="n"/>
      <c r="G26" s="455" t="n"/>
      <c r="H26" s="456" t="inlineStr">
        <is>
          <t>Variance</t>
        </is>
      </c>
      <c r="I26" s="457" t="n"/>
    </row>
    <row r="27" ht="24.9" customHeight="1" s="302" thickBot="1">
      <c r="B27" s="458" t="n"/>
      <c r="C27" s="452" t="n"/>
      <c r="D27" s="82" t="inlineStr">
        <is>
          <t>On Books</t>
        </is>
      </c>
      <c r="E27" s="82" t="inlineStr">
        <is>
          <t>Actual / Estimate</t>
        </is>
      </c>
      <c r="F27" s="83" t="inlineStr">
        <is>
          <t>Budget</t>
        </is>
      </c>
      <c r="G27" s="84" t="inlineStr">
        <is>
          <t>Last Year</t>
        </is>
      </c>
      <c r="H27" s="82" t="inlineStr">
        <is>
          <t>v/s Budget</t>
        </is>
      </c>
      <c r="I27" s="85" t="inlineStr">
        <is>
          <t>v/s LY</t>
        </is>
      </c>
    </row>
    <row r="28" ht="24.9" customHeight="1" s="302" thickTop="1">
      <c r="A28" s="403">
        <f>$B$28&amp;C28</f>
        <v/>
      </c>
      <c r="B28" s="433">
        <f>B6</f>
        <v/>
      </c>
      <c r="C28" s="86">
        <f>C6</f>
        <v/>
      </c>
      <c r="D28" s="87">
        <f>IF('Occupancy Summary - Numeric'!G6=0,0,D6/'Occupancy Summary - Numeric'!G6)</f>
        <v/>
      </c>
      <c r="E28" s="87">
        <f>IF('Occupancy Summary - Numeric'!H6=0,0,E6/'Occupancy Summary - Numeric'!H6)</f>
        <v/>
      </c>
      <c r="F28" s="88">
        <f>IF('Occupancy Summary - Numeric'!I6=0,0,F6/'Occupancy Summary - Numeric'!I6)</f>
        <v/>
      </c>
      <c r="G28" s="89">
        <f>IF('Occupancy Summary - Numeric'!F6=0,0,G6/'Occupancy Summary - Numeric'!F6)</f>
        <v/>
      </c>
      <c r="H28" s="102">
        <f>E28-F28</f>
        <v/>
      </c>
      <c r="I28" s="103">
        <f>E28-G28</f>
        <v/>
      </c>
      <c r="K28" s="443" t="n">
        <v>3479.390166319444</v>
      </c>
      <c r="L28" s="168">
        <f>G28-K28</f>
        <v/>
      </c>
      <c r="M28" s="443" t="n">
        <v>3621.597098738426</v>
      </c>
      <c r="N28" s="168">
        <f>M28-E28</f>
        <v/>
      </c>
    </row>
    <row r="29" ht="24.9" customHeight="1" s="302">
      <c r="A29" s="403">
        <f>$B$28&amp;C29</f>
        <v/>
      </c>
      <c r="B29" s="434" t="n"/>
      <c r="C29" s="90">
        <f>C7</f>
        <v/>
      </c>
      <c r="D29" s="87">
        <f>IF('Occupancy Summary - Numeric'!G7=0,0,D7/'Occupancy Summary - Numeric'!G7)</f>
        <v/>
      </c>
      <c r="E29" s="87">
        <f>IF('Occupancy Summary - Numeric'!H7=0,0,E7/'Occupancy Summary - Numeric'!H7)</f>
        <v/>
      </c>
      <c r="F29" s="88">
        <f>IF('Occupancy Summary - Numeric'!I7=0,0,F7/'Occupancy Summary - Numeric'!I7)</f>
        <v/>
      </c>
      <c r="G29" s="89">
        <f>IF('Occupancy Summary - Numeric'!F7=0,0,G7/'Occupancy Summary - Numeric'!F7)</f>
        <v/>
      </c>
      <c r="H29" s="104">
        <f>E29-F29</f>
        <v/>
      </c>
      <c r="I29" s="105">
        <f>E29-G29</f>
        <v/>
      </c>
      <c r="K29" s="443" t="n">
        <v>2949.475598854166</v>
      </c>
      <c r="L29" s="168">
        <f>G29-K29</f>
        <v/>
      </c>
      <c r="M29" s="443" t="n">
        <v>2956.305008275463</v>
      </c>
      <c r="N29" s="168">
        <f>M29-E29</f>
        <v/>
      </c>
    </row>
    <row r="30" ht="24.9" customHeight="1" s="302" thickBot="1">
      <c r="A30" s="403">
        <f>$B$28&amp;C30</f>
        <v/>
      </c>
      <c r="B30" s="434" t="n"/>
      <c r="C30" s="91">
        <f>C8</f>
        <v/>
      </c>
      <c r="D30" s="92">
        <f>IF('Occupancy Summary - Numeric'!G8=0,0,D8/'Occupancy Summary - Numeric'!G8)</f>
        <v/>
      </c>
      <c r="E30" s="92">
        <f>IF('Occupancy Summary - Numeric'!H8=0,0,E8/'Occupancy Summary - Numeric'!H8)</f>
        <v/>
      </c>
      <c r="F30" s="93">
        <f>IF('Occupancy Summary - Numeric'!I8=0,0,F8/'Occupancy Summary - Numeric'!I8)</f>
        <v/>
      </c>
      <c r="G30" s="94">
        <f>IF('Occupancy Summary - Numeric'!F8=0,0,G8/'Occupancy Summary - Numeric'!F8)</f>
        <v/>
      </c>
      <c r="H30" s="106">
        <f>E30-F30</f>
        <v/>
      </c>
      <c r="I30" s="107">
        <f>E30-G30</f>
        <v/>
      </c>
      <c r="K30" s="443" t="n">
        <v>2895.924227569445</v>
      </c>
      <c r="L30" s="168">
        <f>G30-K30</f>
        <v/>
      </c>
      <c r="M30" s="443" t="n">
        <v>2996.254359143519</v>
      </c>
      <c r="N30" s="168">
        <f>M30-E30</f>
        <v/>
      </c>
    </row>
    <row r="31" ht="24.9" customHeight="1" s="302" thickTop="1">
      <c r="A31" s="403">
        <f>$B$28&amp;C31</f>
        <v/>
      </c>
      <c r="B31" s="434" t="n"/>
      <c r="C31" s="136">
        <f>C9</f>
        <v/>
      </c>
      <c r="D31" s="137">
        <f>IF('Occupancy Summary - Numeric'!G9=0,0,D9/'Occupancy Summary - Numeric'!G9)</f>
        <v/>
      </c>
      <c r="E31" s="137">
        <f>IF('Occupancy Summary - Numeric'!H9=0,0,E9/'Occupancy Summary - Numeric'!H9)</f>
        <v/>
      </c>
      <c r="F31" s="138">
        <f>IF('Occupancy Summary - Numeric'!I9=0,0,F9/'Occupancy Summary - Numeric'!I9)</f>
        <v/>
      </c>
      <c r="G31" s="139">
        <f>IF('Occupancy Summary - Numeric'!F9=0,0,G9/'Occupancy Summary - Numeric'!F9)</f>
        <v/>
      </c>
      <c r="H31" s="140">
        <f>E31-F31</f>
        <v/>
      </c>
      <c r="I31" s="141">
        <f>E31-G31</f>
        <v/>
      </c>
      <c r="K31" s="443" t="n">
        <v>2867.914996585648</v>
      </c>
      <c r="L31" s="168">
        <f>G31-K31</f>
        <v/>
      </c>
      <c r="M31" s="443" t="n">
        <v>2811.084412708333</v>
      </c>
      <c r="N31" s="168">
        <f>M31-E31</f>
        <v/>
      </c>
    </row>
    <row r="32" ht="24.9" customHeight="1" s="302">
      <c r="A32" s="403">
        <f>$B$28&amp;C32</f>
        <v/>
      </c>
      <c r="B32" s="434" t="n"/>
      <c r="C32" s="142">
        <f>C10</f>
        <v/>
      </c>
      <c r="D32" s="143">
        <f>IF('Occupancy Summary - Numeric'!G10=0,0,D10/'Occupancy Summary - Numeric'!G10)</f>
        <v/>
      </c>
      <c r="E32" s="143">
        <f>IF('Occupancy Summary - Numeric'!H10=0,0,E10/'Occupancy Summary - Numeric'!H10)</f>
        <v/>
      </c>
      <c r="F32" s="144">
        <f>IF('Occupancy Summary - Numeric'!I10=0,0,F10/'Occupancy Summary - Numeric'!I10)</f>
        <v/>
      </c>
      <c r="G32" s="145">
        <f>IF('Occupancy Summary - Numeric'!F10=0,0,G10/'Occupancy Summary - Numeric'!F10)</f>
        <v/>
      </c>
      <c r="H32" s="146">
        <f>E32-F32</f>
        <v/>
      </c>
      <c r="I32" s="147">
        <f>E32-G32</f>
        <v/>
      </c>
      <c r="K32" s="443" t="n">
        <v>2830.249923923611</v>
      </c>
      <c r="L32" s="168">
        <f>G32-K32</f>
        <v/>
      </c>
      <c r="M32" s="443" t="n">
        <v>2796.947995590278</v>
      </c>
      <c r="N32" s="168">
        <f>M32-E32</f>
        <v/>
      </c>
    </row>
    <row r="33" ht="24.9" customHeight="1" s="302" thickBot="1">
      <c r="A33" s="403">
        <f>$B$28&amp;C33</f>
        <v/>
      </c>
      <c r="B33" s="434" t="n"/>
      <c r="C33" s="90">
        <f>C11</f>
        <v/>
      </c>
      <c r="D33" s="87">
        <f>IF('Occupancy Summary - Numeric'!G11=0,0,D11/'Occupancy Summary - Numeric'!G11)</f>
        <v/>
      </c>
      <c r="E33" s="87">
        <f>IF('Occupancy Summary - Numeric'!H11=0,0,E11/'Occupancy Summary - Numeric'!H11)</f>
        <v/>
      </c>
      <c r="F33" s="88">
        <f>IF('Occupancy Summary - Numeric'!I11=0,0,F11/'Occupancy Summary - Numeric'!I11)</f>
        <v/>
      </c>
      <c r="G33" s="89">
        <f>IF('Occupancy Summary - Numeric'!F11=0,0,G11/'Occupancy Summary - Numeric'!F11)</f>
        <v/>
      </c>
      <c r="H33" s="104">
        <f>E33-F33</f>
        <v/>
      </c>
      <c r="I33" s="105">
        <f>E33-G33</f>
        <v/>
      </c>
      <c r="K33" s="443" t="n">
        <v>2841.868725590278</v>
      </c>
      <c r="L33" s="168">
        <f>G33-K33</f>
        <v/>
      </c>
    </row>
    <row r="34" ht="24.9" customHeight="1" s="302" thickTop="1">
      <c r="A34" s="403">
        <f>$B$28&amp;C34</f>
        <v/>
      </c>
      <c r="B34" s="434" t="n"/>
      <c r="C34" s="136">
        <f>C12</f>
        <v/>
      </c>
      <c r="D34" s="137">
        <f>IF('Occupancy Summary - Numeric'!G12=0,0,D12/'Occupancy Summary - Numeric'!G12)</f>
        <v/>
      </c>
      <c r="E34" s="137">
        <f>IF('Occupancy Summary - Numeric'!H12=0,0,E12/'Occupancy Summary - Numeric'!H12)</f>
        <v/>
      </c>
      <c r="F34" s="138">
        <f>IF('Occupancy Summary - Numeric'!I12=0,0,F12/'Occupancy Summary - Numeric'!I12)</f>
        <v/>
      </c>
      <c r="G34" s="139">
        <f>IF('Occupancy Summary - Numeric'!F12=0,0,G12/'Occupancy Summary - Numeric'!F12)</f>
        <v/>
      </c>
      <c r="H34" s="140">
        <f>E34-F34</f>
        <v/>
      </c>
      <c r="I34" s="141">
        <f>E34-G34</f>
        <v/>
      </c>
      <c r="K34" s="443" t="n">
        <v>4459.170623518518</v>
      </c>
      <c r="L34" s="168">
        <f>G34-K34</f>
        <v/>
      </c>
    </row>
    <row r="35" ht="24.9" customHeight="1" s="302">
      <c r="A35" s="403">
        <f>$B$28&amp;C35</f>
        <v/>
      </c>
      <c r="B35" s="434" t="n"/>
      <c r="C35" s="142">
        <f>C13</f>
        <v/>
      </c>
      <c r="D35" s="143">
        <f>IF('Occupancy Summary - Numeric'!G13=0,0,D13/'Occupancy Summary - Numeric'!G13)</f>
        <v/>
      </c>
      <c r="E35" s="143">
        <f>IF('Occupancy Summary - Numeric'!H13=0,0,E13/'Occupancy Summary - Numeric'!H13)</f>
        <v/>
      </c>
      <c r="F35" s="144">
        <f>IF('Occupancy Summary - Numeric'!I13=0,0,F13/'Occupancy Summary - Numeric'!I13)</f>
        <v/>
      </c>
      <c r="G35" s="145">
        <f>IF('Occupancy Summary - Numeric'!F13=0,0,G13/'Occupancy Summary - Numeric'!F13)</f>
        <v/>
      </c>
      <c r="H35" s="146">
        <f>E35-F35</f>
        <v/>
      </c>
      <c r="I35" s="147">
        <f>E35-G35</f>
        <v/>
      </c>
      <c r="K35" s="443" t="n">
        <v>4498.508007731481</v>
      </c>
      <c r="L35" s="168">
        <f>G35-K35</f>
        <v/>
      </c>
    </row>
    <row r="36" ht="24.9" customHeight="1" s="302" thickBot="1">
      <c r="A36" s="403">
        <f>$B$28&amp;C36</f>
        <v/>
      </c>
      <c r="B36" s="434" t="n"/>
      <c r="C36" s="148">
        <f>C14</f>
        <v/>
      </c>
      <c r="D36" s="92">
        <f>IF('Occupancy Summary - Numeric'!G14=0,0,D14/'Occupancy Summary - Numeric'!G14)</f>
        <v/>
      </c>
      <c r="E36" s="92">
        <f>IF('Occupancy Summary - Numeric'!H14=0,0,E14/'Occupancy Summary - Numeric'!H14)</f>
        <v/>
      </c>
      <c r="F36" s="93">
        <f>IF('Occupancy Summary - Numeric'!I14=0,0,F14/'Occupancy Summary - Numeric'!I14)</f>
        <v/>
      </c>
      <c r="G36" s="94">
        <f>IF('Occupancy Summary - Numeric'!F14=0,0,G14/'Occupancy Summary - Numeric'!F14)</f>
        <v/>
      </c>
      <c r="H36" s="106">
        <f>E36-F36</f>
        <v/>
      </c>
      <c r="I36" s="107">
        <f>E36-G36</f>
        <v/>
      </c>
      <c r="K36" s="443" t="n">
        <v>5059.421461805556</v>
      </c>
      <c r="L36" s="168">
        <f>G36-K36</f>
        <v/>
      </c>
    </row>
    <row r="37" ht="24.9" customHeight="1" s="302" thickTop="1">
      <c r="A37" s="403">
        <f>$B$28&amp;C37</f>
        <v/>
      </c>
      <c r="B37" s="434" t="n"/>
      <c r="C37" s="149">
        <f>C15</f>
        <v/>
      </c>
      <c r="D37" s="150">
        <f>IF('Occupancy Summary - Numeric'!G15=0,0,D15/'Occupancy Summary - Numeric'!G15)</f>
        <v/>
      </c>
      <c r="E37" s="150">
        <f>IF('Occupancy Summary - Numeric'!H15=0,0,E15/'Occupancy Summary - Numeric'!H15)</f>
        <v/>
      </c>
      <c r="F37" s="151">
        <f>IF('Occupancy Summary - Numeric'!I15=0,0,F15/'Occupancy Summary - Numeric'!I15)</f>
        <v/>
      </c>
      <c r="G37" s="152">
        <f>IF('Occupancy Summary - Numeric'!F15=0,0,G15/'Occupancy Summary - Numeric'!F15)</f>
        <v/>
      </c>
      <c r="H37" s="153">
        <f>E37-F37</f>
        <v/>
      </c>
      <c r="I37" s="154">
        <f>E37-G37</f>
        <v/>
      </c>
      <c r="K37" s="443" t="n">
        <v>4692.193295451389</v>
      </c>
      <c r="L37" s="168">
        <f>G37-K37</f>
        <v/>
      </c>
    </row>
    <row r="38" ht="24.9" customHeight="1" s="302">
      <c r="A38" s="403">
        <f>$B$28&amp;C38</f>
        <v/>
      </c>
      <c r="B38" s="434" t="n"/>
      <c r="C38" s="142">
        <f>C16</f>
        <v/>
      </c>
      <c r="D38" s="143">
        <f>IF('Occupancy Summary - Numeric'!G16=0,0,D16/'Occupancy Summary - Numeric'!G16)</f>
        <v/>
      </c>
      <c r="E38" s="143">
        <f>IF('Occupancy Summary - Numeric'!H16=0,0,E16/'Occupancy Summary - Numeric'!H16)</f>
        <v/>
      </c>
      <c r="F38" s="144">
        <f>IF('Occupancy Summary - Numeric'!I16=0,0,F16/'Occupancy Summary - Numeric'!I16)</f>
        <v/>
      </c>
      <c r="G38" s="145">
        <f>IF('Occupancy Summary - Numeric'!F16=0,0,G16/'Occupancy Summary - Numeric'!F16)</f>
        <v/>
      </c>
      <c r="H38" s="146">
        <f>E38-F38</f>
        <v/>
      </c>
      <c r="I38" s="147">
        <f>E38-G38</f>
        <v/>
      </c>
      <c r="K38" s="443" t="n">
        <v>4921.514462303241</v>
      </c>
      <c r="L38" s="168">
        <f>G38-K38</f>
        <v/>
      </c>
    </row>
    <row r="39" ht="24.9" customHeight="1" s="302" thickBot="1">
      <c r="A39" s="403">
        <f>$B$28&amp;C39</f>
        <v/>
      </c>
      <c r="B39" s="434" t="n"/>
      <c r="C39" s="148">
        <f>C17</f>
        <v/>
      </c>
      <c r="D39" s="92">
        <f>IF('Occupancy Summary - Numeric'!G17=0,0,D17/'Occupancy Summary - Numeric'!G17)</f>
        <v/>
      </c>
      <c r="E39" s="92">
        <f>IF('Occupancy Summary - Numeric'!H17=0,0,E17/'Occupancy Summary - Numeric'!H17)</f>
        <v/>
      </c>
      <c r="F39" s="93">
        <f>IF('Occupancy Summary - Numeric'!I17=0,0,F17/'Occupancy Summary - Numeric'!I17)</f>
        <v/>
      </c>
      <c r="G39" s="94">
        <f>IF('Occupancy Summary - Numeric'!F17=0,0,G17/'Occupancy Summary - Numeric'!F17)</f>
        <v/>
      </c>
      <c r="H39" s="106">
        <f>E39-F39</f>
        <v/>
      </c>
      <c r="I39" s="107">
        <f>E39-G39</f>
        <v/>
      </c>
      <c r="K39" s="443" t="n">
        <v>4276.744648819445</v>
      </c>
      <c r="L39" s="168">
        <f>G39-K39</f>
        <v/>
      </c>
    </row>
    <row r="40" ht="24.9" customHeight="1" s="302" thickTop="1">
      <c r="A40" s="403">
        <f>$B$28&amp;C40</f>
        <v/>
      </c>
      <c r="B40" s="434" t="n"/>
      <c r="C40" s="136" t="inlineStr">
        <is>
          <t>Q1</t>
        </is>
      </c>
      <c r="D40" s="137">
        <f>IF('Occupancy Summary - Numeric'!G18=0,0,D18/'Occupancy Summary - Numeric'!G18)</f>
        <v/>
      </c>
      <c r="E40" s="137">
        <f>IF('Occupancy Summary - Numeric'!H18=0,0,E18/'Occupancy Summary - Numeric'!H18)</f>
        <v/>
      </c>
      <c r="F40" s="138">
        <f>IF('Occupancy Summary - Numeric'!I18=0,0,F18/'Occupancy Summary - Numeric'!I18)</f>
        <v/>
      </c>
      <c r="G40" s="139">
        <f>IF('Occupancy Summary - Numeric'!F18=0,0,G18/'Occupancy Summary - Numeric'!F18)</f>
        <v/>
      </c>
      <c r="H40" s="153">
        <f>E40-F40</f>
        <v/>
      </c>
      <c r="I40" s="154">
        <f>E40-G40</f>
        <v/>
      </c>
      <c r="K40" s="443" t="n">
        <v>4692.193295451389</v>
      </c>
      <c r="L40" s="168">
        <f>G40-K40</f>
        <v/>
      </c>
    </row>
    <row r="41" ht="24.9" customHeight="1" s="302">
      <c r="A41" s="403">
        <f>$B$28&amp;C41</f>
        <v/>
      </c>
      <c r="B41" s="434" t="n"/>
      <c r="C41" s="149" t="inlineStr">
        <is>
          <t>Q2</t>
        </is>
      </c>
      <c r="D41" s="150">
        <f>IF('Occupancy Summary - Numeric'!G19=0,0,D19/'Occupancy Summary - Numeric'!G19)</f>
        <v/>
      </c>
      <c r="E41" s="150">
        <f>IF('Occupancy Summary - Numeric'!H19=0,0,E19/'Occupancy Summary - Numeric'!H19)</f>
        <v/>
      </c>
      <c r="F41" s="151">
        <f>IF('Occupancy Summary - Numeric'!I19=0,0,F19/'Occupancy Summary - Numeric'!I19)</f>
        <v/>
      </c>
      <c r="G41" s="152">
        <f>IF('Occupancy Summary - Numeric'!F19=0,0,G19/'Occupancy Summary - Numeric'!F19)</f>
        <v/>
      </c>
      <c r="H41" s="153">
        <f>E41-F41</f>
        <v/>
      </c>
      <c r="I41" s="154">
        <f>E41-G41</f>
        <v/>
      </c>
      <c r="L41" s="168" t="n"/>
    </row>
    <row r="42" ht="24.9" customHeight="1" s="302">
      <c r="A42" s="403">
        <f>$B$28&amp;C42</f>
        <v/>
      </c>
      <c r="B42" s="434" t="n"/>
      <c r="C42" s="149" t="inlineStr">
        <is>
          <t>Q3</t>
        </is>
      </c>
      <c r="D42" s="150">
        <f>IF('Occupancy Summary - Numeric'!G20=0,0,D20/'Occupancy Summary - Numeric'!G20)</f>
        <v/>
      </c>
      <c r="E42" s="150">
        <f>IF('Occupancy Summary - Numeric'!H20=0,0,E20/'Occupancy Summary - Numeric'!H20)</f>
        <v/>
      </c>
      <c r="F42" s="151">
        <f>IF('Occupancy Summary - Numeric'!I20=0,0,F20/'Occupancy Summary - Numeric'!I20)</f>
        <v/>
      </c>
      <c r="G42" s="152">
        <f>IF('Occupancy Summary - Numeric'!F20=0,0,G20/'Occupancy Summary - Numeric'!F20)</f>
        <v/>
      </c>
      <c r="H42" s="153">
        <f>E42-F42</f>
        <v/>
      </c>
      <c r="I42" s="154">
        <f>E42-G42</f>
        <v/>
      </c>
      <c r="L42" s="168" t="n"/>
    </row>
    <row r="43" ht="24.9" customHeight="1" s="302" thickBot="1">
      <c r="A43" s="403">
        <f>$B$28&amp;C43</f>
        <v/>
      </c>
      <c r="B43" s="434" t="n"/>
      <c r="C43" s="198" t="inlineStr">
        <is>
          <t>Q4</t>
        </is>
      </c>
      <c r="D43" s="205">
        <f>IF('Occupancy Summary - Numeric'!G21=0,0,D21/'Occupancy Summary - Numeric'!G21)</f>
        <v/>
      </c>
      <c r="E43" s="205">
        <f>IF('Occupancy Summary - Numeric'!H21=0,0,E21/'Occupancy Summary - Numeric'!H21)</f>
        <v/>
      </c>
      <c r="F43" s="206">
        <f>IF('Occupancy Summary - Numeric'!I21=0,0,F21/'Occupancy Summary - Numeric'!I21)</f>
        <v/>
      </c>
      <c r="G43" s="207">
        <f>IF('Occupancy Summary - Numeric'!F21=0,0,G21/'Occupancy Summary - Numeric'!F21)</f>
        <v/>
      </c>
      <c r="H43" s="202">
        <f>E43-F43</f>
        <v/>
      </c>
      <c r="I43" s="203">
        <f>E43-G43</f>
        <v/>
      </c>
      <c r="L43" s="168" t="n"/>
    </row>
    <row r="44" ht="24.9" customHeight="1" s="302" thickTop="1">
      <c r="A44" s="403">
        <f>$B$28&amp;C44</f>
        <v/>
      </c>
      <c r="B44" s="434" t="n"/>
      <c r="C44" s="136" t="inlineStr">
        <is>
          <t>Summer</t>
        </is>
      </c>
      <c r="D44" s="137">
        <f>IF('Occupancy Summary - Numeric'!G22=0,0,D22/'Occupancy Summary - Numeric'!G22)</f>
        <v/>
      </c>
      <c r="E44" s="137">
        <f>IF('Occupancy Summary - Numeric'!H22=0,0,E22/'Occupancy Summary - Numeric'!H22)</f>
        <v/>
      </c>
      <c r="F44" s="138">
        <f>IF('Occupancy Summary - Numeric'!I22=0,0,F22/'Occupancy Summary - Numeric'!I22)</f>
        <v/>
      </c>
      <c r="G44" s="139">
        <f>IF('Occupancy Summary - Numeric'!F22=0,0,G22/'Occupancy Summary - Numeric'!F22)</f>
        <v/>
      </c>
      <c r="H44" s="140">
        <f>E44-F44</f>
        <v/>
      </c>
      <c r="I44" s="141">
        <f>E44-G44</f>
        <v/>
      </c>
      <c r="K44" s="443" t="n">
        <v>4921.514462303241</v>
      </c>
      <c r="L44" s="168">
        <f>G44-K44</f>
        <v/>
      </c>
    </row>
    <row r="45" ht="24.9" customHeight="1" s="302" thickBot="1">
      <c r="A45" s="403">
        <f>$B$28&amp;C45</f>
        <v/>
      </c>
      <c r="B45" s="434" t="n"/>
      <c r="C45" s="148" t="inlineStr">
        <is>
          <t>Winter</t>
        </is>
      </c>
      <c r="D45" s="92">
        <f>IF('Occupancy Summary - Numeric'!G23=0,0,D23/'Occupancy Summary - Numeric'!G23)</f>
        <v/>
      </c>
      <c r="E45" s="92">
        <f>IF('Occupancy Summary - Numeric'!H23=0,0,E23/'Occupancy Summary - Numeric'!H23)</f>
        <v/>
      </c>
      <c r="F45" s="93">
        <f>IF('Occupancy Summary - Numeric'!I23=0,0,F23/'Occupancy Summary - Numeric'!I23)</f>
        <v/>
      </c>
      <c r="G45" s="94">
        <f>IF('Occupancy Summary - Numeric'!F23=0,0,G23/'Occupancy Summary - Numeric'!F23)</f>
        <v/>
      </c>
      <c r="H45" s="106">
        <f>E45-F45</f>
        <v/>
      </c>
      <c r="I45" s="107">
        <f>E45-G45</f>
        <v/>
      </c>
      <c r="K45" s="443" t="n">
        <v>4276.744648819445</v>
      </c>
      <c r="L45" s="168">
        <f>G45-K45</f>
        <v/>
      </c>
    </row>
    <row r="46" ht="24.9" customHeight="1" s="302" thickBot="1" thickTop="1">
      <c r="A46" s="403">
        <f>$B$28&amp;C46</f>
        <v/>
      </c>
      <c r="B46" s="437" t="n"/>
      <c r="C46" s="95" t="inlineStr">
        <is>
          <t>Total</t>
        </is>
      </c>
      <c r="D46" s="96">
        <f>IF('Occupancy Summary - Numeric'!G24=0,0,D24/'Occupancy Summary - Numeric'!G24)</f>
        <v/>
      </c>
      <c r="E46" s="96">
        <f>IF('Occupancy Summary - Numeric'!H24=0,0,E24/'Occupancy Summary - Numeric'!H24)</f>
        <v/>
      </c>
      <c r="F46" s="97">
        <f>IF('Occupancy Summary - Numeric'!I24=0,0,F24/'Occupancy Summary - Numeric'!I24)</f>
        <v/>
      </c>
      <c r="G46" s="98">
        <f>IF('Occupancy Summary - Numeric'!F24=0,0,G24/'Occupancy Summary - Numeric'!F24)</f>
        <v/>
      </c>
      <c r="H46" s="108">
        <f>E46-F46</f>
        <v/>
      </c>
      <c r="I46" s="109">
        <f>E46-G46</f>
        <v/>
      </c>
    </row>
    <row r="47" ht="5.1" customFormat="1" customHeight="1" s="445" thickBot="1" thickTop="1">
      <c r="B47" s="459" t="n"/>
      <c r="C47" s="443" t="n"/>
      <c r="D47" s="443" t="n"/>
    </row>
    <row r="48" ht="13.8" customHeight="1" s="302" thickTop="1">
      <c r="B48" s="458" t="n"/>
      <c r="C48" s="452" t="n"/>
      <c r="D48" s="453" t="inlineStr">
        <is>
          <t>Revenue per Available Room</t>
        </is>
      </c>
      <c r="E48" s="454" t="n"/>
      <c r="F48" s="454" t="n"/>
      <c r="G48" s="455" t="n"/>
      <c r="H48" s="456" t="inlineStr">
        <is>
          <t>Variance</t>
        </is>
      </c>
      <c r="I48" s="457" t="n"/>
    </row>
    <row r="49" ht="24.9" customHeight="1" s="302" thickBot="1">
      <c r="B49" s="458" t="n"/>
      <c r="C49" s="452" t="n"/>
      <c r="D49" s="82" t="inlineStr">
        <is>
          <t>On Books</t>
        </is>
      </c>
      <c r="E49" s="82" t="inlineStr">
        <is>
          <t>Actual / Estimate</t>
        </is>
      </c>
      <c r="F49" s="83" t="inlineStr">
        <is>
          <t>Budget</t>
        </is>
      </c>
      <c r="G49" s="84" t="inlineStr">
        <is>
          <t>Last Year</t>
        </is>
      </c>
      <c r="H49" s="82" t="inlineStr">
        <is>
          <t>v/s Budget</t>
        </is>
      </c>
      <c r="I49" s="85" t="inlineStr">
        <is>
          <t>v/s LY</t>
        </is>
      </c>
    </row>
    <row r="50" ht="24.9" customHeight="1" s="302" thickTop="1">
      <c r="A50" s="403">
        <f>$B$50&amp;C50</f>
        <v/>
      </c>
      <c r="B50" s="433">
        <f>B6</f>
        <v/>
      </c>
      <c r="C50" s="86">
        <f>C6</f>
        <v/>
      </c>
      <c r="D50" s="87">
        <f>D28*'Occupancy Summary - Numeric'!G28</f>
        <v/>
      </c>
      <c r="E50" s="87">
        <f>E28*'Occupancy Summary - Numeric'!H28</f>
        <v/>
      </c>
      <c r="F50" s="88">
        <f>F28*'Occupancy Summary - Numeric'!I28</f>
        <v/>
      </c>
      <c r="G50" s="89">
        <f>G28*'Occupancy Summary - Numeric'!F28</f>
        <v/>
      </c>
      <c r="H50" s="102">
        <f>E50-F50</f>
        <v/>
      </c>
      <c r="I50" s="103">
        <f>E50-G50</f>
        <v/>
      </c>
    </row>
    <row r="51" ht="24.9" customHeight="1" s="302">
      <c r="A51" s="403">
        <f>$B$50&amp;C51</f>
        <v/>
      </c>
      <c r="B51" s="434" t="n"/>
      <c r="C51" s="90">
        <f>C7</f>
        <v/>
      </c>
      <c r="D51" s="87">
        <f>D29*'Occupancy Summary - Numeric'!G29</f>
        <v/>
      </c>
      <c r="E51" s="87">
        <f>E29*'Occupancy Summary - Numeric'!H29</f>
        <v/>
      </c>
      <c r="F51" s="88">
        <f>F29*'Occupancy Summary - Numeric'!I29</f>
        <v/>
      </c>
      <c r="G51" s="89">
        <f>G29*'Occupancy Summary - Numeric'!F29</f>
        <v/>
      </c>
      <c r="H51" s="104">
        <f>E51-F51</f>
        <v/>
      </c>
      <c r="I51" s="105">
        <f>E51-G51</f>
        <v/>
      </c>
    </row>
    <row r="52" ht="24.9" customHeight="1" s="302" thickBot="1">
      <c r="A52" s="403">
        <f>$B$50&amp;C52</f>
        <v/>
      </c>
      <c r="B52" s="434" t="n"/>
      <c r="C52" s="91">
        <f>C8</f>
        <v/>
      </c>
      <c r="D52" s="92">
        <f>D30*'Occupancy Summary - Numeric'!G30</f>
        <v/>
      </c>
      <c r="E52" s="92">
        <f>E30*'Occupancy Summary - Numeric'!H30</f>
        <v/>
      </c>
      <c r="F52" s="93">
        <f>F30*'Occupancy Summary - Numeric'!I30</f>
        <v/>
      </c>
      <c r="G52" s="94">
        <f>G30*'Occupancy Summary - Numeric'!F30</f>
        <v/>
      </c>
      <c r="H52" s="106">
        <f>E52-F52</f>
        <v/>
      </c>
      <c r="I52" s="107">
        <f>E52-G52</f>
        <v/>
      </c>
    </row>
    <row r="53" ht="24.9" customHeight="1" s="302" thickTop="1">
      <c r="A53" s="403">
        <f>$B$50&amp;C53</f>
        <v/>
      </c>
      <c r="B53" s="434" t="n"/>
      <c r="C53" s="136">
        <f>C9</f>
        <v/>
      </c>
      <c r="D53" s="137">
        <f>D31*'Occupancy Summary - Numeric'!G31</f>
        <v/>
      </c>
      <c r="E53" s="137">
        <f>E31*'Occupancy Summary - Numeric'!H31</f>
        <v/>
      </c>
      <c r="F53" s="138">
        <f>F31*'Occupancy Summary - Numeric'!I31</f>
        <v/>
      </c>
      <c r="G53" s="139">
        <f>G31*'Occupancy Summary - Numeric'!F31</f>
        <v/>
      </c>
      <c r="H53" s="140">
        <f>E53-F53</f>
        <v/>
      </c>
      <c r="I53" s="141">
        <f>E53-G53</f>
        <v/>
      </c>
    </row>
    <row r="54" ht="24.9" customHeight="1" s="302">
      <c r="A54" s="403">
        <f>$B$50&amp;C54</f>
        <v/>
      </c>
      <c r="B54" s="434" t="n"/>
      <c r="C54" s="142">
        <f>C10</f>
        <v/>
      </c>
      <c r="D54" s="143">
        <f>D32*'Occupancy Summary - Numeric'!G32</f>
        <v/>
      </c>
      <c r="E54" s="143">
        <f>E32*'Occupancy Summary - Numeric'!H32</f>
        <v/>
      </c>
      <c r="F54" s="144">
        <f>F32*'Occupancy Summary - Numeric'!I32</f>
        <v/>
      </c>
      <c r="G54" s="145">
        <f>G32*'Occupancy Summary - Numeric'!F32</f>
        <v/>
      </c>
      <c r="H54" s="146">
        <f>E54-F54</f>
        <v/>
      </c>
      <c r="I54" s="147">
        <f>E54-G54</f>
        <v/>
      </c>
    </row>
    <row r="55" ht="24.9" customHeight="1" s="302" thickBot="1">
      <c r="A55" s="403">
        <f>$B$50&amp;C55</f>
        <v/>
      </c>
      <c r="B55" s="434" t="n"/>
      <c r="C55" s="90">
        <f>C11</f>
        <v/>
      </c>
      <c r="D55" s="87">
        <f>D33*'Occupancy Summary - Numeric'!G33</f>
        <v/>
      </c>
      <c r="E55" s="87">
        <f>E33*'Occupancy Summary - Numeric'!H33</f>
        <v/>
      </c>
      <c r="F55" s="88">
        <f>F33*'Occupancy Summary - Numeric'!I33</f>
        <v/>
      </c>
      <c r="G55" s="89">
        <f>G33*'Occupancy Summary - Numeric'!F33</f>
        <v/>
      </c>
      <c r="H55" s="104">
        <f>E55-F55</f>
        <v/>
      </c>
      <c r="I55" s="105">
        <f>E55-G55</f>
        <v/>
      </c>
    </row>
    <row r="56" ht="24.9" customHeight="1" s="302" thickTop="1">
      <c r="A56" s="403">
        <f>$B$50&amp;C56</f>
        <v/>
      </c>
      <c r="B56" s="434" t="n"/>
      <c r="C56" s="136">
        <f>C12</f>
        <v/>
      </c>
      <c r="D56" s="137">
        <f>D34*'Occupancy Summary - Numeric'!G34</f>
        <v/>
      </c>
      <c r="E56" s="137">
        <f>E34*'Occupancy Summary - Numeric'!H34</f>
        <v/>
      </c>
      <c r="F56" s="138">
        <f>F34*'Occupancy Summary - Numeric'!I34</f>
        <v/>
      </c>
      <c r="G56" s="139">
        <f>G34*'Occupancy Summary - Numeric'!F34</f>
        <v/>
      </c>
      <c r="H56" s="140">
        <f>E56-F56</f>
        <v/>
      </c>
      <c r="I56" s="141">
        <f>E56-G56</f>
        <v/>
      </c>
    </row>
    <row r="57" ht="24.9" customHeight="1" s="302">
      <c r="A57" s="403">
        <f>$B$50&amp;C57</f>
        <v/>
      </c>
      <c r="B57" s="434" t="n"/>
      <c r="C57" s="142">
        <f>C13</f>
        <v/>
      </c>
      <c r="D57" s="143">
        <f>D35*'Occupancy Summary - Numeric'!G35</f>
        <v/>
      </c>
      <c r="E57" s="143">
        <f>E35*'Occupancy Summary - Numeric'!H35</f>
        <v/>
      </c>
      <c r="F57" s="144">
        <f>F35*'Occupancy Summary - Numeric'!I35</f>
        <v/>
      </c>
      <c r="G57" s="145">
        <f>G35*'Occupancy Summary - Numeric'!F35</f>
        <v/>
      </c>
      <c r="H57" s="146">
        <f>E57-F57</f>
        <v/>
      </c>
      <c r="I57" s="147">
        <f>E57-G57</f>
        <v/>
      </c>
    </row>
    <row r="58" ht="24.9" customHeight="1" s="302" thickBot="1">
      <c r="A58" s="403">
        <f>$B$50&amp;C58</f>
        <v/>
      </c>
      <c r="B58" s="434" t="n"/>
      <c r="C58" s="148">
        <f>C14</f>
        <v/>
      </c>
      <c r="D58" s="92">
        <f>D36*'Occupancy Summary - Numeric'!G36</f>
        <v/>
      </c>
      <c r="E58" s="92">
        <f>E36*'Occupancy Summary - Numeric'!H36</f>
        <v/>
      </c>
      <c r="F58" s="93">
        <f>F36*'Occupancy Summary - Numeric'!I36</f>
        <v/>
      </c>
      <c r="G58" s="94">
        <f>G36*'Occupancy Summary - Numeric'!F36</f>
        <v/>
      </c>
      <c r="H58" s="106">
        <f>E58-F58</f>
        <v/>
      </c>
      <c r="I58" s="107">
        <f>E58-G58</f>
        <v/>
      </c>
    </row>
    <row r="59" ht="24.9" customHeight="1" s="302" thickTop="1">
      <c r="A59" s="403">
        <f>$B$50&amp;C59</f>
        <v/>
      </c>
      <c r="B59" s="434" t="n"/>
      <c r="C59" s="149">
        <f>C15</f>
        <v/>
      </c>
      <c r="D59" s="150">
        <f>D37*'Occupancy Summary - Numeric'!G37</f>
        <v/>
      </c>
      <c r="E59" s="150">
        <f>E37*'Occupancy Summary - Numeric'!H37</f>
        <v/>
      </c>
      <c r="F59" s="151">
        <f>F37*'Occupancy Summary - Numeric'!I37</f>
        <v/>
      </c>
      <c r="G59" s="152">
        <f>G37*'Occupancy Summary - Numeric'!F37</f>
        <v/>
      </c>
      <c r="H59" s="153">
        <f>E59-F59</f>
        <v/>
      </c>
      <c r="I59" s="154">
        <f>E59-G59</f>
        <v/>
      </c>
    </row>
    <row r="60" ht="24.9" customHeight="1" s="302">
      <c r="A60" s="403">
        <f>$B$50&amp;C60</f>
        <v/>
      </c>
      <c r="B60" s="434" t="n"/>
      <c r="C60" s="142">
        <f>C16</f>
        <v/>
      </c>
      <c r="D60" s="143">
        <f>D38*'Occupancy Summary - Numeric'!G38</f>
        <v/>
      </c>
      <c r="E60" s="143">
        <f>E38*'Occupancy Summary - Numeric'!H38</f>
        <v/>
      </c>
      <c r="F60" s="144">
        <f>F38*'Occupancy Summary - Numeric'!I38</f>
        <v/>
      </c>
      <c r="G60" s="145">
        <f>G38*'Occupancy Summary - Numeric'!F38</f>
        <v/>
      </c>
      <c r="H60" s="146">
        <f>E60-F60</f>
        <v/>
      </c>
      <c r="I60" s="147">
        <f>E60-G60</f>
        <v/>
      </c>
    </row>
    <row r="61" ht="24.9" customHeight="1" s="302" thickBot="1">
      <c r="A61" s="403">
        <f>$B$50&amp;C61</f>
        <v/>
      </c>
      <c r="B61" s="434" t="n"/>
      <c r="C61" s="148">
        <f>C17</f>
        <v/>
      </c>
      <c r="D61" s="92">
        <f>D39*'Occupancy Summary - Numeric'!G39</f>
        <v/>
      </c>
      <c r="E61" s="92">
        <f>E39*'Occupancy Summary - Numeric'!H39</f>
        <v/>
      </c>
      <c r="F61" s="93">
        <f>F39*'Occupancy Summary - Numeric'!I39</f>
        <v/>
      </c>
      <c r="G61" s="94">
        <f>G39*'Occupancy Summary - Numeric'!F39</f>
        <v/>
      </c>
      <c r="H61" s="106">
        <f>E61-F61</f>
        <v/>
      </c>
      <c r="I61" s="107">
        <f>E61-G61</f>
        <v/>
      </c>
    </row>
    <row r="62" ht="24.9" customHeight="1" s="302" thickTop="1">
      <c r="A62" s="403">
        <f>$B$50&amp;C62</f>
        <v/>
      </c>
      <c r="B62" s="434" t="n"/>
      <c r="C62" s="136" t="inlineStr">
        <is>
          <t>Q1</t>
        </is>
      </c>
      <c r="D62" s="137">
        <f>D40*'Occupancy Summary - Numeric'!G40</f>
        <v/>
      </c>
      <c r="E62" s="137">
        <f>E40*'Occupancy Summary - Numeric'!H40</f>
        <v/>
      </c>
      <c r="F62" s="138">
        <f>F40*'Occupancy Summary - Numeric'!I40</f>
        <v/>
      </c>
      <c r="G62" s="139">
        <f>G40*'Occupancy Summary - Numeric'!F40</f>
        <v/>
      </c>
      <c r="H62" s="153">
        <f>E62-F62</f>
        <v/>
      </c>
      <c r="I62" s="154">
        <f>E62-G62</f>
        <v/>
      </c>
    </row>
    <row r="63" ht="24.9" customHeight="1" s="302">
      <c r="A63" s="403">
        <f>$B$50&amp;C63</f>
        <v/>
      </c>
      <c r="B63" s="434" t="n"/>
      <c r="C63" s="149" t="inlineStr">
        <is>
          <t>Q2</t>
        </is>
      </c>
      <c r="D63" s="150">
        <f>D41*'Occupancy Summary - Numeric'!G41</f>
        <v/>
      </c>
      <c r="E63" s="150">
        <f>E41*'Occupancy Summary - Numeric'!H41</f>
        <v/>
      </c>
      <c r="F63" s="151">
        <f>F41*'Occupancy Summary - Numeric'!I41</f>
        <v/>
      </c>
      <c r="G63" s="152">
        <f>G41*'Occupancy Summary - Numeric'!F41</f>
        <v/>
      </c>
      <c r="H63" s="153">
        <f>E63-F63</f>
        <v/>
      </c>
      <c r="I63" s="154">
        <f>E63-G63</f>
        <v/>
      </c>
    </row>
    <row r="64" ht="24.9" customHeight="1" s="302">
      <c r="A64" s="403">
        <f>$B$50&amp;C64</f>
        <v/>
      </c>
      <c r="B64" s="434" t="n"/>
      <c r="C64" s="149" t="inlineStr">
        <is>
          <t>Q3</t>
        </is>
      </c>
      <c r="D64" s="150">
        <f>D42*'Occupancy Summary - Numeric'!G42</f>
        <v/>
      </c>
      <c r="E64" s="150">
        <f>E42*'Occupancy Summary - Numeric'!H42</f>
        <v/>
      </c>
      <c r="F64" s="151">
        <f>F42*'Occupancy Summary - Numeric'!I42</f>
        <v/>
      </c>
      <c r="G64" s="152">
        <f>G42*'Occupancy Summary - Numeric'!F42</f>
        <v/>
      </c>
      <c r="H64" s="153">
        <f>E64-F64</f>
        <v/>
      </c>
      <c r="I64" s="154">
        <f>E64-G64</f>
        <v/>
      </c>
    </row>
    <row r="65" ht="24.9" customHeight="1" s="302" thickBot="1">
      <c r="A65" s="403">
        <f>$B$50&amp;C65</f>
        <v/>
      </c>
      <c r="B65" s="434" t="n"/>
      <c r="C65" s="198" t="inlineStr">
        <is>
          <t>Q4</t>
        </is>
      </c>
      <c r="D65" s="205">
        <f>D43*'Occupancy Summary - Numeric'!G43</f>
        <v/>
      </c>
      <c r="E65" s="205">
        <f>E43*'Occupancy Summary - Numeric'!H43</f>
        <v/>
      </c>
      <c r="F65" s="206">
        <f>F43*'Occupancy Summary - Numeric'!I43</f>
        <v/>
      </c>
      <c r="G65" s="207">
        <f>G43*'Occupancy Summary - Numeric'!F43</f>
        <v/>
      </c>
      <c r="H65" s="202">
        <f>E65-F65</f>
        <v/>
      </c>
      <c r="I65" s="203">
        <f>E65-G65</f>
        <v/>
      </c>
    </row>
    <row r="66" ht="24.9" customHeight="1" s="302" thickTop="1">
      <c r="A66" s="403">
        <f>$B$50&amp;C66</f>
        <v/>
      </c>
      <c r="B66" s="434" t="n"/>
      <c r="C66" s="136" t="inlineStr">
        <is>
          <t>Summer</t>
        </is>
      </c>
      <c r="D66" s="137">
        <f>D44*'Occupancy Summary - Numeric'!G44</f>
        <v/>
      </c>
      <c r="E66" s="137">
        <f>E44*'Occupancy Summary - Numeric'!H44</f>
        <v/>
      </c>
      <c r="F66" s="138">
        <f>F44*'Occupancy Summary - Numeric'!I44</f>
        <v/>
      </c>
      <c r="G66" s="139">
        <f>G44*'Occupancy Summary - Numeric'!F44</f>
        <v/>
      </c>
      <c r="H66" s="140">
        <f>E66-F66</f>
        <v/>
      </c>
      <c r="I66" s="141">
        <f>E66-G66</f>
        <v/>
      </c>
    </row>
    <row r="67" ht="24.9" customHeight="1" s="302" thickBot="1">
      <c r="A67" s="403">
        <f>$B$50&amp;C67</f>
        <v/>
      </c>
      <c r="B67" s="434" t="n"/>
      <c r="C67" s="148" t="inlineStr">
        <is>
          <t>Winter</t>
        </is>
      </c>
      <c r="D67" s="92">
        <f>D45*'Occupancy Summary - Numeric'!G45</f>
        <v/>
      </c>
      <c r="E67" s="92">
        <f>E45*'Occupancy Summary - Numeric'!H45</f>
        <v/>
      </c>
      <c r="F67" s="93">
        <f>F45*'Occupancy Summary - Numeric'!I45</f>
        <v/>
      </c>
      <c r="G67" s="94">
        <f>G45*'Occupancy Summary - Numeric'!F45</f>
        <v/>
      </c>
      <c r="H67" s="106">
        <f>E67-F67</f>
        <v/>
      </c>
      <c r="I67" s="107">
        <f>E67-G67</f>
        <v/>
      </c>
    </row>
    <row r="68" ht="24.9" customHeight="1" s="302" thickBot="1" thickTop="1">
      <c r="A68" s="403">
        <f>$B$50&amp;C68</f>
        <v/>
      </c>
      <c r="B68" s="437" t="n"/>
      <c r="C68" s="95" t="inlineStr">
        <is>
          <t>Total</t>
        </is>
      </c>
      <c r="D68" s="96">
        <f>D46*'Occupancy Summary - Numeric'!G46</f>
        <v/>
      </c>
      <c r="E68" s="96">
        <f>E46*'Occupancy Summary - Numeric'!H46</f>
        <v/>
      </c>
      <c r="F68" s="97">
        <f>F46*'Occupancy Summary - Numeric'!I46</f>
        <v/>
      </c>
      <c r="G68" s="98">
        <f>G46*'Occupancy Summary - Numeric'!F46</f>
        <v/>
      </c>
      <c r="H68" s="108">
        <f>E68-F68</f>
        <v/>
      </c>
      <c r="I68" s="109">
        <f>E68-G68</f>
        <v/>
      </c>
    </row>
    <row r="69" ht="5.1" customHeight="1" s="302" thickTop="1">
      <c r="A69" s="403" t="n"/>
      <c r="B69" s="440" t="n"/>
      <c r="C69" s="282" t="n"/>
      <c r="D69" s="282" t="n"/>
      <c r="E69" s="283" t="n"/>
      <c r="F69" s="283" t="n"/>
      <c r="G69" s="283" t="n"/>
    </row>
    <row r="70" ht="24.9" customHeight="1" s="302">
      <c r="A70" s="403" t="n"/>
      <c r="B70" s="442" t="n"/>
    </row>
    <row r="71" ht="5.1" customHeight="1" s="302"/>
    <row r="72" ht="13.2" customHeight="1" s="302"/>
    <row r="73" ht="13.2" customHeight="1" s="302"/>
    <row r="74" ht="13.2" customHeight="1" s="302"/>
    <row r="75" ht="13.2" customHeight="1" s="302"/>
    <row r="76" ht="13.2" customHeight="1" s="302"/>
    <row r="77" ht="13.2" customHeight="1" s="302"/>
    <row r="78" ht="13.2" customHeight="1" s="302"/>
    <row r="79" ht="13.2" customHeight="1" s="302"/>
    <row r="80" ht="13.2" customHeight="1" s="302"/>
    <row r="81" ht="13.2" customHeight="1" s="302"/>
    <row r="82" ht="13.2" customHeight="1" s="302"/>
    <row r="83" ht="13.2" customHeight="1" s="302"/>
    <row r="84" ht="13.2" customHeight="1" s="302"/>
    <row r="85" ht="13.2" customHeight="1" s="302"/>
    <row r="86" ht="13.2" customHeight="1" s="302"/>
    <row r="87" ht="13.2" customHeight="1" s="302"/>
    <row r="88" ht="13.2" customHeight="1" s="302"/>
    <row r="89" ht="13.2" customHeight="1" s="302"/>
    <row r="90" ht="13.2" customHeight="1" s="302"/>
    <row r="91" ht="13.2" customHeight="1" s="302"/>
    <row r="92" ht="13.2" customHeight="1" s="302"/>
    <row r="93" ht="13.2" customHeight="1" s="302"/>
    <row r="94" ht="12.75" customHeight="1" s="302"/>
    <row r="95" ht="12.75" customHeight="1" s="302"/>
    <row r="96" ht="12.75" customHeight="1" s="302"/>
    <row r="97" ht="12.75" customHeight="1" s="302"/>
    <row r="98" ht="12.75" customHeight="1" s="302"/>
    <row r="99" ht="12.75" customHeight="1" s="302"/>
    <row r="100" ht="12.75" customHeight="1" s="302"/>
    <row r="101" ht="12.75" customHeight="1" s="302"/>
  </sheetData>
  <mergeCells count="7">
    <mergeCell ref="B70:I70"/>
    <mergeCell ref="D48:G48"/>
    <mergeCell ref="D26:G26"/>
    <mergeCell ref="B50:B68"/>
    <mergeCell ref="B28:B46"/>
    <mergeCell ref="B6:B24"/>
    <mergeCell ref="D4:G4"/>
  </mergeCells>
  <conditionalFormatting sqref="H6:I68">
    <cfRule type="cellIs" priority="406" operator="lessThan" dxfId="1">
      <formula>0</formula>
    </cfRule>
  </conditionalFormatting>
  <conditionalFormatting sqref="H6:I24">
    <cfRule type="cellIs" priority="404" operator="lessThan" dxfId="270" stopIfTrue="1">
      <formula>0</formula>
    </cfRule>
    <cfRule type="cellIs" priority="405" operator="greaterThanOrEqual" dxfId="269" stopIfTrue="1">
      <formula>0</formula>
    </cfRule>
    <cfRule type="cellIs" priority="397" operator="equal" dxfId="14" stopIfTrue="1">
      <formula>0</formula>
    </cfRule>
    <cfRule type="cellIs" priority="398" operator="lessThan" dxfId="1" stopIfTrue="1">
      <formula>0</formula>
    </cfRule>
    <cfRule type="cellIs" priority="399" operator="greaterThan" dxfId="0" stopIfTrue="1">
      <formula>0</formula>
    </cfRule>
    <cfRule type="cellIs" priority="400" operator="equal" dxfId="14" stopIfTrue="1">
      <formula>0</formula>
    </cfRule>
    <cfRule type="cellIs" priority="401" operator="greaterThan" dxfId="14" stopIfTrue="1">
      <formula>0</formula>
    </cfRule>
    <cfRule type="cellIs" priority="402" operator="lessThan" dxfId="1" stopIfTrue="1">
      <formula>0</formula>
    </cfRule>
    <cfRule type="cellIs" priority="403" operator="greaterThan" dxfId="1" stopIfTrue="1">
      <formula>0</formula>
    </cfRule>
  </conditionalFormatting>
  <conditionalFormatting sqref="H28:I46">
    <cfRule type="cellIs" priority="377" operator="lessThan" dxfId="270" stopIfTrue="1">
      <formula>0</formula>
    </cfRule>
    <cfRule type="cellIs" priority="378" operator="greaterThanOrEqual" dxfId="269" stopIfTrue="1">
      <formula>0</formula>
    </cfRule>
    <cfRule type="cellIs" priority="370" operator="equal" dxfId="14" stopIfTrue="1">
      <formula>0</formula>
    </cfRule>
    <cfRule type="cellIs" priority="371" operator="lessThan" dxfId="1" stopIfTrue="1">
      <formula>0</formula>
    </cfRule>
    <cfRule type="cellIs" priority="372" operator="greaterThan" dxfId="0" stopIfTrue="1">
      <formula>0</formula>
    </cfRule>
    <cfRule type="cellIs" priority="373" operator="equal" dxfId="14" stopIfTrue="1">
      <formula>0</formula>
    </cfRule>
    <cfRule type="cellIs" priority="374" operator="greaterThan" dxfId="14" stopIfTrue="1">
      <formula>0</formula>
    </cfRule>
    <cfRule type="cellIs" priority="375" operator="lessThan" dxfId="1" stopIfTrue="1">
      <formula>0</formula>
    </cfRule>
    <cfRule type="cellIs" priority="376" operator="greaterThan" dxfId="1" stopIfTrue="1">
      <formula>0</formula>
    </cfRule>
    <cfRule type="cellIs" priority="305" operator="lessThan" dxfId="270" stopIfTrue="1">
      <formula>0</formula>
    </cfRule>
    <cfRule type="cellIs" priority="306" operator="greaterThanOrEqual" dxfId="269" stopIfTrue="1">
      <formula>0</formula>
    </cfRule>
    <cfRule type="cellIs" priority="298" operator="equal" dxfId="14" stopIfTrue="1">
      <formula>0</formula>
    </cfRule>
    <cfRule type="cellIs" priority="299" operator="lessThan" dxfId="1" stopIfTrue="1">
      <formula>0</formula>
    </cfRule>
    <cfRule type="cellIs" priority="300" operator="greaterThan" dxfId="0" stopIfTrue="1">
      <formula>0</formula>
    </cfRule>
    <cfRule type="cellIs" priority="301" operator="equal" dxfId="14" stopIfTrue="1">
      <formula>0</formula>
    </cfRule>
    <cfRule type="cellIs" priority="302" operator="greaterThan" dxfId="14" stopIfTrue="1">
      <formula>0</formula>
    </cfRule>
    <cfRule type="cellIs" priority="303" operator="lessThan" dxfId="1" stopIfTrue="1">
      <formula>0</formula>
    </cfRule>
    <cfRule type="cellIs" priority="304" operator="greaterThan" dxfId="1" stopIfTrue="1">
      <formula>0</formula>
    </cfRule>
  </conditionalFormatting>
  <conditionalFormatting sqref="H50:I68">
    <cfRule type="cellIs" priority="350" operator="lessThan" dxfId="270" stopIfTrue="1">
      <formula>0</formula>
    </cfRule>
    <cfRule type="cellIs" priority="351" operator="greaterThanOrEqual" dxfId="269" stopIfTrue="1">
      <formula>0</formula>
    </cfRule>
    <cfRule type="cellIs" priority="343" operator="equal" dxfId="14" stopIfTrue="1">
      <formula>0</formula>
    </cfRule>
    <cfRule type="cellIs" priority="344" operator="lessThan" dxfId="1" stopIfTrue="1">
      <formula>0</formula>
    </cfRule>
    <cfRule type="cellIs" priority="345" operator="greaterThan" dxfId="0" stopIfTrue="1">
      <formula>0</formula>
    </cfRule>
    <cfRule type="cellIs" priority="346" operator="equal" dxfId="14" stopIfTrue="1">
      <formula>0</formula>
    </cfRule>
    <cfRule type="cellIs" priority="347" operator="greaterThan" dxfId="14" stopIfTrue="1">
      <formula>0</formula>
    </cfRule>
    <cfRule type="cellIs" priority="348" operator="lessThan" dxfId="1" stopIfTrue="1">
      <formula>0</formula>
    </cfRule>
    <cfRule type="cellIs" priority="349" operator="greaterThan" dxfId="1" stopIfTrue="1">
      <formula>0</formula>
    </cfRule>
    <cfRule type="cellIs" priority="260" operator="lessThan" dxfId="270" stopIfTrue="1">
      <formula>0</formula>
    </cfRule>
    <cfRule type="cellIs" priority="261" operator="greaterThanOrEqual" dxfId="269" stopIfTrue="1">
      <formula>0</formula>
    </cfRule>
    <cfRule type="cellIs" priority="253" operator="equal" dxfId="14" stopIfTrue="1">
      <formula>0</formula>
    </cfRule>
    <cfRule type="cellIs" priority="254" operator="lessThan" dxfId="1" stopIfTrue="1">
      <formula>0</formula>
    </cfRule>
    <cfRule type="cellIs" priority="255" operator="greaterThan" dxfId="0" stopIfTrue="1">
      <formula>0</formula>
    </cfRule>
    <cfRule type="cellIs" priority="256" operator="equal" dxfId="14" stopIfTrue="1">
      <formula>0</formula>
    </cfRule>
    <cfRule type="cellIs" priority="257" operator="greaterThan" dxfId="14" stopIfTrue="1">
      <formula>0</formula>
    </cfRule>
    <cfRule type="cellIs" priority="258" operator="lessThan" dxfId="1" stopIfTrue="1">
      <formula>0</formula>
    </cfRule>
    <cfRule type="cellIs" priority="259" operator="greaterThan" dxfId="1" stopIfTrue="1">
      <formula>0</formula>
    </cfRule>
    <cfRule type="cellIs" priority="233" operator="lessThan" dxfId="270" stopIfTrue="1">
      <formula>0</formula>
    </cfRule>
    <cfRule type="cellIs" priority="234" operator="greaterThanOrEqual" dxfId="269" stopIfTrue="1">
      <formula>0</formula>
    </cfRule>
    <cfRule type="cellIs" priority="226" operator="equal" dxfId="14" stopIfTrue="1">
      <formula>0</formula>
    </cfRule>
    <cfRule type="cellIs" priority="227" operator="lessThan" dxfId="1" stopIfTrue="1">
      <formula>0</formula>
    </cfRule>
    <cfRule type="cellIs" priority="228" operator="greaterThan" dxfId="0" stopIfTrue="1">
      <formula>0</formula>
    </cfRule>
    <cfRule type="cellIs" priority="229" operator="equal" dxfId="14" stopIfTrue="1">
      <formula>0</formula>
    </cfRule>
    <cfRule type="cellIs" priority="230" operator="greaterThan" dxfId="14" stopIfTrue="1">
      <formula>0</formula>
    </cfRule>
    <cfRule type="cellIs" priority="231" operator="lessThan" dxfId="1" stopIfTrue="1">
      <formula>0</formula>
    </cfRule>
    <cfRule type="cellIs" priority="232" operator="greaterThan" dxfId="1" stopIfTrue="1">
      <formula>0</formula>
    </cfRule>
  </conditionalFormatting>
  <printOptions horizontalCentered="1"/>
  <pageMargins left="0.25" right="0.25" top="0.75" bottom="0.75" header="0.3" footer="0.3"/>
  <pageSetup orientation="landscape" paperSize="9" scale="25" horizontalDpi="300" verticalDpi="300"/>
  <rowBreaks count="2" manualBreakCount="2">
    <brk id="25" min="0" max="8" man="1"/>
    <brk id="70" min="0" max="8" man="1"/>
  </rowBreaks>
</worksheet>
</file>

<file path=xl/worksheets/sheet4.xml><?xml version="1.0" encoding="utf-8"?>
<worksheet xmlns="http://schemas.openxmlformats.org/spreadsheetml/2006/main">
  <sheetPr codeName="Sheet5">
    <outlinePr summaryBelow="1" summaryRight="1"/>
    <pageSetUpPr fitToPage="1"/>
  </sheetPr>
  <dimension ref="A1:AD94"/>
  <sheetViews>
    <sheetView showGridLines="0" zoomScaleNormal="100" workbookViewId="0">
      <pane xSplit="2" ySplit="2" topLeftCell="C3" activePane="bottomRight" state="frozen"/>
      <selection activeCell="C115" sqref="C115"/>
      <selection pane="topRight" activeCell="C115" sqref="C115"/>
      <selection pane="bottomLeft" activeCell="C115" sqref="C115"/>
      <selection pane="bottomRight" activeCell="P5" sqref="P5"/>
    </sheetView>
  </sheetViews>
  <sheetFormatPr baseColWidth="8" defaultRowHeight="13.2" outlineLevelRow="1"/>
  <cols>
    <col width="10.6640625" customWidth="1" style="460" min="1" max="1"/>
    <col width="13.6640625" customWidth="1" style="461" min="2" max="2"/>
    <col width="12.6640625" customWidth="1" style="18" min="3" max="4"/>
    <col width="12" customWidth="1" style="18" min="5" max="5"/>
    <col width="12.6640625" customWidth="1" style="18" min="6" max="6"/>
    <col width="12.6640625" customWidth="1" style="461" min="7" max="8"/>
    <col width="12.6640625" customWidth="1" style="18" min="9" max="9"/>
    <col width="8.33203125" customWidth="1" style="18" min="10" max="10"/>
    <col width="12.6640625" customWidth="1" style="18" min="11" max="11"/>
    <col width="12.5546875" customWidth="1" style="18" min="12" max="12"/>
    <col width="8.6640625" customWidth="1" style="18" min="13" max="14"/>
    <col width="10" customWidth="1" style="18" min="15" max="15"/>
    <col width="12.6640625" customWidth="1" style="462" min="16" max="16"/>
    <col outlineLevel="1" width="8.6640625" customWidth="1" style="463" min="17" max="22"/>
    <col outlineLevel="1" width="10" customWidth="1" style="463" min="23" max="23"/>
    <col outlineLevel="1" width="8.6640625" customWidth="1" style="189" min="24" max="24"/>
    <col outlineLevel="1" width="9.109375" customWidth="1" style="302" min="25" max="27"/>
    <col width="9.109375" customWidth="1" style="302" min="28" max="28"/>
    <col width="25.33203125" bestFit="1" customWidth="1" style="302" min="29" max="29"/>
    <col width="49.33203125" customWidth="1" style="302" min="30" max="30"/>
  </cols>
  <sheetData>
    <row r="1">
      <c r="B1" s="1" t="n"/>
      <c r="Q1" s="463" t="inlineStr">
        <is>
          <t>LW</t>
        </is>
      </c>
      <c r="R1" s="463" t="inlineStr">
        <is>
          <t>LW</t>
        </is>
      </c>
      <c r="S1" s="463" t="inlineStr">
        <is>
          <t>LW</t>
        </is>
      </c>
      <c r="Z1" s="336">
        <f>X1/(39*31)</f>
        <v/>
      </c>
    </row>
    <row r="2" ht="37.5" customFormat="1" customHeight="1" s="464">
      <c r="A2" s="465" t="inlineStr">
        <is>
          <t>Month</t>
        </is>
      </c>
      <c r="B2" s="465" t="inlineStr">
        <is>
          <t>Segment</t>
        </is>
      </c>
      <c r="C2" s="20" t="inlineStr">
        <is>
          <t>Rooms Sold - CY (to date)</t>
        </is>
      </c>
      <c r="D2" s="21" t="inlineStr">
        <is>
          <t>Rooms Sold - LY (to date)</t>
        </is>
      </c>
      <c r="E2" s="20" t="inlineStr">
        <is>
          <t>Forecast - CY</t>
        </is>
      </c>
      <c r="F2" s="21" t="inlineStr">
        <is>
          <t>Final - LY</t>
        </is>
      </c>
      <c r="G2" s="466" t="inlineStr">
        <is>
          <t>Pkup - CY</t>
        </is>
      </c>
      <c r="H2" s="467" t="inlineStr">
        <is>
          <t>Pkup - LY</t>
        </is>
      </c>
      <c r="I2" s="19" t="inlineStr">
        <is>
          <t>Budget</t>
        </is>
      </c>
      <c r="J2" s="22" t="inlineStr">
        <is>
          <t>Var BoB (CY - LY)</t>
        </is>
      </c>
      <c r="K2" s="22" t="inlineStr">
        <is>
          <t>Variance - LY (Rm Nts)</t>
        </is>
      </c>
      <c r="L2" s="22" t="inlineStr">
        <is>
          <t>Variance - Budget (Rm Nts)</t>
        </is>
      </c>
      <c r="M2" s="19" t="inlineStr">
        <is>
          <t>ARR Estimate</t>
        </is>
      </c>
      <c r="N2" s="21" t="inlineStr">
        <is>
          <t>ARR - LY</t>
        </is>
      </c>
      <c r="O2" s="19" t="inlineStr">
        <is>
          <t>Room Rev Estimate</t>
        </is>
      </c>
      <c r="P2" s="468" t="inlineStr">
        <is>
          <t>BoB (Revenue)</t>
        </is>
      </c>
      <c r="Q2" s="469" t="inlineStr">
        <is>
          <t>Rooms Sold - CY (to date)</t>
        </is>
      </c>
      <c r="R2" s="469" t="inlineStr">
        <is>
          <t>Rooms Sold - LY (to date)</t>
        </is>
      </c>
      <c r="S2" s="469" t="inlineStr">
        <is>
          <t>Forecast - CY</t>
        </is>
      </c>
      <c r="T2" s="469" t="inlineStr">
        <is>
          <t>Var RS CY</t>
        </is>
      </c>
      <c r="U2" s="469" t="inlineStr">
        <is>
          <t>Var RS LY</t>
        </is>
      </c>
      <c r="V2" s="469" t="inlineStr">
        <is>
          <t>Var FC</t>
        </is>
      </c>
      <c r="W2" s="469" t="inlineStr">
        <is>
          <t>Budget Room Rev</t>
        </is>
      </c>
      <c r="X2" s="189" t="n"/>
      <c r="Y2" s="469" t="inlineStr">
        <is>
          <t>Remng Pkup CY</t>
        </is>
      </c>
      <c r="Z2" s="469" t="inlineStr">
        <is>
          <t>Remng Pkup LY</t>
        </is>
      </c>
    </row>
    <row r="3" ht="14.1" customHeight="1" s="302">
      <c r="A3" s="470">
        <f>'Day on Day FC'!$D$371</f>
        <v/>
      </c>
      <c r="B3" s="470" t="inlineStr">
        <is>
          <t>FIT</t>
        </is>
      </c>
      <c r="C3" s="101">
        <f>'Day on Day FC'!$H$371</f>
        <v/>
      </c>
      <c r="D3" s="101">
        <f>'Day on Day FC'!$AG$371</f>
        <v/>
      </c>
      <c r="E3" s="101">
        <f>'Day on Day FC'!$L$371</f>
        <v/>
      </c>
      <c r="F3" s="101">
        <f>'Day on Day FC'!$AK$371</f>
        <v/>
      </c>
      <c r="G3" s="10">
        <f>IF(ISERROR((E3/C3)-1),"NA",(E3/C3)-1)</f>
        <v/>
      </c>
      <c r="H3" s="10">
        <f>IF(ISERROR((F3/D3)-1),"NA",(F3/D3)-1)</f>
        <v/>
      </c>
      <c r="I3" s="101" t="n">
        <v>0</v>
      </c>
      <c r="J3" s="101">
        <f>C3-D3</f>
        <v/>
      </c>
      <c r="K3" s="101">
        <f>E3-F3</f>
        <v/>
      </c>
      <c r="L3" s="101">
        <f>E3-I3</f>
        <v/>
      </c>
      <c r="M3" s="101">
        <f>IF(E3=0,0,IF(I3=0,0,W3/I3))</f>
        <v/>
      </c>
      <c r="N3" s="101" t="n">
        <v>0</v>
      </c>
      <c r="O3" s="101">
        <f>M3*E3</f>
        <v/>
      </c>
      <c r="P3" s="101" t="n">
        <v>0</v>
      </c>
      <c r="Q3" s="101" t="n"/>
      <c r="R3" s="101" t="n"/>
      <c r="S3" s="101" t="n"/>
      <c r="T3" s="101">
        <f>C3-Q3</f>
        <v/>
      </c>
      <c r="U3" s="101">
        <f>D3-R3</f>
        <v/>
      </c>
      <c r="V3" s="101">
        <f>E3-S3</f>
        <v/>
      </c>
      <c r="W3" s="101" t="n"/>
      <c r="X3" s="338" t="n"/>
      <c r="Y3" s="101">
        <f>E3-C3</f>
        <v/>
      </c>
      <c r="Z3" s="101">
        <f>F3-D3</f>
        <v/>
      </c>
      <c r="AC3" s="435" t="inlineStr">
        <is>
          <t>Rooms Sold - CY (to date)</t>
        </is>
      </c>
      <c r="AD3" s="471" t="inlineStr">
        <is>
          <t>Current business on books for the resepective segment</t>
        </is>
      </c>
    </row>
    <row r="4" ht="14.1" customHeight="1" s="302">
      <c r="A4" s="470">
        <f>A3</f>
        <v/>
      </c>
      <c r="B4" s="470" t="inlineStr">
        <is>
          <t>Groups</t>
        </is>
      </c>
      <c r="C4" s="101">
        <f>'Day on Day FC'!$I$371</f>
        <v/>
      </c>
      <c r="D4" s="101">
        <f>'Day on Day FC'!$AH$371</f>
        <v/>
      </c>
      <c r="E4" s="101">
        <f>'Day on Day FC'!$M$371</f>
        <v/>
      </c>
      <c r="F4" s="101">
        <f>'Day on Day FC'!$AL$371</f>
        <v/>
      </c>
      <c r="G4" s="10">
        <f>IF(ISERROR((E4/C4)-1),"NA",(E4/C4)-1)</f>
        <v/>
      </c>
      <c r="H4" s="10">
        <f>IF(ISERROR((F4/D4)-1),"NA",(F4/D4)-1)</f>
        <v/>
      </c>
      <c r="I4" s="101" t="n">
        <v>0</v>
      </c>
      <c r="J4" s="101">
        <f>C4-D4</f>
        <v/>
      </c>
      <c r="K4" s="101">
        <f>E4-F4</f>
        <v/>
      </c>
      <c r="L4" s="101">
        <f>E4-I4</f>
        <v/>
      </c>
      <c r="M4" s="101">
        <f>IF(E4=0,0,IF(I4=0,0,W4/I4))</f>
        <v/>
      </c>
      <c r="N4" s="101" t="n">
        <v>0</v>
      </c>
      <c r="O4" s="101">
        <f>M4*E4</f>
        <v/>
      </c>
      <c r="P4" s="101" t="n">
        <v>0</v>
      </c>
      <c r="Q4" s="101" t="n"/>
      <c r="R4" s="101" t="n"/>
      <c r="S4" s="101" t="n"/>
      <c r="T4" s="101">
        <f>C4-Q4</f>
        <v/>
      </c>
      <c r="U4" s="101">
        <f>D4-R4</f>
        <v/>
      </c>
      <c r="V4" s="101">
        <f>E4-S4</f>
        <v/>
      </c>
      <c r="W4" s="101" t="n"/>
      <c r="X4" s="338" t="n"/>
      <c r="Y4" s="101">
        <f>E4-C4</f>
        <v/>
      </c>
      <c r="Z4" s="101">
        <f>F4-D4</f>
        <v/>
      </c>
      <c r="AC4" s="435" t="inlineStr">
        <is>
          <t>Forecast - CY</t>
        </is>
      </c>
      <c r="AD4" s="471" t="inlineStr">
        <is>
          <t>Number of rooms forecasted for the respective segment</t>
        </is>
      </c>
    </row>
    <row r="5" ht="14.1" customHeight="1" s="302">
      <c r="A5" s="470">
        <f>A4</f>
        <v/>
      </c>
      <c r="B5" s="470" t="inlineStr">
        <is>
          <t>Comp &amp; House use</t>
        </is>
      </c>
      <c r="C5" s="101">
        <f>'Day on Day FC'!$J$371</f>
        <v/>
      </c>
      <c r="D5" s="101">
        <f>'Day on Day FC'!$AI$371</f>
        <v/>
      </c>
      <c r="E5" s="101">
        <f>'Day on Day FC'!$N$371</f>
        <v/>
      </c>
      <c r="F5" s="101">
        <f>'Day on Day FC'!$AM$371</f>
        <v/>
      </c>
      <c r="G5" s="10">
        <f>IF(ISERROR((E5/C5)-1),"NA",(E5/C5)-1)</f>
        <v/>
      </c>
      <c r="H5" s="10">
        <f>IF(ISERROR((F5/D5)-1),"NA",(F5/D5)-1)</f>
        <v/>
      </c>
      <c r="I5" s="101" t="n">
        <v>0</v>
      </c>
      <c r="J5" s="101">
        <f>C5-D5</f>
        <v/>
      </c>
      <c r="K5" s="101">
        <f>E5-F5</f>
        <v/>
      </c>
      <c r="L5" s="101">
        <f>E5-I5</f>
        <v/>
      </c>
      <c r="M5" s="101">
        <f>IF(E5=0,0,IF(I5=0,0,W5/I5))</f>
        <v/>
      </c>
      <c r="N5" s="101" t="n">
        <v>0</v>
      </c>
      <c r="O5" s="101">
        <f>M5*E5</f>
        <v/>
      </c>
      <c r="P5" s="101">
        <f>N5*F5</f>
        <v/>
      </c>
      <c r="Q5" s="101" t="n"/>
      <c r="R5" s="101" t="n"/>
      <c r="S5" s="101" t="n"/>
      <c r="T5" s="101">
        <f>C5-Q5</f>
        <v/>
      </c>
      <c r="U5" s="101">
        <f>D5-R5</f>
        <v/>
      </c>
      <c r="V5" s="101">
        <f>E5-S5</f>
        <v/>
      </c>
      <c r="W5" s="101" t="n"/>
      <c r="X5" s="338" t="n"/>
      <c r="Y5" s="101">
        <f>E5-C5</f>
        <v/>
      </c>
      <c r="Z5" s="101">
        <f>F5-D5</f>
        <v/>
      </c>
      <c r="AC5" s="435" t="inlineStr">
        <is>
          <t>Final - LY</t>
        </is>
      </c>
      <c r="AD5" s="471" t="inlineStr">
        <is>
          <t>These are last year materialized room-nights</t>
        </is>
      </c>
    </row>
    <row r="6" ht="14.1" customFormat="1" customHeight="1" s="435">
      <c r="A6" s="472">
        <f>A5</f>
        <v/>
      </c>
      <c r="B6" s="472" t="inlineStr">
        <is>
          <t>Grand Total</t>
        </is>
      </c>
      <c r="C6" s="16">
        <f>SUM(C3:C5)-C5</f>
        <v/>
      </c>
      <c r="D6" s="16">
        <f>SUM(D3:D5)-D5</f>
        <v/>
      </c>
      <c r="E6" s="16">
        <f>SUM(E3:E5)-E5</f>
        <v/>
      </c>
      <c r="F6" s="16">
        <f>SUM(F3:F5)-F5</f>
        <v/>
      </c>
      <c r="G6" s="13">
        <f>IF(ISERROR((E6/C6)-1),"NA",(E6/C6)-1)</f>
        <v/>
      </c>
      <c r="H6" s="13">
        <f>IF(ISERROR((F6/D6)-1),"NA",(F6/D6)-1)</f>
        <v/>
      </c>
      <c r="I6" s="16">
        <f>SUM(I3:I5)-I5</f>
        <v/>
      </c>
      <c r="J6" s="16">
        <f>C6-D6</f>
        <v/>
      </c>
      <c r="K6" s="16">
        <f>E6-F6</f>
        <v/>
      </c>
      <c r="L6" s="16">
        <f>E6-I6</f>
        <v/>
      </c>
      <c r="M6" s="16">
        <f>IF(E6=0,0,IF(I6=0,0,O6/E6))</f>
        <v/>
      </c>
      <c r="N6" s="16">
        <f>SUM(N3:N5)</f>
        <v/>
      </c>
      <c r="O6" s="16">
        <f>SUM(O3:O5)</f>
        <v/>
      </c>
      <c r="P6" s="16">
        <f>SUM(P3:P5)</f>
        <v/>
      </c>
      <c r="Q6" s="16">
        <f>SUM(Q3:Q5)</f>
        <v/>
      </c>
      <c r="R6" s="16">
        <f>SUM(R3:R5)</f>
        <v/>
      </c>
      <c r="S6" s="16">
        <f>SUM(S3:S5)</f>
        <v/>
      </c>
      <c r="T6" s="16">
        <f>C6-Q6</f>
        <v/>
      </c>
      <c r="U6" s="16">
        <f>D6-R6</f>
        <v/>
      </c>
      <c r="V6" s="16">
        <f>E6-S6</f>
        <v/>
      </c>
      <c r="W6" s="16">
        <f>W3</f>
        <v/>
      </c>
      <c r="X6" s="338" t="n"/>
      <c r="Y6" s="101">
        <f>E6-C6</f>
        <v/>
      </c>
      <c r="Z6" s="101">
        <f>F6-D6</f>
        <v/>
      </c>
      <c r="AC6" s="435" t="inlineStr">
        <is>
          <t>Pkup - CY</t>
        </is>
      </c>
      <c r="AD6" s="471" t="inlineStr">
        <is>
          <t>Expected pickup of rooms in %</t>
        </is>
      </c>
    </row>
    <row r="7" collapsed="1" ht="14.1" customHeight="1" s="302">
      <c r="A7" s="470">
        <f>'Day on Day FC'!D372</f>
        <v/>
      </c>
      <c r="B7" s="470" t="inlineStr">
        <is>
          <t>FIT</t>
        </is>
      </c>
      <c r="C7" s="101">
        <f>'Day on Day FC'!$H$372</f>
        <v/>
      </c>
      <c r="D7" s="101">
        <f>'Day on Day FC'!$AG$372</f>
        <v/>
      </c>
      <c r="E7" s="101">
        <f>'Day on Day FC'!$L$372</f>
        <v/>
      </c>
      <c r="F7" s="101">
        <f>'Day on Day FC'!$AK$372</f>
        <v/>
      </c>
      <c r="G7" s="10">
        <f>IF(ISERROR((E7/C7)-1),"NA",(E7/C7)-1)</f>
        <v/>
      </c>
      <c r="H7" s="10">
        <f>IF(ISERROR((F7/D7)-1),"NA",(F7/D7)-1)</f>
        <v/>
      </c>
      <c r="I7" s="101" t="n">
        <v>0</v>
      </c>
      <c r="J7" s="101">
        <f>C7-D7</f>
        <v/>
      </c>
      <c r="K7" s="101">
        <f>E7-F7</f>
        <v/>
      </c>
      <c r="L7" s="101">
        <f>E7-I7</f>
        <v/>
      </c>
      <c r="M7" s="101">
        <f>IF(E7=0,0,IF(I7=0,0,W7/I7))</f>
        <v/>
      </c>
      <c r="N7" s="101" t="n">
        <v>0</v>
      </c>
      <c r="O7" s="101">
        <f>M7*E7</f>
        <v/>
      </c>
      <c r="P7" s="101">
        <f>N7*F7</f>
        <v/>
      </c>
      <c r="Q7" s="101" t="n"/>
      <c r="R7" s="101" t="n"/>
      <c r="S7" s="101" t="n"/>
      <c r="T7" s="101">
        <f>C7-Q7</f>
        <v/>
      </c>
      <c r="U7" s="101">
        <f>D7-R7</f>
        <v/>
      </c>
      <c r="V7" s="101">
        <f>E7-S7</f>
        <v/>
      </c>
      <c r="W7" s="101" t="n"/>
      <c r="X7" s="338" t="n"/>
      <c r="Y7" s="101">
        <f>E7-C7</f>
        <v/>
      </c>
      <c r="Z7" s="101">
        <f>F7-D7</f>
        <v/>
      </c>
      <c r="AC7" s="435" t="inlineStr">
        <is>
          <t>Variance - LY (Rm Nts)</t>
        </is>
      </c>
      <c r="AD7" s="473" t="inlineStr">
        <is>
          <t>Forecast variance against last year actuals</t>
        </is>
      </c>
    </row>
    <row r="8" ht="14.1" customHeight="1" s="302">
      <c r="A8" s="470">
        <f>A7</f>
        <v/>
      </c>
      <c r="B8" s="470" t="inlineStr">
        <is>
          <t>Groups</t>
        </is>
      </c>
      <c r="C8" s="101">
        <f>'Day on Day FC'!$I$372</f>
        <v/>
      </c>
      <c r="D8" s="101">
        <f>'Day on Day FC'!$AH$372</f>
        <v/>
      </c>
      <c r="E8" s="101">
        <f>'Day on Day FC'!$M$372</f>
        <v/>
      </c>
      <c r="F8" s="101">
        <f>'Day on Day FC'!$AL$372</f>
        <v/>
      </c>
      <c r="G8" s="10">
        <f>IF(ISERROR((E8/C8)-1),"NA",(E8/C8)-1)</f>
        <v/>
      </c>
      <c r="H8" s="10">
        <f>IF(ISERROR((F8/D8)-1),"NA",(F8/D8)-1)</f>
        <v/>
      </c>
      <c r="I8" s="101" t="n">
        <v>0</v>
      </c>
      <c r="J8" s="101">
        <f>C8-D8</f>
        <v/>
      </c>
      <c r="K8" s="101">
        <f>E8-F8</f>
        <v/>
      </c>
      <c r="L8" s="101">
        <f>E8-I8</f>
        <v/>
      </c>
      <c r="M8" s="101">
        <f>IF(E8=0,0,IF(I8=0,0,W8/I8))</f>
        <v/>
      </c>
      <c r="N8" s="101" t="n">
        <v>0</v>
      </c>
      <c r="O8" s="101">
        <f>M8*E8</f>
        <v/>
      </c>
      <c r="P8" s="101">
        <f>N8*F8</f>
        <v/>
      </c>
      <c r="Q8" s="101" t="n"/>
      <c r="R8" s="101" t="n"/>
      <c r="S8" s="101" t="n"/>
      <c r="T8" s="101">
        <f>C8-Q8</f>
        <v/>
      </c>
      <c r="U8" s="101">
        <f>D8-R8</f>
        <v/>
      </c>
      <c r="V8" s="101">
        <f>E8-S8</f>
        <v/>
      </c>
      <c r="W8" s="101" t="n"/>
      <c r="X8" s="338" t="n"/>
      <c r="Y8" s="101">
        <f>E8-C8</f>
        <v/>
      </c>
      <c r="Z8" s="101">
        <f>F8-D8</f>
        <v/>
      </c>
      <c r="AC8" s="435" t="inlineStr">
        <is>
          <t>Variance - Budget (Rm Nts)</t>
        </is>
      </c>
      <c r="AD8" s="471" t="inlineStr">
        <is>
          <t>Forecast variance against Budget</t>
        </is>
      </c>
    </row>
    <row r="9" ht="14.1" customHeight="1" s="302">
      <c r="A9" s="470">
        <f>A8</f>
        <v/>
      </c>
      <c r="B9" s="470" t="inlineStr">
        <is>
          <t>Comp &amp; House use</t>
        </is>
      </c>
      <c r="C9" s="101">
        <f>'Day on Day FC'!$J$372</f>
        <v/>
      </c>
      <c r="D9" s="101">
        <f>'Day on Day FC'!$AI$372</f>
        <v/>
      </c>
      <c r="E9" s="101">
        <f>'Day on Day FC'!$N$372</f>
        <v/>
      </c>
      <c r="F9" s="101">
        <f>'Day on Day FC'!$AM$372</f>
        <v/>
      </c>
      <c r="G9" s="10">
        <f>IF(ISERROR((E9/C9)-1),"NA",(E9/C9)-1)</f>
        <v/>
      </c>
      <c r="H9" s="10">
        <f>IF(ISERROR((F9/D9)-1),"NA",(F9/D9)-1)</f>
        <v/>
      </c>
      <c r="I9" s="101" t="n">
        <v>0</v>
      </c>
      <c r="J9" s="101">
        <f>C9-D9</f>
        <v/>
      </c>
      <c r="K9" s="101">
        <f>E9-F9</f>
        <v/>
      </c>
      <c r="L9" s="101">
        <f>E9-I9</f>
        <v/>
      </c>
      <c r="M9" s="101">
        <f>IF(E9=0,0,IF(I9=0,0,W9/I9))</f>
        <v/>
      </c>
      <c r="N9" s="101" t="n">
        <v>0</v>
      </c>
      <c r="O9" s="101">
        <f>M9*E9</f>
        <v/>
      </c>
      <c r="P9" s="101">
        <f>N9*F9</f>
        <v/>
      </c>
      <c r="Q9" s="101" t="n"/>
      <c r="R9" s="101" t="n"/>
      <c r="S9" s="101" t="n"/>
      <c r="T9" s="101">
        <f>C9-Q9</f>
        <v/>
      </c>
      <c r="U9" s="101">
        <f>D9-R9</f>
        <v/>
      </c>
      <c r="V9" s="101">
        <f>E9-S9</f>
        <v/>
      </c>
      <c r="W9" s="101" t="n"/>
      <c r="X9" s="338" t="n"/>
      <c r="Y9" s="101">
        <f>E9-C9</f>
        <v/>
      </c>
      <c r="Z9" s="101">
        <f>F9-D9</f>
        <v/>
      </c>
    </row>
    <row r="10" ht="14.1" customFormat="1" customHeight="1" s="435">
      <c r="A10" s="472">
        <f>A9</f>
        <v/>
      </c>
      <c r="B10" s="472" t="inlineStr">
        <is>
          <t>Grand Total</t>
        </is>
      </c>
      <c r="C10" s="16">
        <f>SUM(C7:C9)-C9</f>
        <v/>
      </c>
      <c r="D10" s="16">
        <f>SUM(D7:D9)-D9</f>
        <v/>
      </c>
      <c r="E10" s="16">
        <f>SUM(E7:E9)-E9</f>
        <v/>
      </c>
      <c r="F10" s="16">
        <f>SUM(F7:F9)-F9</f>
        <v/>
      </c>
      <c r="G10" s="13">
        <f>IF(ISERROR((E10/C10)-1),"NA",(E10/C10)-1)</f>
        <v/>
      </c>
      <c r="H10" s="13">
        <f>IF(ISERROR((F10/D10)-1),"NA",(F10/D10)-1)</f>
        <v/>
      </c>
      <c r="I10" s="16">
        <f>SUM(I7:I9)-I9</f>
        <v/>
      </c>
      <c r="J10" s="16">
        <f>C10-D10</f>
        <v/>
      </c>
      <c r="K10" s="16">
        <f>E10-F10</f>
        <v/>
      </c>
      <c r="L10" s="16">
        <f>E10-I10</f>
        <v/>
      </c>
      <c r="M10" s="16">
        <f>IF(E10=0,0,IF(I10=0,0,O10/E10))</f>
        <v/>
      </c>
      <c r="N10" s="16" t="n">
        <v>0</v>
      </c>
      <c r="O10" s="16">
        <f>SUM(O7:O9)</f>
        <v/>
      </c>
      <c r="P10" s="16">
        <f>SUM(P7:P9)</f>
        <v/>
      </c>
      <c r="Q10" s="16">
        <f>SUM(Q7:Q9)</f>
        <v/>
      </c>
      <c r="R10" s="16">
        <f>SUM(R7:R9)</f>
        <v/>
      </c>
      <c r="S10" s="16">
        <f>SUM(S7:S9)</f>
        <v/>
      </c>
      <c r="T10" s="16">
        <f>C10-Q10</f>
        <v/>
      </c>
      <c r="U10" s="16">
        <f>D10-R10</f>
        <v/>
      </c>
      <c r="V10" s="16">
        <f>E10-S10</f>
        <v/>
      </c>
      <c r="W10" s="16">
        <f>W7</f>
        <v/>
      </c>
      <c r="X10" s="338" t="n"/>
      <c r="Y10" s="101">
        <f>E10-C10</f>
        <v/>
      </c>
      <c r="Z10" s="101">
        <f>F10-D10</f>
        <v/>
      </c>
    </row>
    <row r="11" ht="14.1" customHeight="1" s="302">
      <c r="A11" s="470">
        <f>'Day on Day FC'!D373</f>
        <v/>
      </c>
      <c r="B11" s="470" t="inlineStr">
        <is>
          <t>FIT</t>
        </is>
      </c>
      <c r="C11" s="101">
        <f>'Day on Day FC'!$H$373</f>
        <v/>
      </c>
      <c r="D11" s="101">
        <f>'Day on Day FC'!$AG$373</f>
        <v/>
      </c>
      <c r="E11" s="101">
        <f>'Day on Day FC'!$L$373</f>
        <v/>
      </c>
      <c r="F11" s="101">
        <f>'Day on Day FC'!$AK$373</f>
        <v/>
      </c>
      <c r="G11" s="10">
        <f>IF(ISERROR((E11/C11)-1),"NA",(E11/C11)-1)</f>
        <v/>
      </c>
      <c r="H11" s="10">
        <f>IF(ISERROR((F11/D11)-1),"NA",(F11/D11)-1)</f>
        <v/>
      </c>
      <c r="I11" s="101" t="n">
        <v>0</v>
      </c>
      <c r="J11" s="101">
        <f>C11-D11</f>
        <v/>
      </c>
      <c r="K11" s="101">
        <f>E11-F11</f>
        <v/>
      </c>
      <c r="L11" s="101">
        <f>E11-I11</f>
        <v/>
      </c>
      <c r="M11" s="101">
        <f>IF(E11=0,0,IF(I11=0,0,W11/I11))</f>
        <v/>
      </c>
      <c r="N11" s="101" t="n">
        <v>0</v>
      </c>
      <c r="O11" s="101">
        <f>M11*E11</f>
        <v/>
      </c>
      <c r="P11" s="101">
        <f>N11*F11</f>
        <v/>
      </c>
      <c r="Q11" s="101" t="n"/>
      <c r="R11" s="101" t="n"/>
      <c r="S11" s="101" t="n"/>
      <c r="T11" s="101">
        <f>C11-Q11</f>
        <v/>
      </c>
      <c r="U11" s="101">
        <f>D11-R11</f>
        <v/>
      </c>
      <c r="V11" s="101">
        <f>E11-S11</f>
        <v/>
      </c>
      <c r="W11" s="101" t="n"/>
      <c r="X11" s="338" t="n"/>
      <c r="Y11" s="101">
        <f>E11-C11</f>
        <v/>
      </c>
      <c r="Z11" s="101">
        <f>F11-D11</f>
        <v/>
      </c>
    </row>
    <row r="12" ht="14.1" customHeight="1" s="302">
      <c r="A12" s="470">
        <f>A11</f>
        <v/>
      </c>
      <c r="B12" s="470" t="inlineStr">
        <is>
          <t>Groups</t>
        </is>
      </c>
      <c r="C12" s="101">
        <f>'Day on Day FC'!$I$373</f>
        <v/>
      </c>
      <c r="D12" s="101">
        <f>'Day on Day FC'!$AH$373</f>
        <v/>
      </c>
      <c r="E12" s="101">
        <f>'Day on Day FC'!$M$373</f>
        <v/>
      </c>
      <c r="F12" s="101">
        <f>'Day on Day FC'!$AL$373</f>
        <v/>
      </c>
      <c r="G12" s="10">
        <f>IF(ISERROR((E12/C12)-1),"NA",(E12/C12)-1)</f>
        <v/>
      </c>
      <c r="H12" s="10">
        <f>IF(ISERROR((F12/D12)-1),"NA",(F12/D12)-1)</f>
        <v/>
      </c>
      <c r="I12" s="101" t="n">
        <v>0</v>
      </c>
      <c r="J12" s="101">
        <f>C12-D12</f>
        <v/>
      </c>
      <c r="K12" s="101">
        <f>E12-F12</f>
        <v/>
      </c>
      <c r="L12" s="101">
        <f>E12-I12</f>
        <v/>
      </c>
      <c r="M12" s="101">
        <f>IF(E12=0,0,IF(I12=0,0,W12/I12))</f>
        <v/>
      </c>
      <c r="N12" s="101" t="n">
        <v>0</v>
      </c>
      <c r="O12" s="101">
        <f>M12*E12</f>
        <v/>
      </c>
      <c r="P12" s="101">
        <f>N12*F12</f>
        <v/>
      </c>
      <c r="Q12" s="101" t="n"/>
      <c r="R12" s="101" t="n"/>
      <c r="S12" s="101" t="n"/>
      <c r="T12" s="101">
        <f>C12-Q12</f>
        <v/>
      </c>
      <c r="U12" s="101">
        <f>D12-R12</f>
        <v/>
      </c>
      <c r="V12" s="101">
        <f>E12-S12</f>
        <v/>
      </c>
      <c r="W12" s="101" t="n"/>
      <c r="X12" s="338" t="n"/>
      <c r="Y12" s="101">
        <f>E12-C12</f>
        <v/>
      </c>
      <c r="Z12" s="101">
        <f>F12-D12</f>
        <v/>
      </c>
    </row>
    <row r="13" ht="14.1" customHeight="1" s="302">
      <c r="A13" s="470">
        <f>A12</f>
        <v/>
      </c>
      <c r="B13" s="470" t="inlineStr">
        <is>
          <t>Comp &amp; House use</t>
        </is>
      </c>
      <c r="C13" s="101">
        <f>'Day on Day FC'!$J$373</f>
        <v/>
      </c>
      <c r="D13" s="101">
        <f>'Day on Day FC'!$AI$373</f>
        <v/>
      </c>
      <c r="E13" s="101">
        <f>'Day on Day FC'!$N$373</f>
        <v/>
      </c>
      <c r="F13" s="101">
        <f>'Day on Day FC'!$AM$373</f>
        <v/>
      </c>
      <c r="G13" s="10">
        <f>IF(ISERROR((E13/C13)-1),"NA",(E13/C13)-1)</f>
        <v/>
      </c>
      <c r="H13" s="10">
        <f>IF(ISERROR((F13/D13)-1),"NA",(F13/D13)-1)</f>
        <v/>
      </c>
      <c r="I13" s="101" t="n">
        <v>0</v>
      </c>
      <c r="J13" s="101">
        <f>C13-D13</f>
        <v/>
      </c>
      <c r="K13" s="101">
        <f>E13-F13</f>
        <v/>
      </c>
      <c r="L13" s="101">
        <f>E13-I13</f>
        <v/>
      </c>
      <c r="M13" s="101">
        <f>IF(E13=0,0,IF(I13=0,0,W13/I13))</f>
        <v/>
      </c>
      <c r="N13" s="101" t="n">
        <v>0</v>
      </c>
      <c r="O13" s="101">
        <f>M13*E13</f>
        <v/>
      </c>
      <c r="P13" s="101">
        <f>N13*F13</f>
        <v/>
      </c>
      <c r="Q13" s="101" t="n"/>
      <c r="R13" s="101" t="n"/>
      <c r="S13" s="101" t="n"/>
      <c r="T13" s="101">
        <f>C13-Q13</f>
        <v/>
      </c>
      <c r="U13" s="101">
        <f>D13-R13</f>
        <v/>
      </c>
      <c r="V13" s="101">
        <f>E13-S13</f>
        <v/>
      </c>
      <c r="W13" s="101" t="n"/>
      <c r="X13" s="338" t="n"/>
      <c r="Y13" s="101">
        <f>E13-C13</f>
        <v/>
      </c>
      <c r="Z13" s="101">
        <f>F13-D13</f>
        <v/>
      </c>
    </row>
    <row r="14" ht="14.1" customFormat="1" customHeight="1" s="435">
      <c r="A14" s="472">
        <f>A13</f>
        <v/>
      </c>
      <c r="B14" s="472" t="inlineStr">
        <is>
          <t>Grand Total</t>
        </is>
      </c>
      <c r="C14" s="16">
        <f>SUM(C11:C13)-C13</f>
        <v/>
      </c>
      <c r="D14" s="16">
        <f>SUM(D11:D13)-D13</f>
        <v/>
      </c>
      <c r="E14" s="16">
        <f>SUM(E11:E13)-E13</f>
        <v/>
      </c>
      <c r="F14" s="16">
        <f>SUM(F11:F13)-F13</f>
        <v/>
      </c>
      <c r="G14" s="13">
        <f>IF(ISERROR((E14/C14)-1),"NA",(E14/C14)-1)</f>
        <v/>
      </c>
      <c r="H14" s="13">
        <f>IF(ISERROR((F14/D14)-1),"NA",(F14/D14)-1)</f>
        <v/>
      </c>
      <c r="I14" s="16">
        <f>SUM(I11:I13)-I13</f>
        <v/>
      </c>
      <c r="J14" s="16">
        <f>C14-D14</f>
        <v/>
      </c>
      <c r="K14" s="16">
        <f>E14-F14</f>
        <v/>
      </c>
      <c r="L14" s="16">
        <f>E14-I14</f>
        <v/>
      </c>
      <c r="M14" s="16">
        <f>IF(E14=0,0,IF(I14=0,0,O14/E14))</f>
        <v/>
      </c>
      <c r="N14" s="16" t="n">
        <v>0</v>
      </c>
      <c r="O14" s="16">
        <f>SUM(O11:O13)</f>
        <v/>
      </c>
      <c r="P14" s="16">
        <f>SUM(P11:P13)</f>
        <v/>
      </c>
      <c r="Q14" s="16">
        <f>SUM(Q11:Q13)</f>
        <v/>
      </c>
      <c r="R14" s="16">
        <f>SUM(R11:R13)</f>
        <v/>
      </c>
      <c r="S14" s="16">
        <f>SUM(S11:S13)</f>
        <v/>
      </c>
      <c r="T14" s="16">
        <f>C14-Q14</f>
        <v/>
      </c>
      <c r="U14" s="16">
        <f>D14-R14</f>
        <v/>
      </c>
      <c r="V14" s="16">
        <f>E14-S14</f>
        <v/>
      </c>
      <c r="W14" s="16">
        <f>W11</f>
        <v/>
      </c>
      <c r="X14" s="338" t="n"/>
      <c r="Y14" s="101">
        <f>E14-C14</f>
        <v/>
      </c>
      <c r="Z14" s="101">
        <f>F14-D14</f>
        <v/>
      </c>
    </row>
    <row r="15" outlineLevel="1" collapsed="1" ht="14.1" customHeight="1" s="302">
      <c r="A15" s="470">
        <f>'Day on Day FC'!D374</f>
        <v/>
      </c>
      <c r="B15" s="470" t="inlineStr">
        <is>
          <t>FIT</t>
        </is>
      </c>
      <c r="C15" s="101">
        <f>'Day on Day FC'!$H$374</f>
        <v/>
      </c>
      <c r="D15" s="101">
        <f>'Day on Day FC'!$AG$374</f>
        <v/>
      </c>
      <c r="E15" s="101">
        <f>'Day on Day FC'!$L$374</f>
        <v/>
      </c>
      <c r="F15" s="101">
        <f>'Day on Day FC'!$AK$374</f>
        <v/>
      </c>
      <c r="G15" s="10">
        <f>IF(ISERROR((E15/C15)-1),"NA",(E15/C15)-1)</f>
        <v/>
      </c>
      <c r="H15" s="10">
        <f>IF(ISERROR((F15/D15)-1),"NA",(F15/D15)-1)</f>
        <v/>
      </c>
      <c r="I15" s="101" t="n">
        <v>0</v>
      </c>
      <c r="J15" s="101">
        <f>C15-D15</f>
        <v/>
      </c>
      <c r="K15" s="101">
        <f>E15-F15</f>
        <v/>
      </c>
      <c r="L15" s="101">
        <f>E15-I15</f>
        <v/>
      </c>
      <c r="M15" s="101">
        <f>IF(E15=0,0,IF(I15=0,0,W15/I15))</f>
        <v/>
      </c>
      <c r="N15" s="101" t="n">
        <v>0</v>
      </c>
      <c r="O15" s="101">
        <f>M15*E15</f>
        <v/>
      </c>
      <c r="P15" s="101">
        <f>N15*F15</f>
        <v/>
      </c>
      <c r="Q15" s="101" t="n"/>
      <c r="R15" s="101" t="n"/>
      <c r="S15" s="101" t="n"/>
      <c r="T15" s="101">
        <f>C15-Q15</f>
        <v/>
      </c>
      <c r="U15" s="101">
        <f>D15-R15</f>
        <v/>
      </c>
      <c r="V15" s="101">
        <f>E15-S15</f>
        <v/>
      </c>
      <c r="W15" s="101" t="n"/>
      <c r="X15" s="338" t="n"/>
      <c r="Y15" s="101">
        <f>E15-C15</f>
        <v/>
      </c>
      <c r="Z15" s="101">
        <f>F15-D15</f>
        <v/>
      </c>
    </row>
    <row r="16" outlineLevel="1" ht="14.1" customHeight="1" s="302">
      <c r="A16" s="470">
        <f>A15</f>
        <v/>
      </c>
      <c r="B16" s="470" t="inlineStr">
        <is>
          <t>Groups</t>
        </is>
      </c>
      <c r="C16" s="101">
        <f>'Day on Day FC'!$I$374</f>
        <v/>
      </c>
      <c r="D16" s="101">
        <f>'Day on Day FC'!$AH$374</f>
        <v/>
      </c>
      <c r="E16" s="101">
        <f>'Day on Day FC'!$M$374</f>
        <v/>
      </c>
      <c r="F16" s="101">
        <f>'Day on Day FC'!$AL$374</f>
        <v/>
      </c>
      <c r="G16" s="10">
        <f>IF(ISERROR((E16/C16)-1),"NA",(E16/C16)-1)</f>
        <v/>
      </c>
      <c r="H16" s="10">
        <f>IF(ISERROR((F16/D16)-1),"NA",(F16/D16)-1)</f>
        <v/>
      </c>
      <c r="I16" s="101" t="n">
        <v>0</v>
      </c>
      <c r="J16" s="101">
        <f>C16-D16</f>
        <v/>
      </c>
      <c r="K16" s="101">
        <f>E16-F16</f>
        <v/>
      </c>
      <c r="L16" s="101">
        <f>E16-I16</f>
        <v/>
      </c>
      <c r="M16" s="101">
        <f>IF(E16=0,0,IF(I16=0,0,W16/I16))</f>
        <v/>
      </c>
      <c r="N16" s="101" t="n">
        <v>0</v>
      </c>
      <c r="O16" s="101">
        <f>M16*E16</f>
        <v/>
      </c>
      <c r="P16" s="101">
        <f>N16*F16</f>
        <v/>
      </c>
      <c r="Q16" s="101" t="n"/>
      <c r="R16" s="101" t="n"/>
      <c r="S16" s="101" t="n"/>
      <c r="T16" s="101">
        <f>C16-Q16</f>
        <v/>
      </c>
      <c r="U16" s="101">
        <f>D16-R16</f>
        <v/>
      </c>
      <c r="V16" s="101">
        <f>E16-S16</f>
        <v/>
      </c>
      <c r="W16" s="101" t="n"/>
      <c r="X16" s="338" t="n"/>
      <c r="Y16" s="101">
        <f>E16-C16</f>
        <v/>
      </c>
      <c r="Z16" s="101">
        <f>F16-D16</f>
        <v/>
      </c>
    </row>
    <row r="17" outlineLevel="1" ht="14.1" customHeight="1" s="302">
      <c r="A17" s="470">
        <f>A16</f>
        <v/>
      </c>
      <c r="B17" s="470" t="inlineStr">
        <is>
          <t>Comp &amp; House use</t>
        </is>
      </c>
      <c r="C17" s="101">
        <f>'Day on Day FC'!$J$374</f>
        <v/>
      </c>
      <c r="D17" s="101">
        <f>'Day on Day FC'!$AI$374</f>
        <v/>
      </c>
      <c r="E17" s="101">
        <f>'Day on Day FC'!$N$374</f>
        <v/>
      </c>
      <c r="F17" s="101">
        <f>'Day on Day FC'!$AM$374</f>
        <v/>
      </c>
      <c r="G17" s="10">
        <f>IF(ISERROR((E17/C17)-1),"NA",(E17/C17)-1)</f>
        <v/>
      </c>
      <c r="H17" s="10">
        <f>IF(ISERROR((F17/D17)-1),"NA",(F17/D17)-1)</f>
        <v/>
      </c>
      <c r="I17" s="101" t="n">
        <v>0</v>
      </c>
      <c r="J17" s="101">
        <f>C17-D17</f>
        <v/>
      </c>
      <c r="K17" s="101">
        <f>E17-F17</f>
        <v/>
      </c>
      <c r="L17" s="101">
        <f>E17-I17</f>
        <v/>
      </c>
      <c r="M17" s="101">
        <f>IF(E17=0,0,IF(I17=0,0,W17/I17))</f>
        <v/>
      </c>
      <c r="N17" s="101" t="n">
        <v>0</v>
      </c>
      <c r="O17" s="101">
        <f>M17*E17</f>
        <v/>
      </c>
      <c r="P17" s="101">
        <f>N17*F17</f>
        <v/>
      </c>
      <c r="Q17" s="101" t="n"/>
      <c r="R17" s="101" t="n"/>
      <c r="S17" s="101" t="n"/>
      <c r="T17" s="101">
        <f>C17-Q17</f>
        <v/>
      </c>
      <c r="U17" s="101">
        <f>D17-R17</f>
        <v/>
      </c>
      <c r="V17" s="101">
        <f>E17-S17</f>
        <v/>
      </c>
      <c r="W17" s="101" t="n"/>
      <c r="X17" s="338" t="n"/>
      <c r="Y17" s="101">
        <f>E17-C17</f>
        <v/>
      </c>
      <c r="Z17" s="101">
        <f>F17-D17</f>
        <v/>
      </c>
    </row>
    <row r="18" outlineLevel="1" ht="14.1" customFormat="1" customHeight="1" s="435">
      <c r="A18" s="472">
        <f>A17</f>
        <v/>
      </c>
      <c r="B18" s="472" t="inlineStr">
        <is>
          <t>Grand Total</t>
        </is>
      </c>
      <c r="C18" s="16">
        <f>SUM(C15:C17)-C17</f>
        <v/>
      </c>
      <c r="D18" s="16">
        <f>SUM(D15:D17)-D17</f>
        <v/>
      </c>
      <c r="E18" s="16">
        <f>SUM(E15:E17)-E17</f>
        <v/>
      </c>
      <c r="F18" s="16">
        <f>SUM(F15:F17)-F17</f>
        <v/>
      </c>
      <c r="G18" s="13">
        <f>IF(ISERROR((E18/C18)-1),"NA",(E18/C18)-1)</f>
        <v/>
      </c>
      <c r="H18" s="13">
        <f>IF(ISERROR((F18/D18)-1),"NA",(F18/D18)-1)</f>
        <v/>
      </c>
      <c r="I18" s="16">
        <f>SUM(I15:I17)-I17</f>
        <v/>
      </c>
      <c r="J18" s="16">
        <f>C18-D18</f>
        <v/>
      </c>
      <c r="K18" s="16">
        <f>E18-F18</f>
        <v/>
      </c>
      <c r="L18" s="16">
        <f>E18-I18</f>
        <v/>
      </c>
      <c r="M18" s="16">
        <f>IF(E18=0,0,IF(I18=0,0,O18/E18))</f>
        <v/>
      </c>
      <c r="N18" s="16" t="n">
        <v>0</v>
      </c>
      <c r="O18" s="16">
        <f>SUM(O15:O17)</f>
        <v/>
      </c>
      <c r="P18" s="16">
        <f>SUM(P15:P17)</f>
        <v/>
      </c>
      <c r="Q18" s="16">
        <f>SUM(Q15:Q17)</f>
        <v/>
      </c>
      <c r="R18" s="16">
        <f>SUM(R15:R17)</f>
        <v/>
      </c>
      <c r="S18" s="16">
        <f>SUM(S15:S17)</f>
        <v/>
      </c>
      <c r="T18" s="16">
        <f>C18-Q18</f>
        <v/>
      </c>
      <c r="U18" s="16">
        <f>D18-R18</f>
        <v/>
      </c>
      <c r="V18" s="16">
        <f>E18-S18</f>
        <v/>
      </c>
      <c r="W18" s="16">
        <f>W15</f>
        <v/>
      </c>
      <c r="X18" s="338" t="n"/>
      <c r="Y18" s="101">
        <f>E18-C18</f>
        <v/>
      </c>
      <c r="Z18" s="101">
        <f>F18-D18</f>
        <v/>
      </c>
    </row>
    <row r="19" outlineLevel="1" collapsed="1" ht="14.1" customHeight="1" s="302">
      <c r="A19" s="470">
        <f>'Day on Day FC'!D375</f>
        <v/>
      </c>
      <c r="B19" s="470" t="inlineStr">
        <is>
          <t>FIT</t>
        </is>
      </c>
      <c r="C19" s="101">
        <f>'Day on Day FC'!$H$375</f>
        <v/>
      </c>
      <c r="D19" s="101">
        <f>'Day on Day FC'!$AG$375</f>
        <v/>
      </c>
      <c r="E19" s="101">
        <f>'Day on Day FC'!$L$375</f>
        <v/>
      </c>
      <c r="F19" s="101">
        <f>'Day on Day FC'!$AK$375</f>
        <v/>
      </c>
      <c r="G19" s="10">
        <f>IF(ISERROR((E19/C19)-1),"NA",(E19/C19)-1)</f>
        <v/>
      </c>
      <c r="H19" s="10">
        <f>IF(ISERROR((F19/D19)-1),"NA",(F19/D19)-1)</f>
        <v/>
      </c>
      <c r="I19" s="101" t="n">
        <v>0</v>
      </c>
      <c r="J19" s="101">
        <f>C19-D19</f>
        <v/>
      </c>
      <c r="K19" s="101">
        <f>E19-F19</f>
        <v/>
      </c>
      <c r="L19" s="101">
        <f>E19-I19</f>
        <v/>
      </c>
      <c r="M19" s="101">
        <f>IF(E19=0,0,IF(I19=0,0,W19/I19))</f>
        <v/>
      </c>
      <c r="N19" s="101" t="n">
        <v>0</v>
      </c>
      <c r="O19" s="101">
        <f>M19*E19</f>
        <v/>
      </c>
      <c r="P19" s="101">
        <f>N19*F19</f>
        <v/>
      </c>
      <c r="Q19" s="101" t="n"/>
      <c r="R19" s="101" t="n"/>
      <c r="S19" s="101" t="n"/>
      <c r="T19" s="101">
        <f>C19-Q19</f>
        <v/>
      </c>
      <c r="U19" s="101">
        <f>D19-R19</f>
        <v/>
      </c>
      <c r="V19" s="101">
        <f>E19-S19</f>
        <v/>
      </c>
      <c r="W19" s="101" t="n"/>
      <c r="X19" s="338" t="n"/>
      <c r="Y19" s="101">
        <f>E19-C19</f>
        <v/>
      </c>
      <c r="Z19" s="101">
        <f>F19-D19</f>
        <v/>
      </c>
    </row>
    <row r="20" outlineLevel="1" ht="14.1" customHeight="1" s="302">
      <c r="A20" s="470">
        <f>A19</f>
        <v/>
      </c>
      <c r="B20" s="470" t="inlineStr">
        <is>
          <t>Groups</t>
        </is>
      </c>
      <c r="C20" s="101">
        <f>'Day on Day FC'!$I$375</f>
        <v/>
      </c>
      <c r="D20" s="101">
        <f>'Day on Day FC'!$AH$375</f>
        <v/>
      </c>
      <c r="E20" s="101">
        <f>'Day on Day FC'!$M$375</f>
        <v/>
      </c>
      <c r="F20" s="101">
        <f>'Day on Day FC'!$AL$375</f>
        <v/>
      </c>
      <c r="G20" s="10">
        <f>IF(ISERROR((E20/C20)-1),"NA",(E20/C20)-1)</f>
        <v/>
      </c>
      <c r="H20" s="10">
        <f>IF(ISERROR((F20/D20)-1),"NA",(F20/D20)-1)</f>
        <v/>
      </c>
      <c r="I20" s="101" t="n">
        <v>0</v>
      </c>
      <c r="J20" s="101">
        <f>C20-D20</f>
        <v/>
      </c>
      <c r="K20" s="101">
        <f>E20-F20</f>
        <v/>
      </c>
      <c r="L20" s="101">
        <f>E20-I20</f>
        <v/>
      </c>
      <c r="M20" s="101">
        <f>IF(E20=0,0,IF(I20=0,0,W20/I20))</f>
        <v/>
      </c>
      <c r="N20" s="101" t="n">
        <v>0</v>
      </c>
      <c r="O20" s="101">
        <f>M20*E20</f>
        <v/>
      </c>
      <c r="P20" s="101">
        <f>N20*F20</f>
        <v/>
      </c>
      <c r="Q20" s="101" t="n"/>
      <c r="R20" s="101" t="n"/>
      <c r="S20" s="101" t="n"/>
      <c r="T20" s="101">
        <f>C20-Q20</f>
        <v/>
      </c>
      <c r="U20" s="101">
        <f>D20-R20</f>
        <v/>
      </c>
      <c r="V20" s="101">
        <f>E20-S20</f>
        <v/>
      </c>
      <c r="W20" s="101" t="n"/>
      <c r="X20" s="338" t="n"/>
      <c r="Y20" s="101">
        <f>E20-C20</f>
        <v/>
      </c>
      <c r="Z20" s="101">
        <f>F20-D20</f>
        <v/>
      </c>
    </row>
    <row r="21" outlineLevel="1" ht="14.1" customHeight="1" s="302">
      <c r="A21" s="470">
        <f>A20</f>
        <v/>
      </c>
      <c r="B21" s="470" t="inlineStr">
        <is>
          <t>Comp &amp; House use</t>
        </is>
      </c>
      <c r="C21" s="101">
        <f>'Day on Day FC'!$J$375</f>
        <v/>
      </c>
      <c r="D21" s="101">
        <f>'Day on Day FC'!$AI$375</f>
        <v/>
      </c>
      <c r="E21" s="101">
        <f>'Day on Day FC'!$N$375</f>
        <v/>
      </c>
      <c r="F21" s="101">
        <f>'Day on Day FC'!$AM$375</f>
        <v/>
      </c>
      <c r="G21" s="10">
        <f>IF(ISERROR((E21/C21)-1),"NA",(E21/C21)-1)</f>
        <v/>
      </c>
      <c r="H21" s="10">
        <f>IF(ISERROR((F21/D21)-1),"NA",(F21/D21)-1)</f>
        <v/>
      </c>
      <c r="I21" s="101" t="n">
        <v>0</v>
      </c>
      <c r="J21" s="101">
        <f>C21-D21</f>
        <v/>
      </c>
      <c r="K21" s="101">
        <f>E21-F21</f>
        <v/>
      </c>
      <c r="L21" s="101">
        <f>E21-I21</f>
        <v/>
      </c>
      <c r="M21" s="101">
        <f>IF(E21=0,0,IF(I21=0,0,W21/I21))</f>
        <v/>
      </c>
      <c r="N21" s="101" t="n">
        <v>0</v>
      </c>
      <c r="O21" s="101">
        <f>M21*E21</f>
        <v/>
      </c>
      <c r="P21" s="101">
        <f>N21*F21</f>
        <v/>
      </c>
      <c r="Q21" s="101" t="n"/>
      <c r="R21" s="101" t="n"/>
      <c r="S21" s="101" t="n"/>
      <c r="T21" s="101">
        <f>C21-Q21</f>
        <v/>
      </c>
      <c r="U21" s="101">
        <f>D21-R21</f>
        <v/>
      </c>
      <c r="V21" s="101">
        <f>E21-S21</f>
        <v/>
      </c>
      <c r="W21" s="101" t="n"/>
      <c r="X21" s="338" t="n"/>
      <c r="Y21" s="101">
        <f>E21-C21</f>
        <v/>
      </c>
      <c r="Z21" s="101">
        <f>F21-D21</f>
        <v/>
      </c>
    </row>
    <row r="22" outlineLevel="1" ht="14.1" customFormat="1" customHeight="1" s="435">
      <c r="A22" s="472">
        <f>A21</f>
        <v/>
      </c>
      <c r="B22" s="472" t="inlineStr">
        <is>
          <t>Grand Total</t>
        </is>
      </c>
      <c r="C22" s="16">
        <f>SUM(C19:C21)-C21</f>
        <v/>
      </c>
      <c r="D22" s="16">
        <f>SUM(D19:D21)-D21</f>
        <v/>
      </c>
      <c r="E22" s="16">
        <f>SUM(E19:E21)-E21</f>
        <v/>
      </c>
      <c r="F22" s="16">
        <f>SUM(F19:F21)-F21</f>
        <v/>
      </c>
      <c r="G22" s="13">
        <f>IF(ISERROR((E22/C22)-1),"NA",(E22/C22)-1)</f>
        <v/>
      </c>
      <c r="H22" s="13">
        <f>IF(ISERROR((F22/D22)-1),"NA",(F22/D22)-1)</f>
        <v/>
      </c>
      <c r="I22" s="16">
        <f>SUM(I19:I21)-I21</f>
        <v/>
      </c>
      <c r="J22" s="16">
        <f>C22-D22</f>
        <v/>
      </c>
      <c r="K22" s="16">
        <f>E22-F22</f>
        <v/>
      </c>
      <c r="L22" s="16">
        <f>E22-I22</f>
        <v/>
      </c>
      <c r="M22" s="16">
        <f>IF(E22=0,0,IF(I22=0,0,O22/E22))</f>
        <v/>
      </c>
      <c r="N22" s="16" t="n">
        <v>0</v>
      </c>
      <c r="O22" s="16">
        <f>SUM(O19:O21)</f>
        <v/>
      </c>
      <c r="P22" s="16">
        <f>SUM(P19:P21)</f>
        <v/>
      </c>
      <c r="Q22" s="16">
        <f>SUM(Q19:Q21)</f>
        <v/>
      </c>
      <c r="R22" s="16">
        <f>SUM(R19:R21)</f>
        <v/>
      </c>
      <c r="S22" s="16">
        <f>SUM(S19:S21)</f>
        <v/>
      </c>
      <c r="T22" s="16">
        <f>C22-Q22</f>
        <v/>
      </c>
      <c r="U22" s="16">
        <f>D22-R22</f>
        <v/>
      </c>
      <c r="V22" s="16">
        <f>E22-S22</f>
        <v/>
      </c>
      <c r="W22" s="16">
        <f>W19</f>
        <v/>
      </c>
      <c r="X22" s="338" t="n"/>
      <c r="Y22" s="101">
        <f>E22-C22</f>
        <v/>
      </c>
      <c r="Z22" s="101">
        <f>F22-D22</f>
        <v/>
      </c>
      <c r="AC22" s="279" t="n"/>
    </row>
    <row r="23" outlineLevel="1" collapsed="1" ht="14.1" customHeight="1" s="302">
      <c r="A23" s="470">
        <f>'Day on Day FC'!D376</f>
        <v/>
      </c>
      <c r="B23" s="470" t="inlineStr">
        <is>
          <t>FIT</t>
        </is>
      </c>
      <c r="C23" s="101">
        <f>'Day on Day FC'!$H$376</f>
        <v/>
      </c>
      <c r="D23" s="101">
        <f>'Day on Day FC'!$AG$376</f>
        <v/>
      </c>
      <c r="E23" s="101">
        <f>'Day on Day FC'!$L$376</f>
        <v/>
      </c>
      <c r="F23" s="101">
        <f>'Day on Day FC'!$AK$376</f>
        <v/>
      </c>
      <c r="G23" s="10">
        <f>IF(ISERROR((E23/C23)-1),"NA",(E23/C23)-1)</f>
        <v/>
      </c>
      <c r="H23" s="10">
        <f>IF(ISERROR((F23/D23)-1),"NA",(F23/D23)-1)</f>
        <v/>
      </c>
      <c r="I23" s="101" t="n">
        <v>0</v>
      </c>
      <c r="J23" s="101">
        <f>C23-D23</f>
        <v/>
      </c>
      <c r="K23" s="101">
        <f>E23-F23</f>
        <v/>
      </c>
      <c r="L23" s="101">
        <f>E23-I23</f>
        <v/>
      </c>
      <c r="M23" s="101">
        <f>IF(E23=0,0,IF(I23=0,0,W23/I23))</f>
        <v/>
      </c>
      <c r="N23" s="101" t="n">
        <v>0</v>
      </c>
      <c r="O23" s="101">
        <f>M23*E23</f>
        <v/>
      </c>
      <c r="P23" s="101">
        <f>N23*F23</f>
        <v/>
      </c>
      <c r="Q23" s="101" t="n"/>
      <c r="R23" s="101" t="n"/>
      <c r="S23" s="101" t="n"/>
      <c r="T23" s="101">
        <f>C23-Q23</f>
        <v/>
      </c>
      <c r="U23" s="101">
        <f>D23-R23</f>
        <v/>
      </c>
      <c r="V23" s="101">
        <f>E23-S23</f>
        <v/>
      </c>
      <c r="W23" s="101" t="n"/>
      <c r="X23" s="338" t="n"/>
      <c r="Y23" s="101">
        <f>E23-C23</f>
        <v/>
      </c>
      <c r="Z23" s="101">
        <f>F23-D23</f>
        <v/>
      </c>
    </row>
    <row r="24" outlineLevel="1" ht="14.1" customHeight="1" s="302">
      <c r="A24" s="470">
        <f>A23</f>
        <v/>
      </c>
      <c r="B24" s="470" t="inlineStr">
        <is>
          <t>Groups</t>
        </is>
      </c>
      <c r="C24" s="101">
        <f>'Day on Day FC'!$I$376</f>
        <v/>
      </c>
      <c r="D24" s="101">
        <f>'Day on Day FC'!$AH$376</f>
        <v/>
      </c>
      <c r="E24" s="101">
        <f>'Day on Day FC'!$M$376</f>
        <v/>
      </c>
      <c r="F24" s="101">
        <f>'Day on Day FC'!$AL$376</f>
        <v/>
      </c>
      <c r="G24" s="10">
        <f>IF(ISERROR((E24/C24)-1),"NA",(E24/C24)-1)</f>
        <v/>
      </c>
      <c r="H24" s="10">
        <f>IF(ISERROR((F24/D24)-1),"NA",(F24/D24)-1)</f>
        <v/>
      </c>
      <c r="I24" s="101" t="n">
        <v>0</v>
      </c>
      <c r="J24" s="101">
        <f>C24-D24</f>
        <v/>
      </c>
      <c r="K24" s="101">
        <f>E24-F24</f>
        <v/>
      </c>
      <c r="L24" s="101">
        <f>E24-I24</f>
        <v/>
      </c>
      <c r="M24" s="101">
        <f>IF(E24=0,0,IF(I24=0,0,W24/I24))</f>
        <v/>
      </c>
      <c r="N24" s="101" t="n">
        <v>0</v>
      </c>
      <c r="O24" s="101">
        <f>M24*E24</f>
        <v/>
      </c>
      <c r="P24" s="101">
        <f>N24*F24</f>
        <v/>
      </c>
      <c r="Q24" s="101" t="n"/>
      <c r="R24" s="101" t="n"/>
      <c r="S24" s="101" t="n"/>
      <c r="T24" s="101">
        <f>C24-Q24</f>
        <v/>
      </c>
      <c r="U24" s="101">
        <f>D24-R24</f>
        <v/>
      </c>
      <c r="V24" s="101">
        <f>E24-S24</f>
        <v/>
      </c>
      <c r="W24" s="101" t="n"/>
      <c r="X24" s="338" t="n"/>
      <c r="Y24" s="101">
        <f>E24-C24</f>
        <v/>
      </c>
      <c r="Z24" s="101">
        <f>F24-D24</f>
        <v/>
      </c>
    </row>
    <row r="25" outlineLevel="1" ht="14.1" customHeight="1" s="302">
      <c r="A25" s="470">
        <f>A24</f>
        <v/>
      </c>
      <c r="B25" s="470" t="inlineStr">
        <is>
          <t>Comp &amp; House use</t>
        </is>
      </c>
      <c r="C25" s="101">
        <f>'Day on Day FC'!$J$376</f>
        <v/>
      </c>
      <c r="D25" s="101">
        <f>'Day on Day FC'!$AI$376</f>
        <v/>
      </c>
      <c r="E25" s="101">
        <f>'Day on Day FC'!$N$376</f>
        <v/>
      </c>
      <c r="F25" s="101">
        <f>'Day on Day FC'!$AM$376</f>
        <v/>
      </c>
      <c r="G25" s="10">
        <f>IF(ISERROR((E25/C25)-1),"NA",(E25/C25)-1)</f>
        <v/>
      </c>
      <c r="H25" s="10">
        <f>IF(ISERROR((F25/D25)-1),"NA",(F25/D25)-1)</f>
        <v/>
      </c>
      <c r="I25" s="101" t="n">
        <v>0</v>
      </c>
      <c r="J25" s="101">
        <f>C25-D25</f>
        <v/>
      </c>
      <c r="K25" s="101">
        <f>E25-F25</f>
        <v/>
      </c>
      <c r="L25" s="101">
        <f>E25-I25</f>
        <v/>
      </c>
      <c r="M25" s="101">
        <f>IF(E25=0,0,IF(I25=0,0,W25/I25))</f>
        <v/>
      </c>
      <c r="N25" s="101" t="n">
        <v>0</v>
      </c>
      <c r="O25" s="101">
        <f>M25*E25</f>
        <v/>
      </c>
      <c r="P25" s="101">
        <f>N25*F25</f>
        <v/>
      </c>
      <c r="Q25" s="101" t="n"/>
      <c r="R25" s="101" t="n"/>
      <c r="S25" s="101" t="n"/>
      <c r="T25" s="101">
        <f>C25-Q25</f>
        <v/>
      </c>
      <c r="U25" s="101">
        <f>D25-R25</f>
        <v/>
      </c>
      <c r="V25" s="101">
        <f>E25-S25</f>
        <v/>
      </c>
      <c r="W25" s="101" t="n"/>
      <c r="X25" s="338" t="n"/>
      <c r="Y25" s="101">
        <f>E25-C25</f>
        <v/>
      </c>
      <c r="Z25" s="101">
        <f>F25-D25</f>
        <v/>
      </c>
    </row>
    <row r="26" outlineLevel="1" ht="14.1" customFormat="1" customHeight="1" s="435">
      <c r="A26" s="472">
        <f>A25</f>
        <v/>
      </c>
      <c r="B26" s="472" t="inlineStr">
        <is>
          <t>Grand Total</t>
        </is>
      </c>
      <c r="C26" s="16">
        <f>SUM(C23:C25)-C25</f>
        <v/>
      </c>
      <c r="D26" s="16">
        <f>SUM(D23:D25)-D25</f>
        <v/>
      </c>
      <c r="E26" s="16">
        <f>SUM(E23:E25)-E25</f>
        <v/>
      </c>
      <c r="F26" s="16">
        <f>SUM(F23:F25)-F25</f>
        <v/>
      </c>
      <c r="G26" s="13">
        <f>IF(ISERROR((E26/C26)-1),"NA",(E26/C26)-1)</f>
        <v/>
      </c>
      <c r="H26" s="13">
        <f>IF(ISERROR((F26/D26)-1),"NA",(F26/D26)-1)</f>
        <v/>
      </c>
      <c r="I26" s="16">
        <f>SUM(I23:I25)-I25</f>
        <v/>
      </c>
      <c r="J26" s="16">
        <f>C26-D26</f>
        <v/>
      </c>
      <c r="K26" s="16">
        <f>E26-F26</f>
        <v/>
      </c>
      <c r="L26" s="16">
        <f>E26-I26</f>
        <v/>
      </c>
      <c r="M26" s="16">
        <f>IF(E26=0,0,IF(I26=0,0,O26/E26))</f>
        <v/>
      </c>
      <c r="N26" s="16" t="n">
        <v>0</v>
      </c>
      <c r="O26" s="16">
        <f>SUM(O23:O25)</f>
        <v/>
      </c>
      <c r="P26" s="16">
        <f>SUM(P23:P25)</f>
        <v/>
      </c>
      <c r="Q26" s="16">
        <f>SUM(Q23:Q25)</f>
        <v/>
      </c>
      <c r="R26" s="16">
        <f>SUM(R23:R25)</f>
        <v/>
      </c>
      <c r="S26" s="16">
        <f>SUM(S23:S25)</f>
        <v/>
      </c>
      <c r="T26" s="16">
        <f>C26-Q26</f>
        <v/>
      </c>
      <c r="U26" s="16">
        <f>D26-R26</f>
        <v/>
      </c>
      <c r="V26" s="16">
        <f>E26-S26</f>
        <v/>
      </c>
      <c r="W26" s="16">
        <f>W23</f>
        <v/>
      </c>
      <c r="X26" s="338" t="n"/>
      <c r="Y26" s="101">
        <f>E26-C26</f>
        <v/>
      </c>
      <c r="Z26" s="101">
        <f>F26-D26</f>
        <v/>
      </c>
    </row>
    <row r="27" outlineLevel="1" collapsed="1" ht="14.1" customHeight="1" s="302">
      <c r="A27" s="470">
        <f>'Day on Day FC'!D377</f>
        <v/>
      </c>
      <c r="B27" s="470" t="inlineStr">
        <is>
          <t>FIT</t>
        </is>
      </c>
      <c r="C27" s="101">
        <f>'Day on Day FC'!$H$377</f>
        <v/>
      </c>
      <c r="D27" s="101">
        <f>'Day on Day FC'!$AG$377</f>
        <v/>
      </c>
      <c r="E27" s="101">
        <f>'Day on Day FC'!$L$377</f>
        <v/>
      </c>
      <c r="F27" s="101">
        <f>'Day on Day FC'!$AK$377</f>
        <v/>
      </c>
      <c r="G27" s="10">
        <f>IF(ISERROR((E27/C27)-1),"NA",(E27/C27)-1)</f>
        <v/>
      </c>
      <c r="H27" s="10">
        <f>IF(ISERROR((F27/D27)-1),"NA",(F27/D27)-1)</f>
        <v/>
      </c>
      <c r="I27" s="101" t="n">
        <v>0</v>
      </c>
      <c r="J27" s="101">
        <f>C27-D27</f>
        <v/>
      </c>
      <c r="K27" s="101">
        <f>E27-F27</f>
        <v/>
      </c>
      <c r="L27" s="101">
        <f>E27-I27</f>
        <v/>
      </c>
      <c r="M27" s="101">
        <f>IF(E27=0,0,IF(I27=0,0,W27/I27))</f>
        <v/>
      </c>
      <c r="N27" s="101" t="n">
        <v>0</v>
      </c>
      <c r="O27" s="101" t="n">
        <v>0</v>
      </c>
      <c r="P27" s="101" t="n">
        <v>0</v>
      </c>
      <c r="Q27" s="101" t="n"/>
      <c r="R27" s="101" t="n"/>
      <c r="S27" s="101" t="n"/>
      <c r="T27" s="101">
        <f>C27-Q27</f>
        <v/>
      </c>
      <c r="U27" s="101">
        <f>D27-R27</f>
        <v/>
      </c>
      <c r="V27" s="101">
        <f>E27-S27</f>
        <v/>
      </c>
      <c r="W27" s="101" t="n"/>
      <c r="X27" s="338" t="n"/>
      <c r="Y27" s="101">
        <f>E27-C27</f>
        <v/>
      </c>
      <c r="Z27" s="101">
        <f>F27-D27</f>
        <v/>
      </c>
    </row>
    <row r="28" outlineLevel="1" ht="14.1" customHeight="1" s="302">
      <c r="A28" s="470">
        <f>A27</f>
        <v/>
      </c>
      <c r="B28" s="470" t="inlineStr">
        <is>
          <t>Groups</t>
        </is>
      </c>
      <c r="C28" s="101">
        <f>'Day on Day FC'!$I$377</f>
        <v/>
      </c>
      <c r="D28" s="101">
        <f>'Day on Day FC'!$AH$377</f>
        <v/>
      </c>
      <c r="E28" s="101">
        <f>'Day on Day FC'!$M$377</f>
        <v/>
      </c>
      <c r="F28" s="101">
        <f>'Day on Day FC'!$AL$377</f>
        <v/>
      </c>
      <c r="G28" s="10">
        <f>IF(ISERROR((E28/C28)-1),"NA",(E28/C28)-1)</f>
        <v/>
      </c>
      <c r="H28" s="10">
        <f>IF(ISERROR((F28/D28)-1),"NA",(F28/D28)-1)</f>
        <v/>
      </c>
      <c r="I28" s="101" t="n">
        <v>0</v>
      </c>
      <c r="J28" s="101">
        <f>C28-D28</f>
        <v/>
      </c>
      <c r="K28" s="101">
        <f>E28-F28</f>
        <v/>
      </c>
      <c r="L28" s="101">
        <f>E28-I28</f>
        <v/>
      </c>
      <c r="M28" s="101">
        <f>IF(E28=0,0,IF(I28=0,0,W28/I28))</f>
        <v/>
      </c>
      <c r="N28" s="101" t="n">
        <v>0</v>
      </c>
      <c r="O28" s="101" t="n">
        <v>0</v>
      </c>
      <c r="P28" s="101" t="n">
        <v>0</v>
      </c>
      <c r="Q28" s="101" t="n"/>
      <c r="R28" s="101" t="n"/>
      <c r="S28" s="101" t="n"/>
      <c r="T28" s="101">
        <f>C28-Q28</f>
        <v/>
      </c>
      <c r="U28" s="101">
        <f>D28-R28</f>
        <v/>
      </c>
      <c r="V28" s="101">
        <f>E28-S28</f>
        <v/>
      </c>
      <c r="W28" s="101" t="n"/>
      <c r="X28" s="338" t="n"/>
      <c r="Y28" s="101">
        <f>E28-C28</f>
        <v/>
      </c>
      <c r="Z28" s="101">
        <f>F28-D28</f>
        <v/>
      </c>
    </row>
    <row r="29" outlineLevel="1" ht="14.1" customHeight="1" s="302">
      <c r="A29" s="470">
        <f>A28</f>
        <v/>
      </c>
      <c r="B29" s="470" t="inlineStr">
        <is>
          <t>Comp &amp; House use</t>
        </is>
      </c>
      <c r="C29" s="101">
        <f>'Day on Day FC'!$J$377</f>
        <v/>
      </c>
      <c r="D29" s="101">
        <f>'Day on Day FC'!$AI$377</f>
        <v/>
      </c>
      <c r="E29" s="101">
        <f>'Day on Day FC'!$N$377</f>
        <v/>
      </c>
      <c r="F29" s="101">
        <f>'Day on Day FC'!$AM$377</f>
        <v/>
      </c>
      <c r="G29" s="10">
        <f>IF(ISERROR((E29/C29)-1),"NA",(E29/C29)-1)</f>
        <v/>
      </c>
      <c r="H29" s="10">
        <f>IF(ISERROR((F29/D29)-1),"NA",(F29/D29)-1)</f>
        <v/>
      </c>
      <c r="I29" s="101" t="n">
        <v>0</v>
      </c>
      <c r="J29" s="101">
        <f>C29-D29</f>
        <v/>
      </c>
      <c r="K29" s="101">
        <f>E29-F29</f>
        <v/>
      </c>
      <c r="L29" s="101">
        <f>E29-I29</f>
        <v/>
      </c>
      <c r="M29" s="101">
        <f>IF(E29=0,0,IF(I29=0,0,W29/I29))</f>
        <v/>
      </c>
      <c r="N29" s="101" t="n">
        <v>0</v>
      </c>
      <c r="O29" s="101">
        <f>M29*E29</f>
        <v/>
      </c>
      <c r="P29" s="101">
        <f>N29*F29</f>
        <v/>
      </c>
      <c r="Q29" s="101" t="n"/>
      <c r="R29" s="101" t="n"/>
      <c r="S29" s="101" t="n"/>
      <c r="T29" s="101">
        <f>C29-Q29</f>
        <v/>
      </c>
      <c r="U29" s="101">
        <f>D29-R29</f>
        <v/>
      </c>
      <c r="V29" s="101">
        <f>E29-S29</f>
        <v/>
      </c>
      <c r="W29" s="101" t="n"/>
      <c r="X29" s="338" t="n"/>
      <c r="Y29" s="101">
        <f>E29-C29</f>
        <v/>
      </c>
      <c r="Z29" s="101">
        <f>F29-D29</f>
        <v/>
      </c>
    </row>
    <row r="30" outlineLevel="1" ht="14.1" customFormat="1" customHeight="1" s="435">
      <c r="A30" s="472">
        <f>A29</f>
        <v/>
      </c>
      <c r="B30" s="472" t="inlineStr">
        <is>
          <t>Grand Total</t>
        </is>
      </c>
      <c r="C30" s="16">
        <f>SUM(C27:C29)-C29</f>
        <v/>
      </c>
      <c r="D30" s="16">
        <f>SUM(D27:D29)-D29</f>
        <v/>
      </c>
      <c r="E30" s="16">
        <f>SUM(E27:E29)-E29</f>
        <v/>
      </c>
      <c r="F30" s="16">
        <f>SUM(F27:F29)-F29</f>
        <v/>
      </c>
      <c r="G30" s="13">
        <f>IF(ISERROR((E30/C30)-1),"NA",(E30/C30)-1)</f>
        <v/>
      </c>
      <c r="H30" s="13">
        <f>IF(ISERROR((F30/D30)-1),"NA",(F30/D30)-1)</f>
        <v/>
      </c>
      <c r="I30" s="16">
        <f>SUM(I27:I29)-I29</f>
        <v/>
      </c>
      <c r="J30" s="16">
        <f>C30-D30</f>
        <v/>
      </c>
      <c r="K30" s="16">
        <f>E30-F30</f>
        <v/>
      </c>
      <c r="L30" s="16">
        <f>E30-I30</f>
        <v/>
      </c>
      <c r="M30" s="16">
        <f>IF(E30=0,0,IF(I30=0,0,O30/E30))</f>
        <v/>
      </c>
      <c r="N30" s="16" t="n">
        <v>0</v>
      </c>
      <c r="O30" s="16">
        <f>SUM(O27:O29)</f>
        <v/>
      </c>
      <c r="P30" s="16">
        <f>SUM(P27:P29)</f>
        <v/>
      </c>
      <c r="Q30" s="16">
        <f>SUM(Q27:Q29)</f>
        <v/>
      </c>
      <c r="R30" s="16">
        <f>SUM(R27:R29)</f>
        <v/>
      </c>
      <c r="S30" s="16">
        <f>SUM(S27:S29)</f>
        <v/>
      </c>
      <c r="T30" s="16">
        <f>C30-Q30</f>
        <v/>
      </c>
      <c r="U30" s="16">
        <f>D30-R30</f>
        <v/>
      </c>
      <c r="V30" s="16">
        <f>E30-S30</f>
        <v/>
      </c>
      <c r="W30" s="16">
        <f>W27</f>
        <v/>
      </c>
      <c r="X30" s="338" t="n"/>
      <c r="Y30" s="101">
        <f>E30-C30</f>
        <v/>
      </c>
      <c r="Z30" s="101">
        <f>F30-D30</f>
        <v/>
      </c>
    </row>
    <row r="31" outlineLevel="1" collapsed="1" ht="14.1" customHeight="1" s="302">
      <c r="A31" s="470">
        <f>'Day on Day FC'!D378</f>
        <v/>
      </c>
      <c r="B31" s="470" t="inlineStr">
        <is>
          <t>FIT</t>
        </is>
      </c>
      <c r="C31" s="101">
        <f>'Day on Day FC'!$H$378</f>
        <v/>
      </c>
      <c r="D31" s="101">
        <f>'Day on Day FC'!$AG$378</f>
        <v/>
      </c>
      <c r="E31" s="101">
        <f>'Day on Day FC'!$L$378</f>
        <v/>
      </c>
      <c r="F31" s="101">
        <f>'Day on Day FC'!$AK$378</f>
        <v/>
      </c>
      <c r="G31" s="10">
        <f>IF(ISERROR((E31/C31)-1),"NA",(E31/C31)-1)</f>
        <v/>
      </c>
      <c r="H31" s="10">
        <f>IF(ISERROR((F31/D31)-1),"NA",(F31/D31)-1)</f>
        <v/>
      </c>
      <c r="I31" s="101" t="n">
        <v>0</v>
      </c>
      <c r="J31" s="101">
        <f>C31-D31</f>
        <v/>
      </c>
      <c r="K31" s="101">
        <f>E31-F31</f>
        <v/>
      </c>
      <c r="L31" s="101">
        <f>E31-I31</f>
        <v/>
      </c>
      <c r="M31" s="101">
        <f>IF(E31=0,0,IF(I31=0,0,W31/I31))</f>
        <v/>
      </c>
      <c r="N31" s="101" t="n">
        <v>0</v>
      </c>
      <c r="O31" s="101">
        <f>M31*E31</f>
        <v/>
      </c>
      <c r="P31" s="101">
        <f>N31*F31</f>
        <v/>
      </c>
      <c r="Q31" s="101" t="n"/>
      <c r="R31" s="101" t="n"/>
      <c r="S31" s="101" t="n"/>
      <c r="T31" s="101">
        <f>C31-Q31</f>
        <v/>
      </c>
      <c r="U31" s="101">
        <f>D31-R31</f>
        <v/>
      </c>
      <c r="V31" s="101">
        <f>E31-S31</f>
        <v/>
      </c>
      <c r="W31" s="101" t="n"/>
      <c r="X31" s="338" t="n"/>
      <c r="Y31" s="101">
        <f>E31-C31</f>
        <v/>
      </c>
      <c r="Z31" s="101">
        <f>F31-D31</f>
        <v/>
      </c>
    </row>
    <row r="32" outlineLevel="1" ht="14.1" customHeight="1" s="302">
      <c r="A32" s="470">
        <f>A31</f>
        <v/>
      </c>
      <c r="B32" s="470" t="inlineStr">
        <is>
          <t>Groups</t>
        </is>
      </c>
      <c r="C32" s="101">
        <f>'Day on Day FC'!$I$378</f>
        <v/>
      </c>
      <c r="D32" s="101">
        <f>'Day on Day FC'!$AH$378</f>
        <v/>
      </c>
      <c r="E32" s="101">
        <f>'Day on Day FC'!$M$378</f>
        <v/>
      </c>
      <c r="F32" s="101">
        <f>'Day on Day FC'!$AL$378</f>
        <v/>
      </c>
      <c r="G32" s="10">
        <f>IF(ISERROR((E32/C32)-1),"NA",(E32/C32)-1)</f>
        <v/>
      </c>
      <c r="H32" s="10">
        <f>IF(ISERROR((F32/D32)-1),"NA",(F32/D32)-1)</f>
        <v/>
      </c>
      <c r="I32" s="101" t="n">
        <v>0</v>
      </c>
      <c r="J32" s="101">
        <f>C32-D32</f>
        <v/>
      </c>
      <c r="K32" s="101">
        <f>E32-F32</f>
        <v/>
      </c>
      <c r="L32" s="101">
        <f>E32-I32</f>
        <v/>
      </c>
      <c r="M32" s="101">
        <f>IF(E32=0,0,IF(I32=0,0,W32/I32))</f>
        <v/>
      </c>
      <c r="N32" s="101" t="n">
        <v>0</v>
      </c>
      <c r="O32" s="101">
        <f>M32*E32</f>
        <v/>
      </c>
      <c r="P32" s="101">
        <f>N32*F32</f>
        <v/>
      </c>
      <c r="Q32" s="101" t="n"/>
      <c r="R32" s="101" t="n"/>
      <c r="S32" s="101" t="n"/>
      <c r="T32" s="101">
        <f>C32-Q32</f>
        <v/>
      </c>
      <c r="U32" s="101">
        <f>D32-R32</f>
        <v/>
      </c>
      <c r="V32" s="101">
        <f>E32-S32</f>
        <v/>
      </c>
      <c r="W32" s="101" t="n"/>
      <c r="X32" s="338" t="n"/>
      <c r="Y32" s="101">
        <f>E32-C32</f>
        <v/>
      </c>
      <c r="Z32" s="101">
        <f>F32-D32</f>
        <v/>
      </c>
    </row>
    <row r="33" outlineLevel="1" ht="14.1" customHeight="1" s="302">
      <c r="A33" s="470">
        <f>A32</f>
        <v/>
      </c>
      <c r="B33" s="470" t="inlineStr">
        <is>
          <t>Comp &amp; House use</t>
        </is>
      </c>
      <c r="C33" s="101">
        <f>'Day on Day FC'!$J$378</f>
        <v/>
      </c>
      <c r="D33" s="101">
        <f>'Day on Day FC'!$AI$378</f>
        <v/>
      </c>
      <c r="E33" s="101">
        <f>'Day on Day FC'!$N$378</f>
        <v/>
      </c>
      <c r="F33" s="101">
        <f>'Day on Day FC'!$AM$378</f>
        <v/>
      </c>
      <c r="G33" s="10">
        <f>IF(ISERROR((E33/C33)-1),"NA",(E33/C33)-1)</f>
        <v/>
      </c>
      <c r="H33" s="10">
        <f>IF(ISERROR((F33/D33)-1),"NA",(F33/D33)-1)</f>
        <v/>
      </c>
      <c r="I33" s="101" t="n">
        <v>0</v>
      </c>
      <c r="J33" s="101">
        <f>C33-D33</f>
        <v/>
      </c>
      <c r="K33" s="101">
        <f>E33-F33</f>
        <v/>
      </c>
      <c r="L33" s="101">
        <f>E33-I33</f>
        <v/>
      </c>
      <c r="M33" s="101">
        <f>IF(E33=0,0,IF(I33=0,0,W33/I33))</f>
        <v/>
      </c>
      <c r="N33" s="101" t="n">
        <v>0</v>
      </c>
      <c r="O33" s="101">
        <f>M33*E33</f>
        <v/>
      </c>
      <c r="P33" s="101">
        <f>N33*F33</f>
        <v/>
      </c>
      <c r="Q33" s="101" t="n"/>
      <c r="R33" s="101" t="n"/>
      <c r="S33" s="101" t="n"/>
      <c r="T33" s="101">
        <f>C33-Q33</f>
        <v/>
      </c>
      <c r="U33" s="101">
        <f>D33-R33</f>
        <v/>
      </c>
      <c r="V33" s="101">
        <f>E33-S33</f>
        <v/>
      </c>
      <c r="W33" s="101" t="n"/>
      <c r="X33" s="338" t="n"/>
      <c r="Y33" s="101">
        <f>E33-C33</f>
        <v/>
      </c>
      <c r="Z33" s="101">
        <f>F33-D33</f>
        <v/>
      </c>
    </row>
    <row r="34" outlineLevel="1" ht="14.1" customFormat="1" customHeight="1" s="435">
      <c r="A34" s="472">
        <f>A33</f>
        <v/>
      </c>
      <c r="B34" s="472" t="inlineStr">
        <is>
          <t>Grand Total</t>
        </is>
      </c>
      <c r="C34" s="16">
        <f>SUM(C31:C33)-C33</f>
        <v/>
      </c>
      <c r="D34" s="16">
        <f>SUM(D31:D33)-D33</f>
        <v/>
      </c>
      <c r="E34" s="16">
        <f>SUM(E31:E33)-E33</f>
        <v/>
      </c>
      <c r="F34" s="16">
        <f>SUM(F31:F33)-F33</f>
        <v/>
      </c>
      <c r="G34" s="13">
        <f>IF(ISERROR((E34/C34)-1),"NA",(E34/C34)-1)</f>
        <v/>
      </c>
      <c r="H34" s="13">
        <f>IF(ISERROR((F34/D34)-1),"NA",(F34/D34)-1)</f>
        <v/>
      </c>
      <c r="I34" s="16">
        <f>SUM(I31:I33)-I33</f>
        <v/>
      </c>
      <c r="J34" s="16">
        <f>C34-D34</f>
        <v/>
      </c>
      <c r="K34" s="16">
        <f>E34-F34</f>
        <v/>
      </c>
      <c r="L34" s="16">
        <f>E34-I34</f>
        <v/>
      </c>
      <c r="M34" s="16">
        <f>IF(E34=0,0,IF(I34=0,0,O34/E34))</f>
        <v/>
      </c>
      <c r="N34" s="16" t="n">
        <v>0</v>
      </c>
      <c r="O34" s="16">
        <f>SUM(O31:O33)</f>
        <v/>
      </c>
      <c r="P34" s="16">
        <f>SUM(P31:P33)</f>
        <v/>
      </c>
      <c r="Q34" s="16">
        <f>SUM(Q31:Q33)</f>
        <v/>
      </c>
      <c r="R34" s="16">
        <f>SUM(R31:R33)</f>
        <v/>
      </c>
      <c r="S34" s="16">
        <f>SUM(S31:S33)</f>
        <v/>
      </c>
      <c r="T34" s="16">
        <f>C34-Q34</f>
        <v/>
      </c>
      <c r="U34" s="16">
        <f>D34-R34</f>
        <v/>
      </c>
      <c r="V34" s="16">
        <f>E34-S34</f>
        <v/>
      </c>
      <c r="W34" s="16">
        <f>W31</f>
        <v/>
      </c>
      <c r="X34" s="338" t="n"/>
      <c r="Y34" s="101">
        <f>E34-C34</f>
        <v/>
      </c>
      <c r="Z34" s="101">
        <f>F34-D34</f>
        <v/>
      </c>
    </row>
    <row r="35" outlineLevel="1" collapsed="1" ht="14.1" customHeight="1" s="302">
      <c r="A35" s="470">
        <f>'Day on Day FC'!D379</f>
        <v/>
      </c>
      <c r="B35" s="470" t="inlineStr">
        <is>
          <t>FIT</t>
        </is>
      </c>
      <c r="C35" s="101">
        <f>'Day on Day FC'!$H$379</f>
        <v/>
      </c>
      <c r="D35" s="101">
        <f>'Day on Day FC'!$AG$379</f>
        <v/>
      </c>
      <c r="E35" s="101">
        <f>'Day on Day FC'!$L$379</f>
        <v/>
      </c>
      <c r="F35" s="101">
        <f>'Day on Day FC'!$AK$379</f>
        <v/>
      </c>
      <c r="G35" s="10">
        <f>IF(ISERROR((E35/C35)-1),"NA",(E35/C35)-1)</f>
        <v/>
      </c>
      <c r="H35" s="10">
        <f>IF(ISERROR((F35/D35)-1),"NA",(F35/D35)-1)</f>
        <v/>
      </c>
      <c r="I35" s="101" t="n">
        <v>0</v>
      </c>
      <c r="J35" s="101">
        <f>C35-D35</f>
        <v/>
      </c>
      <c r="K35" s="101">
        <f>E35-F35</f>
        <v/>
      </c>
      <c r="L35" s="101">
        <f>E35-I35</f>
        <v/>
      </c>
      <c r="M35" s="101">
        <f>IF(E35=0,0,IF(I35=0,0,W35/I35))</f>
        <v/>
      </c>
      <c r="N35" s="101" t="n">
        <v>0</v>
      </c>
      <c r="O35" s="101">
        <f>M35*E35</f>
        <v/>
      </c>
      <c r="P35" s="101">
        <f>N35*F35</f>
        <v/>
      </c>
      <c r="Q35" s="101" t="n"/>
      <c r="R35" s="101" t="n"/>
      <c r="S35" s="101" t="n"/>
      <c r="T35" s="101">
        <f>C35-Q35</f>
        <v/>
      </c>
      <c r="U35" s="101">
        <f>D35-R35</f>
        <v/>
      </c>
      <c r="V35" s="101">
        <f>E35-S35</f>
        <v/>
      </c>
      <c r="W35" s="101" t="n"/>
      <c r="X35" s="338" t="n"/>
      <c r="Y35" s="101">
        <f>E35-C35</f>
        <v/>
      </c>
      <c r="Z35" s="101">
        <f>F35-D35</f>
        <v/>
      </c>
    </row>
    <row r="36" outlineLevel="1" ht="14.1" customHeight="1" s="302">
      <c r="A36" s="470">
        <f>A35</f>
        <v/>
      </c>
      <c r="B36" s="470" t="inlineStr">
        <is>
          <t>Groups</t>
        </is>
      </c>
      <c r="C36" s="101">
        <f>'Day on Day FC'!$I$379</f>
        <v/>
      </c>
      <c r="D36" s="101">
        <f>'Day on Day FC'!$AH$379</f>
        <v/>
      </c>
      <c r="E36" s="101">
        <f>'Day on Day FC'!$M$379</f>
        <v/>
      </c>
      <c r="F36" s="101">
        <f>'Day on Day FC'!$AL$379</f>
        <v/>
      </c>
      <c r="G36" s="10">
        <f>IF(ISERROR((E36/C36)-1),"NA",(E36/C36)-1)</f>
        <v/>
      </c>
      <c r="H36" s="10">
        <f>IF(ISERROR((F36/D36)-1),"NA",(F36/D36)-1)</f>
        <v/>
      </c>
      <c r="I36" s="101" t="n">
        <v>0</v>
      </c>
      <c r="J36" s="101">
        <f>C36-D36</f>
        <v/>
      </c>
      <c r="K36" s="101">
        <f>E36-F36</f>
        <v/>
      </c>
      <c r="L36" s="101">
        <f>E36-I36</f>
        <v/>
      </c>
      <c r="M36" s="101">
        <f>IF(E36=0,0,IF(I36=0,0,W36/I36))</f>
        <v/>
      </c>
      <c r="N36" s="101" t="n">
        <v>0</v>
      </c>
      <c r="O36" s="101">
        <f>M36*E36</f>
        <v/>
      </c>
      <c r="P36" s="101">
        <f>N36*F36</f>
        <v/>
      </c>
      <c r="Q36" s="101" t="n"/>
      <c r="R36" s="101" t="n"/>
      <c r="S36" s="101" t="n"/>
      <c r="T36" s="101">
        <f>C36-Q36</f>
        <v/>
      </c>
      <c r="U36" s="101">
        <f>D36-R36</f>
        <v/>
      </c>
      <c r="V36" s="101">
        <f>E36-S36</f>
        <v/>
      </c>
      <c r="W36" s="101" t="n"/>
      <c r="X36" s="338" t="n"/>
      <c r="Y36" s="101">
        <f>E36-C36</f>
        <v/>
      </c>
      <c r="Z36" s="101">
        <f>F36-D36</f>
        <v/>
      </c>
    </row>
    <row r="37" outlineLevel="1" ht="14.1" customHeight="1" s="302">
      <c r="A37" s="470">
        <f>A36</f>
        <v/>
      </c>
      <c r="B37" s="470" t="inlineStr">
        <is>
          <t>Comp &amp; House use</t>
        </is>
      </c>
      <c r="C37" s="101">
        <f>'Day on Day FC'!$J$379</f>
        <v/>
      </c>
      <c r="D37" s="101">
        <f>'Day on Day FC'!$AI$379</f>
        <v/>
      </c>
      <c r="E37" s="101">
        <f>'Day on Day FC'!$N$379</f>
        <v/>
      </c>
      <c r="F37" s="101">
        <f>'Day on Day FC'!$AM$379</f>
        <v/>
      </c>
      <c r="G37" s="10">
        <f>IF(ISERROR((E37/C37)-1),"NA",(E37/C37)-1)</f>
        <v/>
      </c>
      <c r="H37" s="10">
        <f>IF(ISERROR((F37/D37)-1),"NA",(F37/D37)-1)</f>
        <v/>
      </c>
      <c r="I37" s="101" t="n">
        <v>0</v>
      </c>
      <c r="J37" s="101">
        <f>C37-D37</f>
        <v/>
      </c>
      <c r="K37" s="101">
        <f>E37-F37</f>
        <v/>
      </c>
      <c r="L37" s="101">
        <f>E37-I37</f>
        <v/>
      </c>
      <c r="M37" s="101">
        <f>IF(E37=0,0,IF(I37=0,0,W37/I37))</f>
        <v/>
      </c>
      <c r="N37" s="101" t="n">
        <v>0</v>
      </c>
      <c r="O37" s="101">
        <f>M37*E37</f>
        <v/>
      </c>
      <c r="P37" s="101">
        <f>N37*F37</f>
        <v/>
      </c>
      <c r="Q37" s="101" t="n"/>
      <c r="R37" s="101" t="n"/>
      <c r="S37" s="101" t="n"/>
      <c r="T37" s="101">
        <f>C37-Q37</f>
        <v/>
      </c>
      <c r="U37" s="101">
        <f>D37-R37</f>
        <v/>
      </c>
      <c r="V37" s="101">
        <f>E37-S37</f>
        <v/>
      </c>
      <c r="W37" s="101" t="n"/>
      <c r="X37" s="338" t="n"/>
      <c r="Y37" s="101">
        <f>E37-C37</f>
        <v/>
      </c>
      <c r="Z37" s="101">
        <f>F37-D37</f>
        <v/>
      </c>
    </row>
    <row r="38" outlineLevel="1" ht="14.1" customFormat="1" customHeight="1" s="435">
      <c r="A38" s="472">
        <f>A37</f>
        <v/>
      </c>
      <c r="B38" s="472" t="inlineStr">
        <is>
          <t>Grand Total</t>
        </is>
      </c>
      <c r="C38" s="16">
        <f>SUM(C35:C37)-C37</f>
        <v/>
      </c>
      <c r="D38" s="16">
        <f>SUM(D35:D37)-D37</f>
        <v/>
      </c>
      <c r="E38" s="16">
        <f>SUM(E35:E37)-E37</f>
        <v/>
      </c>
      <c r="F38" s="16">
        <f>SUM(F35:F37)-F37</f>
        <v/>
      </c>
      <c r="G38" s="13">
        <f>IF(ISERROR((E38/C38)-1),"NA",(E38/C38)-1)</f>
        <v/>
      </c>
      <c r="H38" s="13">
        <f>IF(ISERROR((F38/D38)-1),"NA",(F38/D38)-1)</f>
        <v/>
      </c>
      <c r="I38" s="16">
        <f>SUM(I35:I37)-I37</f>
        <v/>
      </c>
      <c r="J38" s="16">
        <f>C38-D38</f>
        <v/>
      </c>
      <c r="K38" s="16">
        <f>E38-F38</f>
        <v/>
      </c>
      <c r="L38" s="16">
        <f>E38-I38</f>
        <v/>
      </c>
      <c r="M38" s="16">
        <f>IF(E38=0,0,IF(I38=0,0,O38/E38))</f>
        <v/>
      </c>
      <c r="N38" s="16" t="n">
        <v>0</v>
      </c>
      <c r="O38" s="16">
        <f>SUM(O35:O37)</f>
        <v/>
      </c>
      <c r="P38" s="16">
        <f>SUM(P35:P37)</f>
        <v/>
      </c>
      <c r="Q38" s="16">
        <f>SUM(Q35:Q37)</f>
        <v/>
      </c>
      <c r="R38" s="16">
        <f>SUM(R35:R37)</f>
        <v/>
      </c>
      <c r="S38" s="16">
        <f>SUM(S35:S37)</f>
        <v/>
      </c>
      <c r="T38" s="16">
        <f>C38-Q38</f>
        <v/>
      </c>
      <c r="U38" s="16">
        <f>D38-R38</f>
        <v/>
      </c>
      <c r="V38" s="16">
        <f>E38-S38</f>
        <v/>
      </c>
      <c r="W38" s="16">
        <f>W35</f>
        <v/>
      </c>
      <c r="X38" s="338" t="n"/>
      <c r="Y38" s="101">
        <f>E38-C38</f>
        <v/>
      </c>
      <c r="Z38" s="101">
        <f>F38-D38</f>
        <v/>
      </c>
    </row>
    <row r="39" outlineLevel="1" ht="14.1" customHeight="1" s="302">
      <c r="A39" s="470">
        <f>'Day on Day FC'!D380</f>
        <v/>
      </c>
      <c r="B39" s="470" t="inlineStr">
        <is>
          <t>FIT</t>
        </is>
      </c>
      <c r="C39" s="101">
        <f>'Day on Day FC'!$H$380</f>
        <v/>
      </c>
      <c r="D39" s="101">
        <f>'Day on Day FC'!$AG$380</f>
        <v/>
      </c>
      <c r="E39" s="101">
        <f>'Day on Day FC'!$L$380</f>
        <v/>
      </c>
      <c r="F39" s="101">
        <f>'Day on Day FC'!$AK$380</f>
        <v/>
      </c>
      <c r="G39" s="10">
        <f>IF(ISERROR((E39/C39)-1),"NA",(E39/C39)-1)</f>
        <v/>
      </c>
      <c r="H39" s="10">
        <f>IF(ISERROR((F39/D39)-1),"NA",(F39/D39)-1)</f>
        <v/>
      </c>
      <c r="I39" s="101" t="n">
        <v>0</v>
      </c>
      <c r="J39" s="101">
        <f>C39-D39</f>
        <v/>
      </c>
      <c r="K39" s="101">
        <f>E39-F39</f>
        <v/>
      </c>
      <c r="L39" s="101">
        <f>E39-I39</f>
        <v/>
      </c>
      <c r="M39" s="101">
        <f>IF(E39=0,0,IF(I39=0,0,W39/I39))</f>
        <v/>
      </c>
      <c r="N39" s="101" t="n">
        <v>0</v>
      </c>
      <c r="O39" s="101">
        <f>M39*E39</f>
        <v/>
      </c>
      <c r="P39" s="101">
        <f>N39*F39</f>
        <v/>
      </c>
      <c r="Q39" s="101" t="n"/>
      <c r="R39" s="101" t="n"/>
      <c r="S39" s="101" t="n"/>
      <c r="T39" s="101">
        <f>C39-Q39</f>
        <v/>
      </c>
      <c r="U39" s="101">
        <f>D39-R39</f>
        <v/>
      </c>
      <c r="V39" s="101">
        <f>E39-S39</f>
        <v/>
      </c>
      <c r="W39" s="101" t="n"/>
      <c r="X39" s="338" t="n"/>
      <c r="Y39" s="101">
        <f>E39-C39</f>
        <v/>
      </c>
      <c r="Z39" s="101">
        <f>F39-D39</f>
        <v/>
      </c>
    </row>
    <row r="40" outlineLevel="1" ht="14.1" customHeight="1" s="302">
      <c r="A40" s="470">
        <f>A39</f>
        <v/>
      </c>
      <c r="B40" s="470" t="inlineStr">
        <is>
          <t>Groups</t>
        </is>
      </c>
      <c r="C40" s="101">
        <f>'Day on Day FC'!$I$380</f>
        <v/>
      </c>
      <c r="D40" s="101">
        <f>'Day on Day FC'!$AH$380</f>
        <v/>
      </c>
      <c r="E40" s="101">
        <f>'Day on Day FC'!$M$380</f>
        <v/>
      </c>
      <c r="F40" s="101">
        <f>'Day on Day FC'!$AL$380</f>
        <v/>
      </c>
      <c r="G40" s="10">
        <f>IF(ISERROR((E40/C40)-1),"NA",(E40/C40)-1)</f>
        <v/>
      </c>
      <c r="H40" s="10">
        <f>IF(ISERROR((F40/D40)-1),"NA",(F40/D40)-1)</f>
        <v/>
      </c>
      <c r="I40" s="101" t="n">
        <v>0</v>
      </c>
      <c r="J40" s="101">
        <f>C40-D40</f>
        <v/>
      </c>
      <c r="K40" s="101">
        <f>E40-F40</f>
        <v/>
      </c>
      <c r="L40" s="101">
        <f>E40-I40</f>
        <v/>
      </c>
      <c r="M40" s="101">
        <f>IF(E40=0,0,IF(I40=0,0,W40/I40))</f>
        <v/>
      </c>
      <c r="N40" s="101" t="n">
        <v>0</v>
      </c>
      <c r="O40" s="101">
        <f>M40*E40</f>
        <v/>
      </c>
      <c r="P40" s="101">
        <f>N40*F40</f>
        <v/>
      </c>
      <c r="Q40" s="101" t="n"/>
      <c r="R40" s="101" t="n"/>
      <c r="S40" s="101" t="n"/>
      <c r="T40" s="101">
        <f>C40-Q40</f>
        <v/>
      </c>
      <c r="U40" s="101">
        <f>D40-R40</f>
        <v/>
      </c>
      <c r="V40" s="101">
        <f>E40-S40</f>
        <v/>
      </c>
      <c r="W40" s="101" t="n"/>
      <c r="X40" s="338" t="n"/>
      <c r="Y40" s="101">
        <f>E40-C40</f>
        <v/>
      </c>
      <c r="Z40" s="101">
        <f>F40-D40</f>
        <v/>
      </c>
    </row>
    <row r="41" outlineLevel="1" ht="14.1" customHeight="1" s="302">
      <c r="A41" s="470">
        <f>A40</f>
        <v/>
      </c>
      <c r="B41" s="470" t="inlineStr">
        <is>
          <t>Comp &amp; House use</t>
        </is>
      </c>
      <c r="C41" s="101">
        <f>'Day on Day FC'!$J$380</f>
        <v/>
      </c>
      <c r="D41" s="101">
        <f>'Day on Day FC'!$AI$380</f>
        <v/>
      </c>
      <c r="E41" s="101">
        <f>'Day on Day FC'!$N$380</f>
        <v/>
      </c>
      <c r="F41" s="101">
        <f>'Day on Day FC'!$AM$380</f>
        <v/>
      </c>
      <c r="G41" s="10">
        <f>IF(ISERROR((E41/C41)-1),"NA",(E41/C41)-1)</f>
        <v/>
      </c>
      <c r="H41" s="10">
        <f>IF(ISERROR((F41/D41)-1),"NA",(F41/D41)-1)</f>
        <v/>
      </c>
      <c r="I41" s="101" t="n">
        <v>0</v>
      </c>
      <c r="J41" s="101">
        <f>C41-D41</f>
        <v/>
      </c>
      <c r="K41" s="101">
        <f>E41-F41</f>
        <v/>
      </c>
      <c r="L41" s="101">
        <f>E41-I41</f>
        <v/>
      </c>
      <c r="M41" s="101">
        <f>IF(E41=0,0,IF(I41=0,0,W41/I41))</f>
        <v/>
      </c>
      <c r="N41" s="101" t="n">
        <v>0</v>
      </c>
      <c r="O41" s="101">
        <f>M41*E41</f>
        <v/>
      </c>
      <c r="P41" s="101">
        <f>N41*F41</f>
        <v/>
      </c>
      <c r="Q41" s="101" t="n"/>
      <c r="R41" s="101" t="n"/>
      <c r="S41" s="101" t="n"/>
      <c r="T41" s="101">
        <f>C41-Q41</f>
        <v/>
      </c>
      <c r="U41" s="101">
        <f>D41-R41</f>
        <v/>
      </c>
      <c r="V41" s="101">
        <f>E41-S41</f>
        <v/>
      </c>
      <c r="W41" s="101" t="n"/>
      <c r="X41" s="338" t="n"/>
      <c r="Y41" s="101">
        <f>E41-C41</f>
        <v/>
      </c>
      <c r="Z41" s="101">
        <f>F41-D41</f>
        <v/>
      </c>
    </row>
    <row r="42" outlineLevel="1" ht="14.1" customFormat="1" customHeight="1" s="435">
      <c r="A42" s="472">
        <f>A41</f>
        <v/>
      </c>
      <c r="B42" s="472" t="inlineStr">
        <is>
          <t>Grand Total</t>
        </is>
      </c>
      <c r="C42" s="16">
        <f>SUM(C39:C41)-C41</f>
        <v/>
      </c>
      <c r="D42" s="16">
        <f>SUM(D39:D41)-D41</f>
        <v/>
      </c>
      <c r="E42" s="16">
        <f>SUM(E39:E41)-E41</f>
        <v/>
      </c>
      <c r="F42" s="16">
        <f>SUM(F39:F41)-F41</f>
        <v/>
      </c>
      <c r="G42" s="13">
        <f>IF(ISERROR((E42/C42)-1),"NA",(E42/C42)-1)</f>
        <v/>
      </c>
      <c r="H42" s="13">
        <f>IF(ISERROR((F42/D42)-1),"NA",(F42/D42)-1)</f>
        <v/>
      </c>
      <c r="I42" s="16">
        <f>SUM(I39:I41)-I41</f>
        <v/>
      </c>
      <c r="J42" s="16">
        <f>C42-D42</f>
        <v/>
      </c>
      <c r="K42" s="16">
        <f>E42-F42</f>
        <v/>
      </c>
      <c r="L42" s="16">
        <f>E42-I42</f>
        <v/>
      </c>
      <c r="M42" s="16">
        <f>IF(E42=0,0,IF(I42=0,0,O42/E42))</f>
        <v/>
      </c>
      <c r="N42" s="16" t="n">
        <v>0</v>
      </c>
      <c r="O42" s="16">
        <f>SUM(O39:O41)</f>
        <v/>
      </c>
      <c r="P42" s="16">
        <f>SUM(P39:P41)</f>
        <v/>
      </c>
      <c r="Q42" s="16">
        <f>SUM(Q39:Q41)</f>
        <v/>
      </c>
      <c r="R42" s="16">
        <f>SUM(R39:R41)</f>
        <v/>
      </c>
      <c r="S42" s="16">
        <f>SUM(S39:S41)</f>
        <v/>
      </c>
      <c r="T42" s="16">
        <f>C42-Q42</f>
        <v/>
      </c>
      <c r="U42" s="16">
        <f>D42-R42</f>
        <v/>
      </c>
      <c r="V42" s="16">
        <f>E42-S42</f>
        <v/>
      </c>
      <c r="W42" s="16">
        <f>W39</f>
        <v/>
      </c>
      <c r="X42" s="338" t="n"/>
      <c r="Y42" s="101">
        <f>E42-C42</f>
        <v/>
      </c>
      <c r="Z42" s="101">
        <f>F42-D42</f>
        <v/>
      </c>
    </row>
    <row r="43" outlineLevel="1" collapsed="1" ht="14.1" customHeight="1" s="302">
      <c r="A43" s="470">
        <f>'Day on Day FC'!D381</f>
        <v/>
      </c>
      <c r="B43" s="470" t="inlineStr">
        <is>
          <t>FIT</t>
        </is>
      </c>
      <c r="C43" s="101">
        <f>'Day on Day FC'!$H$381</f>
        <v/>
      </c>
      <c r="D43" s="101">
        <f>'Day on Day FC'!$AG$381</f>
        <v/>
      </c>
      <c r="E43" s="101">
        <f>'Day on Day FC'!$L$381</f>
        <v/>
      </c>
      <c r="F43" s="101">
        <f>'Day on Day FC'!$AK$381</f>
        <v/>
      </c>
      <c r="G43" s="10">
        <f>IF(ISERROR((E43/C43)-1),"NA",(E43/C43)-1)</f>
        <v/>
      </c>
      <c r="H43" s="10">
        <f>IF(ISERROR((F43/D43)-1),"NA",(F43/D43)-1)</f>
        <v/>
      </c>
      <c r="I43" s="101" t="n">
        <v>0</v>
      </c>
      <c r="J43" s="101">
        <f>C43-D43</f>
        <v/>
      </c>
      <c r="K43" s="101">
        <f>E43-F43</f>
        <v/>
      </c>
      <c r="L43" s="101">
        <f>E43-I43</f>
        <v/>
      </c>
      <c r="M43" s="101">
        <f>IF(E43=0,0,IF(I43=0,0,W43/I43))</f>
        <v/>
      </c>
      <c r="N43" s="101" t="n">
        <v>0</v>
      </c>
      <c r="O43" s="101">
        <f>M43*E43</f>
        <v/>
      </c>
      <c r="P43" s="101">
        <f>N43*F43</f>
        <v/>
      </c>
      <c r="Q43" s="101" t="n"/>
      <c r="R43" s="101" t="n"/>
      <c r="S43" s="101" t="n"/>
      <c r="T43" s="101">
        <f>C43-Q43</f>
        <v/>
      </c>
      <c r="U43" s="101">
        <f>D43-R43</f>
        <v/>
      </c>
      <c r="V43" s="101">
        <f>E43-S43</f>
        <v/>
      </c>
      <c r="W43" s="101" t="n"/>
      <c r="X43" s="338" t="n"/>
      <c r="Y43" s="101">
        <f>E43-C43</f>
        <v/>
      </c>
      <c r="Z43" s="101">
        <f>F43-D43</f>
        <v/>
      </c>
      <c r="AC43" s="435" t="n"/>
      <c r="AD43" s="471" t="n"/>
    </row>
    <row r="44" outlineLevel="1" ht="14.1" customHeight="1" s="302">
      <c r="A44" s="470">
        <f>A43</f>
        <v/>
      </c>
      <c r="B44" s="470" t="inlineStr">
        <is>
          <t>Groups</t>
        </is>
      </c>
      <c r="C44" s="101">
        <f>'Day on Day FC'!$I$381</f>
        <v/>
      </c>
      <c r="D44" s="101">
        <f>'Day on Day FC'!$AH$381</f>
        <v/>
      </c>
      <c r="E44" s="101">
        <f>'Day on Day FC'!$M$381</f>
        <v/>
      </c>
      <c r="F44" s="101">
        <f>'Day on Day FC'!$AL$381</f>
        <v/>
      </c>
      <c r="G44" s="10">
        <f>IF(ISERROR((E44/C44)-1),"NA",(E44/C44)-1)</f>
        <v/>
      </c>
      <c r="H44" s="10">
        <f>IF(ISERROR((F44/D44)-1),"NA",(F44/D44)-1)</f>
        <v/>
      </c>
      <c r="I44" s="101" t="n">
        <v>0</v>
      </c>
      <c r="J44" s="101">
        <f>C44-D44</f>
        <v/>
      </c>
      <c r="K44" s="101">
        <f>E44-F44</f>
        <v/>
      </c>
      <c r="L44" s="101">
        <f>E44-I44</f>
        <v/>
      </c>
      <c r="M44" s="101">
        <f>IF(E44=0,0,IF(I44=0,0,W44/I44))</f>
        <v/>
      </c>
      <c r="N44" s="101" t="n">
        <v>0</v>
      </c>
      <c r="O44" s="101">
        <f>M44*E44</f>
        <v/>
      </c>
      <c r="P44" s="101">
        <f>N44*F44</f>
        <v/>
      </c>
      <c r="Q44" s="101" t="n"/>
      <c r="R44" s="101" t="n"/>
      <c r="S44" s="101" t="n"/>
      <c r="T44" s="101">
        <f>C44-Q44</f>
        <v/>
      </c>
      <c r="U44" s="101">
        <f>D44-R44</f>
        <v/>
      </c>
      <c r="V44" s="101">
        <f>E44-S44</f>
        <v/>
      </c>
      <c r="W44" s="101" t="n"/>
      <c r="X44" s="338" t="n"/>
      <c r="Y44" s="101">
        <f>E44-C44</f>
        <v/>
      </c>
      <c r="Z44" s="101">
        <f>F44-D44</f>
        <v/>
      </c>
      <c r="AC44" s="435" t="n"/>
      <c r="AD44" s="471" t="n"/>
    </row>
    <row r="45" outlineLevel="1" ht="14.1" customHeight="1" s="302">
      <c r="A45" s="470">
        <f>A44</f>
        <v/>
      </c>
      <c r="B45" s="470" t="inlineStr">
        <is>
          <t>Comp &amp; House use</t>
        </is>
      </c>
      <c r="C45" s="101">
        <f>'Day on Day FC'!$J$381</f>
        <v/>
      </c>
      <c r="D45" s="101">
        <f>'Day on Day FC'!$AI$381</f>
        <v/>
      </c>
      <c r="E45" s="101">
        <f>'Day on Day FC'!$N$381</f>
        <v/>
      </c>
      <c r="F45" s="101">
        <f>'Day on Day FC'!$AM$381</f>
        <v/>
      </c>
      <c r="G45" s="10">
        <f>IF(ISERROR((E45/C45)-1),"NA",(E45/C45)-1)</f>
        <v/>
      </c>
      <c r="H45" s="10">
        <f>IF(ISERROR((F45/D45)-1),"NA",(F45/D45)-1)</f>
        <v/>
      </c>
      <c r="I45" s="101" t="n">
        <v>0</v>
      </c>
      <c r="J45" s="101">
        <f>C45-D45</f>
        <v/>
      </c>
      <c r="K45" s="101">
        <f>E45-F45</f>
        <v/>
      </c>
      <c r="L45" s="101">
        <f>E45-I45</f>
        <v/>
      </c>
      <c r="M45" s="101">
        <f>IF(E45=0,0,IF(I45=0,0,W45/I45))</f>
        <v/>
      </c>
      <c r="N45" s="101" t="n">
        <v>0</v>
      </c>
      <c r="O45" s="101">
        <f>M45*E45</f>
        <v/>
      </c>
      <c r="P45" s="101">
        <f>N45*F45</f>
        <v/>
      </c>
      <c r="Q45" s="101" t="n"/>
      <c r="R45" s="101" t="n"/>
      <c r="S45" s="101" t="n"/>
      <c r="T45" s="101">
        <f>C45-Q45</f>
        <v/>
      </c>
      <c r="U45" s="101">
        <f>D45-R45</f>
        <v/>
      </c>
      <c r="V45" s="101">
        <f>E45-S45</f>
        <v/>
      </c>
      <c r="W45" s="101" t="n"/>
      <c r="X45" s="338" t="n"/>
      <c r="Y45" s="101">
        <f>E45-C45</f>
        <v/>
      </c>
      <c r="Z45" s="101">
        <f>F45-D45</f>
        <v/>
      </c>
      <c r="AC45" s="435" t="n"/>
      <c r="AD45" s="471" t="n"/>
    </row>
    <row r="46" outlineLevel="1" ht="14.1" customFormat="1" customHeight="1" s="435">
      <c r="A46" s="472">
        <f>A45</f>
        <v/>
      </c>
      <c r="B46" s="472" t="inlineStr">
        <is>
          <t>Grand Total</t>
        </is>
      </c>
      <c r="C46" s="16">
        <f>SUM(C43:C45)-C45</f>
        <v/>
      </c>
      <c r="D46" s="16">
        <f>SUM(D43:D45)-D45</f>
        <v/>
      </c>
      <c r="E46" s="16">
        <f>SUM(E43:E45)-E45</f>
        <v/>
      </c>
      <c r="F46" s="16">
        <f>SUM(F43:F45)-F45</f>
        <v/>
      </c>
      <c r="G46" s="13">
        <f>IF(ISERROR((E46/C46)-1),"NA",(E46/C46)-1)</f>
        <v/>
      </c>
      <c r="H46" s="13">
        <f>IF(ISERROR((F46/D46)-1),"NA",(F46/D46)-1)</f>
        <v/>
      </c>
      <c r="I46" s="16">
        <f>SUM(I43:I45)-I45</f>
        <v/>
      </c>
      <c r="J46" s="16">
        <f>C46-D46</f>
        <v/>
      </c>
      <c r="K46" s="16">
        <f>E46-F46</f>
        <v/>
      </c>
      <c r="L46" s="16">
        <f>E46-I46</f>
        <v/>
      </c>
      <c r="M46" s="16">
        <f>IF(E46=0,0,IF(I46=0,0,O46/E46))</f>
        <v/>
      </c>
      <c r="N46" s="16" t="n">
        <v>0</v>
      </c>
      <c r="O46" s="16">
        <f>SUM(O43:O45)</f>
        <v/>
      </c>
      <c r="P46" s="16">
        <f>SUM(P43:P45)</f>
        <v/>
      </c>
      <c r="Q46" s="16">
        <f>SUM(Q43:Q45)</f>
        <v/>
      </c>
      <c r="R46" s="16">
        <f>SUM(R43:R45)</f>
        <v/>
      </c>
      <c r="S46" s="16">
        <f>SUM(S43:S45)</f>
        <v/>
      </c>
      <c r="T46" s="16">
        <f>C46-Q46</f>
        <v/>
      </c>
      <c r="U46" s="16">
        <f>D46-R46</f>
        <v/>
      </c>
      <c r="V46" s="16">
        <f>E46-S46</f>
        <v/>
      </c>
      <c r="W46" s="16">
        <f>W43</f>
        <v/>
      </c>
      <c r="X46" s="338" t="n"/>
      <c r="Y46" s="101">
        <f>E46-C46</f>
        <v/>
      </c>
      <c r="Z46" s="101">
        <f>F46-D46</f>
        <v/>
      </c>
      <c r="AD46" s="471" t="n"/>
    </row>
    <row r="47" outlineLevel="1" ht="14.1" customHeight="1" s="302">
      <c r="A47" s="470">
        <f>'Day on Day FC'!D382</f>
        <v/>
      </c>
      <c r="B47" s="470" t="inlineStr">
        <is>
          <t>FIT</t>
        </is>
      </c>
      <c r="C47" s="101">
        <f>'Day on Day FC'!$H$382</f>
        <v/>
      </c>
      <c r="D47" s="101">
        <f>'Day on Day FC'!$AG$382</f>
        <v/>
      </c>
      <c r="E47" s="101">
        <f>'Day on Day FC'!$L$382</f>
        <v/>
      </c>
      <c r="F47" s="101">
        <f>'Day on Day FC'!$AK$382</f>
        <v/>
      </c>
      <c r="G47" s="10">
        <f>IF(ISERROR((E47/C47)-1),"NA",(E47/C47)-1)</f>
        <v/>
      </c>
      <c r="H47" s="10">
        <f>IF(ISERROR((F47/D47)-1),"NA",(F47/D47)-1)</f>
        <v/>
      </c>
      <c r="I47" s="101" t="n">
        <v>0</v>
      </c>
      <c r="J47" s="101">
        <f>C47-D47</f>
        <v/>
      </c>
      <c r="K47" s="101">
        <f>E47-F47</f>
        <v/>
      </c>
      <c r="L47" s="101">
        <f>E47-I47</f>
        <v/>
      </c>
      <c r="M47" s="101">
        <f>IF(E47=0,0,IF(I47=0,0,W47/I47))</f>
        <v/>
      </c>
      <c r="N47" s="101" t="n">
        <v>0</v>
      </c>
      <c r="O47" s="101">
        <f>M47*E47</f>
        <v/>
      </c>
      <c r="P47" s="101">
        <f>N47*F47</f>
        <v/>
      </c>
      <c r="Q47" s="101" t="n"/>
      <c r="R47" s="101" t="n"/>
      <c r="S47" s="101" t="n"/>
      <c r="T47" s="101">
        <f>C47-Q47</f>
        <v/>
      </c>
      <c r="U47" s="101">
        <f>D47-R47</f>
        <v/>
      </c>
      <c r="V47" s="101">
        <f>E47-S47</f>
        <v/>
      </c>
      <c r="W47" s="101" t="n"/>
      <c r="X47" s="338" t="n"/>
      <c r="Y47" s="101">
        <f>E47-C47</f>
        <v/>
      </c>
      <c r="Z47" s="101">
        <f>F47-D47</f>
        <v/>
      </c>
      <c r="AC47" s="435" t="n"/>
      <c r="AD47" s="473" t="n"/>
    </row>
    <row r="48" outlineLevel="1" ht="14.1" customHeight="1" s="302">
      <c r="A48" s="470">
        <f>A47</f>
        <v/>
      </c>
      <c r="B48" s="470" t="inlineStr">
        <is>
          <t>Groups</t>
        </is>
      </c>
      <c r="C48" s="101">
        <f>'Day on Day FC'!$I$382</f>
        <v/>
      </c>
      <c r="D48" s="101">
        <f>'Day on Day FC'!$AH$382</f>
        <v/>
      </c>
      <c r="E48" s="101">
        <f>'Day on Day FC'!$M$382</f>
        <v/>
      </c>
      <c r="F48" s="101">
        <f>'Day on Day FC'!$AL$382</f>
        <v/>
      </c>
      <c r="G48" s="10">
        <f>IF(ISERROR((E48/C48)-1),"NA",(E48/C48)-1)</f>
        <v/>
      </c>
      <c r="H48" s="10">
        <f>IF(ISERROR((F48/D48)-1),"NA",(F48/D48)-1)</f>
        <v/>
      </c>
      <c r="I48" s="101" t="n">
        <v>0</v>
      </c>
      <c r="J48" s="101">
        <f>C48-D48</f>
        <v/>
      </c>
      <c r="K48" s="101">
        <f>E48-F48</f>
        <v/>
      </c>
      <c r="L48" s="101">
        <f>E48-I48</f>
        <v/>
      </c>
      <c r="M48" s="101">
        <f>IF(E48=0,0,IF(I48=0,0,W48/I48))</f>
        <v/>
      </c>
      <c r="N48" s="101" t="n">
        <v>0</v>
      </c>
      <c r="O48" s="101">
        <f>M48*E48</f>
        <v/>
      </c>
      <c r="P48" s="101">
        <f>N48*F48</f>
        <v/>
      </c>
      <c r="Q48" s="101" t="n"/>
      <c r="R48" s="101" t="n"/>
      <c r="S48" s="101" t="n"/>
      <c r="T48" s="101">
        <f>C48-Q48</f>
        <v/>
      </c>
      <c r="U48" s="101">
        <f>D48-R48</f>
        <v/>
      </c>
      <c r="V48" s="101">
        <f>E48-S48</f>
        <v/>
      </c>
      <c r="W48" s="101" t="n"/>
      <c r="X48" s="338" t="n"/>
      <c r="Y48" s="101">
        <f>E48-C48</f>
        <v/>
      </c>
      <c r="Z48" s="101">
        <f>F48-D48</f>
        <v/>
      </c>
      <c r="AC48" s="435" t="n"/>
      <c r="AD48" s="471" t="n"/>
    </row>
    <row r="49" outlineLevel="1" ht="14.1" customHeight="1" s="302">
      <c r="A49" s="470">
        <f>A48</f>
        <v/>
      </c>
      <c r="B49" s="470" t="inlineStr">
        <is>
          <t>Comp &amp; House use</t>
        </is>
      </c>
      <c r="C49" s="101">
        <f>'Day on Day FC'!$J$382</f>
        <v/>
      </c>
      <c r="D49" s="101">
        <f>'Day on Day FC'!$AI$382</f>
        <v/>
      </c>
      <c r="E49" s="101">
        <f>'Day on Day FC'!$N$382</f>
        <v/>
      </c>
      <c r="F49" s="101">
        <f>'Day on Day FC'!$AM$382</f>
        <v/>
      </c>
      <c r="G49" s="10">
        <f>IF(ISERROR((E49/C49)-1),"NA",(E49/C49)-1)</f>
        <v/>
      </c>
      <c r="H49" s="10">
        <f>IF(ISERROR((F49/D49)-1),"NA",(F49/D49)-1)</f>
        <v/>
      </c>
      <c r="I49" s="101" t="n">
        <v>0</v>
      </c>
      <c r="J49" s="101">
        <f>C49-D49</f>
        <v/>
      </c>
      <c r="K49" s="101">
        <f>E49-F49</f>
        <v/>
      </c>
      <c r="L49" s="101">
        <f>E49-I49</f>
        <v/>
      </c>
      <c r="M49" s="101">
        <f>IF(E49=0,0,IF(I49=0,0,W49/I49))</f>
        <v/>
      </c>
      <c r="N49" s="101" t="n">
        <v>0</v>
      </c>
      <c r="O49" s="101">
        <f>M49*E49</f>
        <v/>
      </c>
      <c r="P49" s="101">
        <f>N49*F49</f>
        <v/>
      </c>
      <c r="Q49" s="101" t="n"/>
      <c r="R49" s="101" t="n"/>
      <c r="S49" s="101" t="n"/>
      <c r="T49" s="101">
        <f>C49-Q49</f>
        <v/>
      </c>
      <c r="U49" s="101">
        <f>D49-R49</f>
        <v/>
      </c>
      <c r="V49" s="101">
        <f>E49-S49</f>
        <v/>
      </c>
      <c r="W49" s="101" t="n"/>
      <c r="X49" s="338" t="n"/>
      <c r="Y49" s="101">
        <f>E49-C49</f>
        <v/>
      </c>
      <c r="Z49" s="101">
        <f>F49-D49</f>
        <v/>
      </c>
      <c r="AC49" s="474" t="n"/>
      <c r="AD49" s="473" t="n"/>
    </row>
    <row r="50" outlineLevel="1" ht="14.1" customFormat="1" customHeight="1" s="435">
      <c r="A50" s="472">
        <f>A49</f>
        <v/>
      </c>
      <c r="B50" s="472" t="inlineStr">
        <is>
          <t>Grand Total</t>
        </is>
      </c>
      <c r="C50" s="16">
        <f>SUM(C47:C49)-C49</f>
        <v/>
      </c>
      <c r="D50" s="16">
        <f>SUM(D47:D49)-D49</f>
        <v/>
      </c>
      <c r="E50" s="16">
        <f>SUM(E47:E49)-E49</f>
        <v/>
      </c>
      <c r="F50" s="16">
        <f>SUM(F47:F49)-F49</f>
        <v/>
      </c>
      <c r="G50" s="13">
        <f>IF(ISERROR((E50/C50)-1),"NA",(E50/C50)-1)</f>
        <v/>
      </c>
      <c r="H50" s="13">
        <f>IF(ISERROR((F50/D50)-1),"NA",(F50/D50)-1)</f>
        <v/>
      </c>
      <c r="I50" s="16">
        <f>SUM(I47:I49)-I49</f>
        <v/>
      </c>
      <c r="J50" s="16">
        <f>C50-D50</f>
        <v/>
      </c>
      <c r="K50" s="16">
        <f>E50-F50</f>
        <v/>
      </c>
      <c r="L50" s="16">
        <f>E50-I50</f>
        <v/>
      </c>
      <c r="M50" s="16">
        <f>IF(E50=0,0,IF(I50=0,0,O50/E50))</f>
        <v/>
      </c>
      <c r="N50" s="16" t="n">
        <v>0</v>
      </c>
      <c r="O50" s="16">
        <f>SUM(O47:O49)</f>
        <v/>
      </c>
      <c r="P50" s="16">
        <f>SUM(P47:P49)</f>
        <v/>
      </c>
      <c r="Q50" s="16">
        <f>SUM(Q47:Q49)</f>
        <v/>
      </c>
      <c r="R50" s="16">
        <f>SUM(R47:R49)</f>
        <v/>
      </c>
      <c r="S50" s="16">
        <f>SUM(S47:S49)</f>
        <v/>
      </c>
      <c r="T50" s="16">
        <f>C50-Q50</f>
        <v/>
      </c>
      <c r="U50" s="16">
        <f>D50-R50</f>
        <v/>
      </c>
      <c r="V50" s="16">
        <f>E50-S50</f>
        <v/>
      </c>
      <c r="W50" s="16">
        <f>W47</f>
        <v/>
      </c>
      <c r="X50" s="338" t="n"/>
      <c r="Y50" s="101">
        <f>E50-C50</f>
        <v/>
      </c>
      <c r="Z50" s="101">
        <f>F50-D50</f>
        <v/>
      </c>
      <c r="AC50" s="474" t="n"/>
      <c r="AD50" s="473" t="n"/>
    </row>
    <row r="51" ht="14.1" customHeight="1" s="302">
      <c r="A51" s="470" t="inlineStr">
        <is>
          <t>Q1</t>
        </is>
      </c>
      <c r="B51" s="470" t="inlineStr">
        <is>
          <t>FIT</t>
        </is>
      </c>
      <c r="C51" s="101">
        <f>C3+C7+C11</f>
        <v/>
      </c>
      <c r="D51" s="101">
        <f>D3+D7+D11</f>
        <v/>
      </c>
      <c r="E51" s="101">
        <f>E3+E7+E11</f>
        <v/>
      </c>
      <c r="F51" s="101">
        <f>F3+F7+F11</f>
        <v/>
      </c>
      <c r="G51" s="10">
        <f>IF(ISERROR((E51/C51)-1),"NA",(E51/C51)-1)</f>
        <v/>
      </c>
      <c r="H51" s="10">
        <f>IF(ISERROR((F51/D51)-1),"NA",(F51/D51)-1)</f>
        <v/>
      </c>
      <c r="I51" s="101">
        <f>I3+I7+I11</f>
        <v/>
      </c>
      <c r="J51" s="101">
        <f>C51-D51</f>
        <v/>
      </c>
      <c r="K51" s="101">
        <f>E51-F51</f>
        <v/>
      </c>
      <c r="L51" s="101">
        <f>E51-I51</f>
        <v/>
      </c>
      <c r="M51" s="101">
        <f>IF(E51=0,0,IF(I51=0,0,W51/I51))</f>
        <v/>
      </c>
      <c r="N51" s="101" t="n">
        <v>0</v>
      </c>
      <c r="O51" s="101">
        <f>M51*E51</f>
        <v/>
      </c>
      <c r="P51" s="101">
        <f>N51*F51</f>
        <v/>
      </c>
      <c r="Q51" s="101">
        <f>Q3+Q7+Q11</f>
        <v/>
      </c>
      <c r="R51" s="101">
        <f>R3+R7+R11</f>
        <v/>
      </c>
      <c r="S51" s="101">
        <f>S3+S7+S11</f>
        <v/>
      </c>
      <c r="T51" s="101">
        <f>C51-Q51</f>
        <v/>
      </c>
      <c r="U51" s="101">
        <f>D51-R51</f>
        <v/>
      </c>
      <c r="V51" s="101">
        <f>E51-S51</f>
        <v/>
      </c>
      <c r="W51" s="101">
        <f>W3+W7+W11</f>
        <v/>
      </c>
      <c r="X51" s="338" t="n"/>
      <c r="Y51" s="101">
        <f>E51-C51</f>
        <v/>
      </c>
      <c r="Z51" s="101">
        <f>F51-D51</f>
        <v/>
      </c>
      <c r="AC51" s="474" t="n"/>
      <c r="AD51" s="473" t="n"/>
    </row>
    <row r="52" ht="14.1" customHeight="1" s="302">
      <c r="A52" s="470">
        <f>A51</f>
        <v/>
      </c>
      <c r="B52" s="470" t="inlineStr">
        <is>
          <t>Groups</t>
        </is>
      </c>
      <c r="C52" s="101">
        <f>C4+C8+C12</f>
        <v/>
      </c>
      <c r="D52" s="101">
        <f>D4+D8+D12</f>
        <v/>
      </c>
      <c r="E52" s="101">
        <f>E4+E8+E12</f>
        <v/>
      </c>
      <c r="F52" s="101">
        <f>F4+F8+F12</f>
        <v/>
      </c>
      <c r="G52" s="10">
        <f>IF(ISERROR((E52/C52)-1),"NA",(E52/C52)-1)</f>
        <v/>
      </c>
      <c r="H52" s="10">
        <f>IF(ISERROR((F52/D52)-1),"NA",(F52/D52)-1)</f>
        <v/>
      </c>
      <c r="I52" s="101">
        <f>I4+I8+I12</f>
        <v/>
      </c>
      <c r="J52" s="101">
        <f>C52-D52</f>
        <v/>
      </c>
      <c r="K52" s="101">
        <f>E52-F52</f>
        <v/>
      </c>
      <c r="L52" s="101">
        <f>E52-I52</f>
        <v/>
      </c>
      <c r="M52" s="101">
        <f>IF(E52=0,0,IF(I52=0,0,W52/I52))</f>
        <v/>
      </c>
      <c r="N52" s="101" t="n">
        <v>0</v>
      </c>
      <c r="O52" s="101">
        <f>M52*E52</f>
        <v/>
      </c>
      <c r="P52" s="101">
        <f>N52*F52</f>
        <v/>
      </c>
      <c r="Q52" s="101">
        <f>Q4+Q8+Q12</f>
        <v/>
      </c>
      <c r="R52" s="101">
        <f>R4+R8+R12</f>
        <v/>
      </c>
      <c r="S52" s="101">
        <f>S4+S8+S12</f>
        <v/>
      </c>
      <c r="T52" s="101">
        <f>C52-Q52</f>
        <v/>
      </c>
      <c r="U52" s="101">
        <f>D52-R52</f>
        <v/>
      </c>
      <c r="V52" s="101">
        <f>E52-S52</f>
        <v/>
      </c>
      <c r="W52" s="101">
        <f>W4+W8+W12</f>
        <v/>
      </c>
      <c r="X52" s="338" t="n"/>
      <c r="Y52" s="101">
        <f>E52-C52</f>
        <v/>
      </c>
      <c r="Z52" s="101">
        <f>F52-D52</f>
        <v/>
      </c>
      <c r="AC52" s="435" t="n"/>
      <c r="AD52" s="473" t="n"/>
    </row>
    <row r="53" ht="14.1" customHeight="1" s="302">
      <c r="A53" s="470">
        <f>A52</f>
        <v/>
      </c>
      <c r="B53" s="470" t="inlineStr">
        <is>
          <t>Comp &amp; House use</t>
        </is>
      </c>
      <c r="C53" s="101">
        <f>C5+C9+C13</f>
        <v/>
      </c>
      <c r="D53" s="101">
        <f>D5+D9+D13</f>
        <v/>
      </c>
      <c r="E53" s="101">
        <f>E5+E9+E13</f>
        <v/>
      </c>
      <c r="F53" s="101">
        <f>F5+F9+F13</f>
        <v/>
      </c>
      <c r="G53" s="10">
        <f>IF(ISERROR((E53/C53)-1),"NA",(E53/C53)-1)</f>
        <v/>
      </c>
      <c r="H53" s="10">
        <f>IF(ISERROR((F53/D53)-1),"NA",(F53/D53)-1)</f>
        <v/>
      </c>
      <c r="I53" s="101">
        <f>I5+I9+I13</f>
        <v/>
      </c>
      <c r="J53" s="101">
        <f>C53-D53</f>
        <v/>
      </c>
      <c r="K53" s="101">
        <f>E53-F53</f>
        <v/>
      </c>
      <c r="L53" s="101">
        <f>E53-I53</f>
        <v/>
      </c>
      <c r="M53" s="101">
        <f>IF(E53=0,0,IF(I53=0,0,W53/I53))</f>
        <v/>
      </c>
      <c r="N53" s="101" t="n">
        <v>0</v>
      </c>
      <c r="O53" s="101">
        <f>M53*E53</f>
        <v/>
      </c>
      <c r="P53" s="101">
        <f>N53*F53</f>
        <v/>
      </c>
      <c r="Q53" s="101">
        <f>Q5+Q9+Q13</f>
        <v/>
      </c>
      <c r="R53" s="101">
        <f>R5+R9+R13</f>
        <v/>
      </c>
      <c r="S53" s="101">
        <f>S5+S9+S13</f>
        <v/>
      </c>
      <c r="T53" s="101">
        <f>C53-Q53</f>
        <v/>
      </c>
      <c r="U53" s="101">
        <f>D53-R53</f>
        <v/>
      </c>
      <c r="V53" s="101">
        <f>E53-S53</f>
        <v/>
      </c>
      <c r="W53" s="101">
        <f>W5+W9+W13</f>
        <v/>
      </c>
      <c r="X53" s="338" t="n"/>
      <c r="Y53" s="101">
        <f>E53-C53</f>
        <v/>
      </c>
      <c r="Z53" s="101">
        <f>F53-D53</f>
        <v/>
      </c>
      <c r="AC53" s="435" t="n"/>
      <c r="AD53" s="471" t="n"/>
    </row>
    <row r="54" ht="14.1" customFormat="1" customHeight="1" s="435">
      <c r="A54" s="472">
        <f>A53</f>
        <v/>
      </c>
      <c r="B54" s="472" t="inlineStr">
        <is>
          <t>Grand Total</t>
        </is>
      </c>
      <c r="C54" s="16">
        <f>SUM(C51:C53)-C53</f>
        <v/>
      </c>
      <c r="D54" s="16">
        <f>SUM(D51:D53)-D53</f>
        <v/>
      </c>
      <c r="E54" s="16">
        <f>SUM(E51:E53)-E53</f>
        <v/>
      </c>
      <c r="F54" s="16">
        <f>SUM(F51:F53)-F53</f>
        <v/>
      </c>
      <c r="G54" s="13">
        <f>IF(ISERROR((E54/C54)-1),"NA",(E54/C54)-1)</f>
        <v/>
      </c>
      <c r="H54" s="13">
        <f>IF(ISERROR((F54/D54)-1),"NA",(F54/D54)-1)</f>
        <v/>
      </c>
      <c r="I54" s="16">
        <f>SUM(I51:I53)-I53</f>
        <v/>
      </c>
      <c r="J54" s="16">
        <f>C54-D54</f>
        <v/>
      </c>
      <c r="K54" s="16">
        <f>E54-F54</f>
        <v/>
      </c>
      <c r="L54" s="16">
        <f>E54-I54</f>
        <v/>
      </c>
      <c r="M54" s="16">
        <f>IF(E54=0,0,IF(I54=0,0,O54/E54))</f>
        <v/>
      </c>
      <c r="N54" s="16" t="n">
        <v>0</v>
      </c>
      <c r="O54" s="16">
        <f>SUM(O51:O53)</f>
        <v/>
      </c>
      <c r="P54" s="16">
        <f>SUM(P51:P53)</f>
        <v/>
      </c>
      <c r="Q54" s="16">
        <f>SUM(Q51:Q53)-Q53</f>
        <v/>
      </c>
      <c r="R54" s="16">
        <f>SUM(R51:R53)-R53</f>
        <v/>
      </c>
      <c r="S54" s="16">
        <f>SUM(S51:S53)-S53</f>
        <v/>
      </c>
      <c r="T54" s="16">
        <f>C54-Q54</f>
        <v/>
      </c>
      <c r="U54" s="16">
        <f>D54-R54</f>
        <v/>
      </c>
      <c r="V54" s="16">
        <f>E54-S54</f>
        <v/>
      </c>
      <c r="W54" s="16">
        <f>SUM(W51:W53)</f>
        <v/>
      </c>
      <c r="X54" s="338" t="n"/>
      <c r="Y54" s="101">
        <f>E54-C54</f>
        <v/>
      </c>
      <c r="Z54" s="101">
        <f>F54-D54</f>
        <v/>
      </c>
      <c r="AB54" s="279" t="n"/>
      <c r="AC54" s="165" t="n"/>
      <c r="AD54" s="280" t="n"/>
    </row>
    <row r="55" outlineLevel="1" ht="14.1" customHeight="1" s="302">
      <c r="A55" s="470" t="inlineStr">
        <is>
          <t>Q2</t>
        </is>
      </c>
      <c r="B55" s="470" t="inlineStr">
        <is>
          <t>FIT</t>
        </is>
      </c>
      <c r="C55" s="101">
        <f>C15+C19+C23</f>
        <v/>
      </c>
      <c r="D55" s="101">
        <f>D15+D19+D23</f>
        <v/>
      </c>
      <c r="E55" s="101">
        <f>E15+E19+E23</f>
        <v/>
      </c>
      <c r="F55" s="101">
        <f>F15+F19+F23</f>
        <v/>
      </c>
      <c r="G55" s="10">
        <f>IF(ISERROR((E55/C55)-1),"NA",(E55/C55)-1)</f>
        <v/>
      </c>
      <c r="H55" s="10">
        <f>IF(ISERROR((F55/D55)-1),"NA",(F55/D55)-1)</f>
        <v/>
      </c>
      <c r="I55" s="101">
        <f>I15+I19+I23</f>
        <v/>
      </c>
      <c r="J55" s="101">
        <f>C55-D55</f>
        <v/>
      </c>
      <c r="K55" s="101">
        <f>E55-F55</f>
        <v/>
      </c>
      <c r="L55" s="101">
        <f>E55-I55</f>
        <v/>
      </c>
      <c r="M55" s="101">
        <f>IF(E55=0,0,IF(I55=0,0,W55/I55))</f>
        <v/>
      </c>
      <c r="N55" s="101" t="n">
        <v>0</v>
      </c>
      <c r="O55" s="101">
        <f>M55*E55</f>
        <v/>
      </c>
      <c r="P55" s="101">
        <f>N55*F55</f>
        <v/>
      </c>
      <c r="Q55" s="101">
        <f>Q15+Q19+Q23</f>
        <v/>
      </c>
      <c r="R55" s="101">
        <f>R15+R19+R23</f>
        <v/>
      </c>
      <c r="S55" s="101">
        <f>S15+S19+S23</f>
        <v/>
      </c>
      <c r="T55" s="101">
        <f>C55-Q55</f>
        <v/>
      </c>
      <c r="U55" s="101">
        <f>D55-R55</f>
        <v/>
      </c>
      <c r="V55" s="101">
        <f>E55-S55</f>
        <v/>
      </c>
      <c r="W55" s="101">
        <f>W15+W19+W23</f>
        <v/>
      </c>
      <c r="X55" s="338" t="n"/>
      <c r="Y55" s="101">
        <f>E55-C55</f>
        <v/>
      </c>
      <c r="Z55" s="101">
        <f>F55-D55</f>
        <v/>
      </c>
    </row>
    <row r="56" outlineLevel="1" ht="14.1" customHeight="1" s="302">
      <c r="A56" s="470">
        <f>A55</f>
        <v/>
      </c>
      <c r="B56" s="470" t="inlineStr">
        <is>
          <t>Groups</t>
        </is>
      </c>
      <c r="C56" s="101">
        <f>C16+C20+C24</f>
        <v/>
      </c>
      <c r="D56" s="101">
        <f>D16+D20+D24</f>
        <v/>
      </c>
      <c r="E56" s="101">
        <f>E16+E20+E24</f>
        <v/>
      </c>
      <c r="F56" s="101">
        <f>F16+F20+F24</f>
        <v/>
      </c>
      <c r="G56" s="10">
        <f>IF(ISERROR((E56/C56)-1),"NA",(E56/C56)-1)</f>
        <v/>
      </c>
      <c r="H56" s="10">
        <f>IF(ISERROR((F56/D56)-1),"NA",(F56/D56)-1)</f>
        <v/>
      </c>
      <c r="I56" s="101">
        <f>I16+I20+I24</f>
        <v/>
      </c>
      <c r="J56" s="101">
        <f>C56-D56</f>
        <v/>
      </c>
      <c r="K56" s="101">
        <f>E56-F56</f>
        <v/>
      </c>
      <c r="L56" s="101">
        <f>E56-I56</f>
        <v/>
      </c>
      <c r="M56" s="101">
        <f>IF(E56=0,0,IF(I56=0,0,W56/I56))</f>
        <v/>
      </c>
      <c r="N56" s="101" t="n">
        <v>0</v>
      </c>
      <c r="O56" s="101">
        <f>M56*E56</f>
        <v/>
      </c>
      <c r="P56" s="101">
        <f>N56*F56</f>
        <v/>
      </c>
      <c r="Q56" s="101">
        <f>Q16+Q20+Q24</f>
        <v/>
      </c>
      <c r="R56" s="101">
        <f>R16+R20+R24</f>
        <v/>
      </c>
      <c r="S56" s="101">
        <f>S16+S20+S24</f>
        <v/>
      </c>
      <c r="T56" s="101">
        <f>C56-Q56</f>
        <v/>
      </c>
      <c r="U56" s="101">
        <f>D56-R56</f>
        <v/>
      </c>
      <c r="V56" s="101">
        <f>E56-S56</f>
        <v/>
      </c>
      <c r="W56" s="101">
        <f>W16+W20+W24</f>
        <v/>
      </c>
      <c r="X56" s="338" t="n"/>
      <c r="Y56" s="101">
        <f>E56-C56</f>
        <v/>
      </c>
      <c r="Z56" s="101">
        <f>F56-D56</f>
        <v/>
      </c>
      <c r="AC56" s="435" t="n"/>
    </row>
    <row r="57" outlineLevel="1" ht="14.1" customHeight="1" s="302">
      <c r="A57" s="470">
        <f>A56</f>
        <v/>
      </c>
      <c r="B57" s="470" t="inlineStr">
        <is>
          <t>Comp &amp; House use</t>
        </is>
      </c>
      <c r="C57" s="101">
        <f>C17+C21+C25</f>
        <v/>
      </c>
      <c r="D57" s="101">
        <f>D17+D21+D25</f>
        <v/>
      </c>
      <c r="E57" s="101">
        <f>E17+E21+E25</f>
        <v/>
      </c>
      <c r="F57" s="101">
        <f>F17+F21+F25</f>
        <v/>
      </c>
      <c r="G57" s="10">
        <f>IF(ISERROR((E57/C57)-1),"NA",(E57/C57)-1)</f>
        <v/>
      </c>
      <c r="H57" s="10">
        <f>IF(ISERROR((F57/D57)-1),"NA",(F57/D57)-1)</f>
        <v/>
      </c>
      <c r="I57" s="101">
        <f>I17+I21+I25</f>
        <v/>
      </c>
      <c r="J57" s="101">
        <f>C57-D57</f>
        <v/>
      </c>
      <c r="K57" s="101">
        <f>E57-F57</f>
        <v/>
      </c>
      <c r="L57" s="101">
        <f>E57-I57</f>
        <v/>
      </c>
      <c r="M57" s="101">
        <f>IF(E57=0,0,IF(I57=0,0,W57/I57))</f>
        <v/>
      </c>
      <c r="N57" s="101" t="n">
        <v>0</v>
      </c>
      <c r="O57" s="101">
        <f>M57*E57</f>
        <v/>
      </c>
      <c r="P57" s="101">
        <f>N57*F57</f>
        <v/>
      </c>
      <c r="Q57" s="101">
        <f>Q17+Q21+Q25</f>
        <v/>
      </c>
      <c r="R57" s="101">
        <f>R17+R21+R25</f>
        <v/>
      </c>
      <c r="S57" s="101">
        <f>S17+S21+S25</f>
        <v/>
      </c>
      <c r="T57" s="101">
        <f>C57-Q57</f>
        <v/>
      </c>
      <c r="U57" s="101">
        <f>D57-R57</f>
        <v/>
      </c>
      <c r="V57" s="101">
        <f>E57-S57</f>
        <v/>
      </c>
      <c r="W57" s="101">
        <f>W17+W21+W25</f>
        <v/>
      </c>
      <c r="X57" s="338" t="n"/>
      <c r="Y57" s="101">
        <f>E57-C57</f>
        <v/>
      </c>
      <c r="Z57" s="101">
        <f>F57-D57</f>
        <v/>
      </c>
    </row>
    <row r="58" outlineLevel="1" ht="14.1" customFormat="1" customHeight="1" s="435">
      <c r="A58" s="472">
        <f>A57</f>
        <v/>
      </c>
      <c r="B58" s="472" t="inlineStr">
        <is>
          <t>Grand Total</t>
        </is>
      </c>
      <c r="C58" s="16">
        <f>SUM(C55:C57)-C57</f>
        <v/>
      </c>
      <c r="D58" s="16">
        <f>SUM(D55:D57)-D57</f>
        <v/>
      </c>
      <c r="E58" s="16">
        <f>SUM(E55:E57)-E57</f>
        <v/>
      </c>
      <c r="F58" s="16">
        <f>SUM(F55:F57)-F57</f>
        <v/>
      </c>
      <c r="G58" s="13">
        <f>IF(ISERROR((E58/C58)-1),"NA",(E58/C58)-1)</f>
        <v/>
      </c>
      <c r="H58" s="13">
        <f>IF(ISERROR((F58/D58)-1),"NA",(F58/D58)-1)</f>
        <v/>
      </c>
      <c r="I58" s="16">
        <f>SUM(I55:I57)-I57</f>
        <v/>
      </c>
      <c r="J58" s="16">
        <f>C58-D58</f>
        <v/>
      </c>
      <c r="K58" s="16">
        <f>E58-F58</f>
        <v/>
      </c>
      <c r="L58" s="16">
        <f>E58-I58</f>
        <v/>
      </c>
      <c r="M58" s="16">
        <f>IF(E58=0,0,IF(I58=0,0,O58/E58))</f>
        <v/>
      </c>
      <c r="N58" s="16" t="n">
        <v>0</v>
      </c>
      <c r="O58" s="16">
        <f>SUM(O55:O57)</f>
        <v/>
      </c>
      <c r="P58" s="16">
        <f>SUM(P55:P57)</f>
        <v/>
      </c>
      <c r="Q58" s="16">
        <f>SUM(Q55:Q57)-Q57</f>
        <v/>
      </c>
      <c r="R58" s="16">
        <f>SUM(R55:R57)-R57</f>
        <v/>
      </c>
      <c r="S58" s="16">
        <f>SUM(S55:S57)-S57</f>
        <v/>
      </c>
      <c r="T58" s="16">
        <f>C58-Q58</f>
        <v/>
      </c>
      <c r="U58" s="16">
        <f>D58-R58</f>
        <v/>
      </c>
      <c r="V58" s="16">
        <f>E58-S58</f>
        <v/>
      </c>
      <c r="W58" s="16">
        <f>SUM(W55:W57)</f>
        <v/>
      </c>
      <c r="X58" s="338" t="n"/>
      <c r="Y58" s="101">
        <f>E58-C58</f>
        <v/>
      </c>
      <c r="Z58" s="101">
        <f>F58-D58</f>
        <v/>
      </c>
      <c r="AB58" s="279" t="n"/>
      <c r="AC58" s="165" t="n"/>
      <c r="AD58" s="280" t="n"/>
    </row>
    <row r="59" outlineLevel="1" ht="14.1" customHeight="1" s="302">
      <c r="A59" s="470" t="inlineStr">
        <is>
          <t>Q3</t>
        </is>
      </c>
      <c r="B59" s="470" t="inlineStr">
        <is>
          <t>FIT</t>
        </is>
      </c>
      <c r="C59" s="101">
        <f>C27+C31+C35</f>
        <v/>
      </c>
      <c r="D59" s="101">
        <f>D27+D31+D35</f>
        <v/>
      </c>
      <c r="E59" s="101">
        <f>E27+E31+E35</f>
        <v/>
      </c>
      <c r="F59" s="101">
        <f>F27+F31+F35</f>
        <v/>
      </c>
      <c r="G59" s="10">
        <f>IF(ISERROR((E59/C59)-1),"NA",(E59/C59)-1)</f>
        <v/>
      </c>
      <c r="H59" s="10">
        <f>IF(ISERROR((F59/D59)-1),"NA",(F59/D59)-1)</f>
        <v/>
      </c>
      <c r="I59" s="101">
        <f>I27+I31+I35</f>
        <v/>
      </c>
      <c r="J59" s="101">
        <f>C59-D59</f>
        <v/>
      </c>
      <c r="K59" s="101">
        <f>E59-F59</f>
        <v/>
      </c>
      <c r="L59" s="101">
        <f>E59-I59</f>
        <v/>
      </c>
      <c r="M59" s="101">
        <f>IF(E59=0,0,IF(I59=0,0,W59/I59))</f>
        <v/>
      </c>
      <c r="N59" s="101" t="n">
        <v>0</v>
      </c>
      <c r="O59" s="101">
        <f>M59*E59</f>
        <v/>
      </c>
      <c r="P59" s="101">
        <f>N59*F59</f>
        <v/>
      </c>
      <c r="Q59" s="101">
        <f>Q27+Q31+Q35</f>
        <v/>
      </c>
      <c r="R59" s="101">
        <f>R27+R31+R35</f>
        <v/>
      </c>
      <c r="S59" s="101">
        <f>S27+S31+S35</f>
        <v/>
      </c>
      <c r="T59" s="101">
        <f>C59-Q59</f>
        <v/>
      </c>
      <c r="U59" s="101">
        <f>D59-R59</f>
        <v/>
      </c>
      <c r="V59" s="101">
        <f>E59-S59</f>
        <v/>
      </c>
      <c r="W59" s="101">
        <f>W27+W31+W35</f>
        <v/>
      </c>
      <c r="X59" s="338" t="n"/>
      <c r="Y59" s="101">
        <f>E59-C59</f>
        <v/>
      </c>
      <c r="Z59" s="101">
        <f>F59-D59</f>
        <v/>
      </c>
    </row>
    <row r="60" outlineLevel="1" ht="14.1" customHeight="1" s="302">
      <c r="A60" s="470">
        <f>A59</f>
        <v/>
      </c>
      <c r="B60" s="470" t="inlineStr">
        <is>
          <t>Groups</t>
        </is>
      </c>
      <c r="C60" s="101">
        <f>C28+C32+C36</f>
        <v/>
      </c>
      <c r="D60" s="101">
        <f>D28+D32+D36</f>
        <v/>
      </c>
      <c r="E60" s="101">
        <f>E28+E32+E36</f>
        <v/>
      </c>
      <c r="F60" s="101">
        <f>F28+F32+F36</f>
        <v/>
      </c>
      <c r="G60" s="10">
        <f>IF(ISERROR((E60/C60)-1),"NA",(E60/C60)-1)</f>
        <v/>
      </c>
      <c r="H60" s="10">
        <f>IF(ISERROR((F60/D60)-1),"NA",(F60/D60)-1)</f>
        <v/>
      </c>
      <c r="I60" s="101">
        <f>I28+I32+I36</f>
        <v/>
      </c>
      <c r="J60" s="101">
        <f>C60-D60</f>
        <v/>
      </c>
      <c r="K60" s="101">
        <f>E60-F60</f>
        <v/>
      </c>
      <c r="L60" s="101">
        <f>E60-I60</f>
        <v/>
      </c>
      <c r="M60" s="101">
        <f>IF(E60=0,0,IF(I60=0,0,W60/I60))</f>
        <v/>
      </c>
      <c r="N60" s="101" t="n">
        <v>0</v>
      </c>
      <c r="O60" s="101">
        <f>M60*E60</f>
        <v/>
      </c>
      <c r="P60" s="101">
        <f>N60*F60</f>
        <v/>
      </c>
      <c r="Q60" s="101">
        <f>Q28+Q32+Q36</f>
        <v/>
      </c>
      <c r="R60" s="101">
        <f>R28+R32+R36</f>
        <v/>
      </c>
      <c r="S60" s="101">
        <f>S28+S32+S36</f>
        <v/>
      </c>
      <c r="T60" s="101">
        <f>C60-Q60</f>
        <v/>
      </c>
      <c r="U60" s="101">
        <f>D60-R60</f>
        <v/>
      </c>
      <c r="V60" s="101">
        <f>E60-S60</f>
        <v/>
      </c>
      <c r="W60" s="101">
        <f>W28+W32+W36</f>
        <v/>
      </c>
      <c r="X60" s="338" t="n"/>
      <c r="Y60" s="101">
        <f>E60-C60</f>
        <v/>
      </c>
      <c r="Z60" s="101">
        <f>F60-D60</f>
        <v/>
      </c>
      <c r="AC60" s="435" t="n"/>
    </row>
    <row r="61" outlineLevel="1" ht="14.1" customHeight="1" s="302">
      <c r="A61" s="470">
        <f>A60</f>
        <v/>
      </c>
      <c r="B61" s="470" t="inlineStr">
        <is>
          <t>Comp &amp; House use</t>
        </is>
      </c>
      <c r="C61" s="101">
        <f>C29+C33+C37</f>
        <v/>
      </c>
      <c r="D61" s="101">
        <f>D29+D33+D37</f>
        <v/>
      </c>
      <c r="E61" s="101">
        <f>E29+E33+E37</f>
        <v/>
      </c>
      <c r="F61" s="101">
        <f>F29+F33+F37</f>
        <v/>
      </c>
      <c r="G61" s="10">
        <f>IF(ISERROR((E61/C61)-1),"NA",(E61/C61)-1)</f>
        <v/>
      </c>
      <c r="H61" s="10">
        <f>IF(ISERROR((F61/D61)-1),"NA",(F61/D61)-1)</f>
        <v/>
      </c>
      <c r="I61" s="101">
        <f>I29+I33+I37</f>
        <v/>
      </c>
      <c r="J61" s="101">
        <f>C61-D61</f>
        <v/>
      </c>
      <c r="K61" s="101">
        <f>E61-F61</f>
        <v/>
      </c>
      <c r="L61" s="101">
        <f>E61-I61</f>
        <v/>
      </c>
      <c r="M61" s="101">
        <f>IF(E61=0,0,IF(I61=0,0,W61/I61))</f>
        <v/>
      </c>
      <c r="N61" s="101" t="n">
        <v>0</v>
      </c>
      <c r="O61" s="101">
        <f>M61*E61</f>
        <v/>
      </c>
      <c r="P61" s="101">
        <f>N61*F61</f>
        <v/>
      </c>
      <c r="Q61" s="101">
        <f>Q29+Q33+Q37</f>
        <v/>
      </c>
      <c r="R61" s="101">
        <f>R29+R33+R37</f>
        <v/>
      </c>
      <c r="S61" s="101">
        <f>S29+S33+S37</f>
        <v/>
      </c>
      <c r="T61" s="101">
        <f>C61-Q61</f>
        <v/>
      </c>
      <c r="U61" s="101">
        <f>D61-R61</f>
        <v/>
      </c>
      <c r="V61" s="101">
        <f>E61-S61</f>
        <v/>
      </c>
      <c r="W61" s="101">
        <f>W29+W33+W37</f>
        <v/>
      </c>
      <c r="X61" s="338" t="n"/>
      <c r="Y61" s="101">
        <f>E61-C61</f>
        <v/>
      </c>
      <c r="Z61" s="101">
        <f>F61-D61</f>
        <v/>
      </c>
    </row>
    <row r="62" outlineLevel="1" ht="14.1" customFormat="1" customHeight="1" s="435">
      <c r="A62" s="472">
        <f>A61</f>
        <v/>
      </c>
      <c r="B62" s="472" t="inlineStr">
        <is>
          <t>Grand Total</t>
        </is>
      </c>
      <c r="C62" s="16">
        <f>SUM(C59:C61)-C61</f>
        <v/>
      </c>
      <c r="D62" s="16">
        <f>SUM(D59:D61)-D61</f>
        <v/>
      </c>
      <c r="E62" s="16">
        <f>SUM(E59:E61)-E61</f>
        <v/>
      </c>
      <c r="F62" s="16">
        <f>SUM(F59:F61)-F61</f>
        <v/>
      </c>
      <c r="G62" s="13">
        <f>IF(ISERROR((E62/C62)-1),"NA",(E62/C62)-1)</f>
        <v/>
      </c>
      <c r="H62" s="13">
        <f>IF(ISERROR((F62/D62)-1),"NA",(F62/D62)-1)</f>
        <v/>
      </c>
      <c r="I62" s="16">
        <f>SUM(I59:I61)-I61</f>
        <v/>
      </c>
      <c r="J62" s="16">
        <f>C62-D62</f>
        <v/>
      </c>
      <c r="K62" s="16">
        <f>E62-F62</f>
        <v/>
      </c>
      <c r="L62" s="16">
        <f>E62-I62</f>
        <v/>
      </c>
      <c r="M62" s="16">
        <f>IF(E62=0,0,IF(I62=0,0,O62/E62))</f>
        <v/>
      </c>
      <c r="N62" s="16" t="n">
        <v>0</v>
      </c>
      <c r="O62" s="16">
        <f>SUM(O59:O61)</f>
        <v/>
      </c>
      <c r="P62" s="16">
        <f>SUM(P59:P61)</f>
        <v/>
      </c>
      <c r="Q62" s="16">
        <f>SUM(Q59:Q61)-Q61</f>
        <v/>
      </c>
      <c r="R62" s="16">
        <f>SUM(R59:R61)-R61</f>
        <v/>
      </c>
      <c r="S62" s="16">
        <f>SUM(S59:S61)-S61</f>
        <v/>
      </c>
      <c r="T62" s="16">
        <f>C62-Q62</f>
        <v/>
      </c>
      <c r="U62" s="16">
        <f>D62-R62</f>
        <v/>
      </c>
      <c r="V62" s="16">
        <f>E62-S62</f>
        <v/>
      </c>
      <c r="W62" s="16">
        <f>SUM(W59:W61)</f>
        <v/>
      </c>
      <c r="X62" s="338" t="n"/>
      <c r="Y62" s="101">
        <f>E62-C62</f>
        <v/>
      </c>
      <c r="Z62" s="101">
        <f>F62-D62</f>
        <v/>
      </c>
      <c r="AB62" s="279" t="n"/>
      <c r="AC62" s="165" t="n"/>
      <c r="AD62" s="280" t="n"/>
    </row>
    <row r="63" outlineLevel="1" ht="14.1" customHeight="1" s="302">
      <c r="A63" s="470" t="inlineStr">
        <is>
          <t>Q4</t>
        </is>
      </c>
      <c r="B63" s="470" t="inlineStr">
        <is>
          <t>FIT</t>
        </is>
      </c>
      <c r="C63" s="101">
        <f>C39+C43+C47</f>
        <v/>
      </c>
      <c r="D63" s="101">
        <f>D39+D43+D47</f>
        <v/>
      </c>
      <c r="E63" s="101">
        <f>E39+E43+E47</f>
        <v/>
      </c>
      <c r="F63" s="101">
        <f>F39+F43+F47</f>
        <v/>
      </c>
      <c r="G63" s="10">
        <f>IF(ISERROR((E63/C63)-1),"NA",(E63/C63)-1)</f>
        <v/>
      </c>
      <c r="H63" s="10">
        <f>IF(ISERROR((F63/D63)-1),"NA",(F63/D63)-1)</f>
        <v/>
      </c>
      <c r="I63" s="101">
        <f>I39+I43+I47</f>
        <v/>
      </c>
      <c r="J63" s="101">
        <f>C63-D63</f>
        <v/>
      </c>
      <c r="K63" s="101">
        <f>E63-F63</f>
        <v/>
      </c>
      <c r="L63" s="101">
        <f>E63-I63</f>
        <v/>
      </c>
      <c r="M63" s="101">
        <f>IF(E63=0,0,IF(I63=0,0,W63/I63))</f>
        <v/>
      </c>
      <c r="N63" s="101" t="n">
        <v>0</v>
      </c>
      <c r="O63" s="101">
        <f>M63*E63</f>
        <v/>
      </c>
      <c r="P63" s="101">
        <f>N63*F63</f>
        <v/>
      </c>
      <c r="Q63" s="101">
        <f>Q39+Q43+Q47</f>
        <v/>
      </c>
      <c r="R63" s="101">
        <f>R39+R43+R47</f>
        <v/>
      </c>
      <c r="S63" s="101">
        <f>S39+S43+S47</f>
        <v/>
      </c>
      <c r="T63" s="101">
        <f>C63-Q63</f>
        <v/>
      </c>
      <c r="U63" s="101">
        <f>D63-R63</f>
        <v/>
      </c>
      <c r="V63" s="101">
        <f>E63-S63</f>
        <v/>
      </c>
      <c r="W63" s="101">
        <f>W39+W43+W47</f>
        <v/>
      </c>
      <c r="X63" s="338" t="n"/>
      <c r="Y63" s="101">
        <f>E63-C63</f>
        <v/>
      </c>
      <c r="Z63" s="101">
        <f>F63-D63</f>
        <v/>
      </c>
    </row>
    <row r="64" outlineLevel="1" ht="14.1" customHeight="1" s="302">
      <c r="A64" s="470">
        <f>A63</f>
        <v/>
      </c>
      <c r="B64" s="470" t="inlineStr">
        <is>
          <t>Groups</t>
        </is>
      </c>
      <c r="C64" s="101">
        <f>C40+C44+C48</f>
        <v/>
      </c>
      <c r="D64" s="101">
        <f>D40+D44+D48</f>
        <v/>
      </c>
      <c r="E64" s="101">
        <f>E40+E44+E48</f>
        <v/>
      </c>
      <c r="F64" s="101">
        <f>F40+F44+F48</f>
        <v/>
      </c>
      <c r="G64" s="10">
        <f>IF(ISERROR((E64/C64)-1),"NA",(E64/C64)-1)</f>
        <v/>
      </c>
      <c r="H64" s="10">
        <f>IF(ISERROR((F64/D64)-1),"NA",(F64/D64)-1)</f>
        <v/>
      </c>
      <c r="I64" s="101">
        <f>I40+I44+I48</f>
        <v/>
      </c>
      <c r="J64" s="101">
        <f>C64-D64</f>
        <v/>
      </c>
      <c r="K64" s="101">
        <f>E64-F64</f>
        <v/>
      </c>
      <c r="L64" s="101">
        <f>E64-I64</f>
        <v/>
      </c>
      <c r="M64" s="101">
        <f>IF(E64=0,0,IF(I64=0,0,W64/I64))</f>
        <v/>
      </c>
      <c r="N64" s="101" t="n">
        <v>0</v>
      </c>
      <c r="O64" s="101">
        <f>M64*E64</f>
        <v/>
      </c>
      <c r="P64" s="101">
        <f>N64*F64</f>
        <v/>
      </c>
      <c r="Q64" s="101">
        <f>Q40+Q44+Q48</f>
        <v/>
      </c>
      <c r="R64" s="101">
        <f>R40+R44+R48</f>
        <v/>
      </c>
      <c r="S64" s="101">
        <f>S40+S44+S48</f>
        <v/>
      </c>
      <c r="T64" s="101">
        <f>C64-Q64</f>
        <v/>
      </c>
      <c r="U64" s="101">
        <f>D64-R64</f>
        <v/>
      </c>
      <c r="V64" s="101">
        <f>E64-S64</f>
        <v/>
      </c>
      <c r="W64" s="101">
        <f>W40+W44+W48</f>
        <v/>
      </c>
      <c r="X64" s="338" t="n"/>
      <c r="Y64" s="101">
        <f>E64-C64</f>
        <v/>
      </c>
      <c r="Z64" s="101">
        <f>F64-D64</f>
        <v/>
      </c>
      <c r="AC64" s="435" t="n"/>
    </row>
    <row r="65" outlineLevel="1" ht="14.1" customHeight="1" s="302">
      <c r="A65" s="470">
        <f>A64</f>
        <v/>
      </c>
      <c r="B65" s="470" t="inlineStr">
        <is>
          <t>Comp &amp; House use</t>
        </is>
      </c>
      <c r="C65" s="101">
        <f>C41+C45+C49</f>
        <v/>
      </c>
      <c r="D65" s="101">
        <f>D41+D45+D49</f>
        <v/>
      </c>
      <c r="E65" s="101">
        <f>E41+E45+E49</f>
        <v/>
      </c>
      <c r="F65" s="101">
        <f>F41+F45+F49</f>
        <v/>
      </c>
      <c r="G65" s="10">
        <f>IF(ISERROR((E65/C65)-1),"NA",(E65/C65)-1)</f>
        <v/>
      </c>
      <c r="H65" s="10">
        <f>IF(ISERROR((F65/D65)-1),"NA",(F65/D65)-1)</f>
        <v/>
      </c>
      <c r="I65" s="101">
        <f>I41+I45+I49</f>
        <v/>
      </c>
      <c r="J65" s="101">
        <f>C65-D65</f>
        <v/>
      </c>
      <c r="K65" s="101">
        <f>E65-F65</f>
        <v/>
      </c>
      <c r="L65" s="101">
        <f>E65-I65</f>
        <v/>
      </c>
      <c r="M65" s="101">
        <f>IF(E65=0,0,IF(I65=0,0,W65/I65))</f>
        <v/>
      </c>
      <c r="N65" s="101" t="n">
        <v>0</v>
      </c>
      <c r="O65" s="101">
        <f>M65*E65</f>
        <v/>
      </c>
      <c r="P65" s="101">
        <f>N65*F65</f>
        <v/>
      </c>
      <c r="Q65" s="101">
        <f>Q41+Q45+Q49</f>
        <v/>
      </c>
      <c r="R65" s="101">
        <f>R41+R45+R49</f>
        <v/>
      </c>
      <c r="S65" s="101">
        <f>S41+S45+S49</f>
        <v/>
      </c>
      <c r="T65" s="101">
        <f>C65-Q65</f>
        <v/>
      </c>
      <c r="U65" s="101">
        <f>D65-R65</f>
        <v/>
      </c>
      <c r="V65" s="101">
        <f>E65-S65</f>
        <v/>
      </c>
      <c r="W65" s="101">
        <f>W41+W45+W49</f>
        <v/>
      </c>
      <c r="X65" s="338" t="n"/>
      <c r="Y65" s="101">
        <f>E65-C65</f>
        <v/>
      </c>
      <c r="Z65" s="101">
        <f>F65-D65</f>
        <v/>
      </c>
    </row>
    <row r="66" outlineLevel="1" ht="14.1" customFormat="1" customHeight="1" s="435">
      <c r="A66" s="472">
        <f>A65</f>
        <v/>
      </c>
      <c r="B66" s="472" t="inlineStr">
        <is>
          <t>Grand Total</t>
        </is>
      </c>
      <c r="C66" s="16">
        <f>SUM(C63:C65)-C65</f>
        <v/>
      </c>
      <c r="D66" s="16">
        <f>SUM(D63:D65)-D65</f>
        <v/>
      </c>
      <c r="E66" s="16">
        <f>SUM(E63:E65)-E65</f>
        <v/>
      </c>
      <c r="F66" s="16">
        <f>SUM(F63:F65)-F65</f>
        <v/>
      </c>
      <c r="G66" s="13">
        <f>IF(ISERROR((E66/C66)-1),"NA",(E66/C66)-1)</f>
        <v/>
      </c>
      <c r="H66" s="13">
        <f>IF(ISERROR((F66/D66)-1),"NA",(F66/D66)-1)</f>
        <v/>
      </c>
      <c r="I66" s="16">
        <f>SUM(I63:I65)-I65</f>
        <v/>
      </c>
      <c r="J66" s="16">
        <f>C66-D66</f>
        <v/>
      </c>
      <c r="K66" s="16">
        <f>E66-F66</f>
        <v/>
      </c>
      <c r="L66" s="16">
        <f>E66-I66</f>
        <v/>
      </c>
      <c r="M66" s="16">
        <f>IF(E66=0,0,IF(I66=0,0,O66/E66))</f>
        <v/>
      </c>
      <c r="N66" s="16" t="n">
        <v>0</v>
      </c>
      <c r="O66" s="16">
        <f>SUM(O63:O65)</f>
        <v/>
      </c>
      <c r="P66" s="16">
        <f>SUM(P63:P65)</f>
        <v/>
      </c>
      <c r="Q66" s="16">
        <f>SUM(Q63:Q65)-Q65</f>
        <v/>
      </c>
      <c r="R66" s="16">
        <f>SUM(R63:R65)-R65</f>
        <v/>
      </c>
      <c r="S66" s="16">
        <f>SUM(S63:S65)-S65</f>
        <v/>
      </c>
      <c r="T66" s="16">
        <f>C66-Q66</f>
        <v/>
      </c>
      <c r="U66" s="16">
        <f>D66-R66</f>
        <v/>
      </c>
      <c r="V66" s="16">
        <f>E66-S66</f>
        <v/>
      </c>
      <c r="W66" s="16">
        <f>SUM(W63:W65)</f>
        <v/>
      </c>
      <c r="X66" s="338" t="n"/>
      <c r="Y66" s="101">
        <f>E66-C66</f>
        <v/>
      </c>
      <c r="Z66" s="101">
        <f>F66-D66</f>
        <v/>
      </c>
      <c r="AB66" s="279" t="n"/>
      <c r="AC66" s="165" t="n"/>
      <c r="AD66" s="280" t="n"/>
    </row>
    <row r="67" outlineLevel="1" collapsed="1" ht="14.1" customHeight="1" s="302">
      <c r="A67" s="470" t="inlineStr">
        <is>
          <t>Summer</t>
        </is>
      </c>
      <c r="B67" s="470" t="inlineStr">
        <is>
          <t>FIT</t>
        </is>
      </c>
      <c r="C67" s="101">
        <f>C51+C55</f>
        <v/>
      </c>
      <c r="D67" s="101">
        <f>D51+D55</f>
        <v/>
      </c>
      <c r="E67" s="101">
        <f>E51+E55</f>
        <v/>
      </c>
      <c r="F67" s="101">
        <f>F51+F55</f>
        <v/>
      </c>
      <c r="G67" s="10">
        <f>IF(ISERROR((E67/C67)-1),"NA",(E67/C67)-1)</f>
        <v/>
      </c>
      <c r="H67" s="10">
        <f>IF(ISERROR((F67/D67)-1),"NA",(F67/D67)-1)</f>
        <v/>
      </c>
      <c r="I67" s="101">
        <f>I51+I55</f>
        <v/>
      </c>
      <c r="J67" s="101">
        <f>C67-D67</f>
        <v/>
      </c>
      <c r="K67" s="101">
        <f>E67-F67</f>
        <v/>
      </c>
      <c r="L67" s="101">
        <f>E67-I67</f>
        <v/>
      </c>
      <c r="M67" s="101">
        <f>IF(E67=0,0,IF(I67=0,0,W67/I67))</f>
        <v/>
      </c>
      <c r="N67" s="101" t="n">
        <v>0</v>
      </c>
      <c r="O67" s="101">
        <f>M67*E67</f>
        <v/>
      </c>
      <c r="P67" s="101">
        <f>N67*F67</f>
        <v/>
      </c>
      <c r="Q67" s="101">
        <f>Q51+Q55</f>
        <v/>
      </c>
      <c r="R67" s="101">
        <f>R51+R55</f>
        <v/>
      </c>
      <c r="S67" s="101">
        <f>S51+S55</f>
        <v/>
      </c>
      <c r="T67" s="101">
        <f>C67-Q67</f>
        <v/>
      </c>
      <c r="U67" s="101">
        <f>D67-R67</f>
        <v/>
      </c>
      <c r="V67" s="101">
        <f>E67-S67</f>
        <v/>
      </c>
      <c r="W67" s="101">
        <f>W51+W55</f>
        <v/>
      </c>
      <c r="X67" s="338" t="n"/>
      <c r="Y67" s="101">
        <f>E67-C67</f>
        <v/>
      </c>
      <c r="Z67" s="101">
        <f>F67-D67</f>
        <v/>
      </c>
    </row>
    <row r="68" outlineLevel="1" ht="14.1" customHeight="1" s="302">
      <c r="A68" s="470" t="inlineStr">
        <is>
          <t>Summer</t>
        </is>
      </c>
      <c r="B68" s="470" t="inlineStr">
        <is>
          <t>Groups</t>
        </is>
      </c>
      <c r="C68" s="101">
        <f>C52+C56</f>
        <v/>
      </c>
      <c r="D68" s="101">
        <f>D52+D56</f>
        <v/>
      </c>
      <c r="E68" s="101">
        <f>E52+E56</f>
        <v/>
      </c>
      <c r="F68" s="101">
        <f>F52+F56</f>
        <v/>
      </c>
      <c r="G68" s="10">
        <f>IF(ISERROR((E68/C68)-1),"NA",(E68/C68)-1)</f>
        <v/>
      </c>
      <c r="H68" s="10">
        <f>IF(ISERROR((F68/D68)-1),"NA",(F68/D68)-1)</f>
        <v/>
      </c>
      <c r="I68" s="101">
        <f>I52+I56</f>
        <v/>
      </c>
      <c r="J68" s="101">
        <f>C68-D68</f>
        <v/>
      </c>
      <c r="K68" s="101">
        <f>E68-F68</f>
        <v/>
      </c>
      <c r="L68" s="101">
        <f>E68-I68</f>
        <v/>
      </c>
      <c r="M68" s="101">
        <f>IF(E68=0,0,IF(I68=0,0,W68/I68))</f>
        <v/>
      </c>
      <c r="N68" s="101" t="n">
        <v>0</v>
      </c>
      <c r="O68" s="101">
        <f>M68*E68</f>
        <v/>
      </c>
      <c r="P68" s="101">
        <f>N68*F68</f>
        <v/>
      </c>
      <c r="Q68" s="101">
        <f>Q52+Q56</f>
        <v/>
      </c>
      <c r="R68" s="101">
        <f>R52+R56</f>
        <v/>
      </c>
      <c r="S68" s="101">
        <f>S52+S56</f>
        <v/>
      </c>
      <c r="T68" s="101">
        <f>C68-Q68</f>
        <v/>
      </c>
      <c r="U68" s="101">
        <f>D68-R68</f>
        <v/>
      </c>
      <c r="V68" s="101">
        <f>E68-S68</f>
        <v/>
      </c>
      <c r="W68" s="101">
        <f>W52+W56</f>
        <v/>
      </c>
      <c r="X68" s="338" t="n"/>
      <c r="Y68" s="101">
        <f>E68-C68</f>
        <v/>
      </c>
      <c r="Z68" s="101">
        <f>F68-D68</f>
        <v/>
      </c>
      <c r="AC68" s="435" t="n"/>
    </row>
    <row r="69" outlineLevel="1" ht="14.1" customHeight="1" s="302">
      <c r="A69" s="470" t="inlineStr">
        <is>
          <t>Summer</t>
        </is>
      </c>
      <c r="B69" s="470" t="inlineStr">
        <is>
          <t>Comp &amp; House use</t>
        </is>
      </c>
      <c r="C69" s="101">
        <f>C53+C57</f>
        <v/>
      </c>
      <c r="D69" s="101">
        <f>D53+D57</f>
        <v/>
      </c>
      <c r="E69" s="101">
        <f>E53+E57</f>
        <v/>
      </c>
      <c r="F69" s="101">
        <f>F53+F57</f>
        <v/>
      </c>
      <c r="G69" s="10">
        <f>IF(ISERROR((E69/C69)-1),"NA",(E69/C69)-1)</f>
        <v/>
      </c>
      <c r="H69" s="10">
        <f>IF(ISERROR((F69/D69)-1),"NA",(F69/D69)-1)</f>
        <v/>
      </c>
      <c r="I69" s="101">
        <f>I53+I57</f>
        <v/>
      </c>
      <c r="J69" s="101">
        <f>C69-D69</f>
        <v/>
      </c>
      <c r="K69" s="101">
        <f>E69-F69</f>
        <v/>
      </c>
      <c r="L69" s="101">
        <f>E69-I69</f>
        <v/>
      </c>
      <c r="M69" s="101">
        <f>IF(E69=0,0,IF(I69=0,0,W69/I69))</f>
        <v/>
      </c>
      <c r="N69" s="101" t="n">
        <v>0</v>
      </c>
      <c r="O69" s="101">
        <f>M69*E69</f>
        <v/>
      </c>
      <c r="P69" s="101">
        <f>N69*F69</f>
        <v/>
      </c>
      <c r="Q69" s="101">
        <f>Q53+Q57</f>
        <v/>
      </c>
      <c r="R69" s="101">
        <f>R53+R57</f>
        <v/>
      </c>
      <c r="S69" s="101">
        <f>S53+S57</f>
        <v/>
      </c>
      <c r="T69" s="101">
        <f>C69-Q69</f>
        <v/>
      </c>
      <c r="U69" s="101">
        <f>D69-R69</f>
        <v/>
      </c>
      <c r="V69" s="101">
        <f>E69-S69</f>
        <v/>
      </c>
      <c r="W69" s="101">
        <f>W53+W57</f>
        <v/>
      </c>
      <c r="X69" s="338" t="n"/>
      <c r="Y69" s="101">
        <f>E69-C69</f>
        <v/>
      </c>
      <c r="Z69" s="101">
        <f>F69-D69</f>
        <v/>
      </c>
    </row>
    <row r="70" outlineLevel="1" ht="14.1" customFormat="1" customHeight="1" s="435">
      <c r="A70" s="472" t="inlineStr">
        <is>
          <t>Summer</t>
        </is>
      </c>
      <c r="B70" s="472" t="inlineStr">
        <is>
          <t>Grand Total</t>
        </is>
      </c>
      <c r="C70" s="16">
        <f>SUM(C67:C69)-C69</f>
        <v/>
      </c>
      <c r="D70" s="16">
        <f>SUM(D67:D69)-D69</f>
        <v/>
      </c>
      <c r="E70" s="16">
        <f>SUM(E67:E69)-E69</f>
        <v/>
      </c>
      <c r="F70" s="16">
        <f>SUM(F67:F69)-F69</f>
        <v/>
      </c>
      <c r="G70" s="13">
        <f>IF(ISERROR((E70/C70)-1),"NA",(E70/C70)-1)</f>
        <v/>
      </c>
      <c r="H70" s="13">
        <f>IF(ISERROR((F70/D70)-1),"NA",(F70/D70)-1)</f>
        <v/>
      </c>
      <c r="I70" s="16">
        <f>SUM(I67:I69)-I69</f>
        <v/>
      </c>
      <c r="J70" s="16">
        <f>C70-D70</f>
        <v/>
      </c>
      <c r="K70" s="16">
        <f>E70-F70</f>
        <v/>
      </c>
      <c r="L70" s="16">
        <f>E70-I70</f>
        <v/>
      </c>
      <c r="M70" s="16">
        <f>IF(E70=0,0,IF(I70=0,0,O70/E70))</f>
        <v/>
      </c>
      <c r="N70" s="16" t="n">
        <v>0</v>
      </c>
      <c r="O70" s="16">
        <f>SUM(O67:O69)</f>
        <v/>
      </c>
      <c r="P70" s="16">
        <f>SUM(P67:P69)</f>
        <v/>
      </c>
      <c r="Q70" s="16">
        <f>SUM(Q67:Q69)-Q69</f>
        <v/>
      </c>
      <c r="R70" s="16">
        <f>SUM(R67:R69)-R69</f>
        <v/>
      </c>
      <c r="S70" s="16">
        <f>SUM(S67:S69)-S69</f>
        <v/>
      </c>
      <c r="T70" s="16">
        <f>C70-Q70</f>
        <v/>
      </c>
      <c r="U70" s="16">
        <f>D70-R70</f>
        <v/>
      </c>
      <c r="V70" s="16">
        <f>E70-S70</f>
        <v/>
      </c>
      <c r="W70" s="16">
        <f>SUM(W67:W69)</f>
        <v/>
      </c>
      <c r="X70" s="338" t="n"/>
      <c r="Y70" s="101">
        <f>E70-C70</f>
        <v/>
      </c>
      <c r="Z70" s="101">
        <f>F70-D70</f>
        <v/>
      </c>
      <c r="AC70" s="422" t="n"/>
    </row>
    <row r="71" outlineLevel="1" ht="14.1" customHeight="1" s="302">
      <c r="A71" s="470" t="inlineStr">
        <is>
          <t>Winter</t>
        </is>
      </c>
      <c r="B71" s="470" t="inlineStr">
        <is>
          <t>FIT</t>
        </is>
      </c>
      <c r="C71" s="101">
        <f>C59+C63</f>
        <v/>
      </c>
      <c r="D71" s="101">
        <f>D59+D63</f>
        <v/>
      </c>
      <c r="E71" s="101">
        <f>E59+E63</f>
        <v/>
      </c>
      <c r="F71" s="101">
        <f>F59+F63</f>
        <v/>
      </c>
      <c r="G71" s="10">
        <f>IF(ISERROR((E71/C71)-1),"NA",(E71/C71)-1)</f>
        <v/>
      </c>
      <c r="H71" s="10">
        <f>IF(ISERROR((F71/D71)-1),"NA",(F71/D71)-1)</f>
        <v/>
      </c>
      <c r="I71" s="101">
        <f>I59+I63</f>
        <v/>
      </c>
      <c r="J71" s="101">
        <f>C71-D71</f>
        <v/>
      </c>
      <c r="K71" s="101">
        <f>E71-F71</f>
        <v/>
      </c>
      <c r="L71" s="101">
        <f>E71-I71</f>
        <v/>
      </c>
      <c r="M71" s="101">
        <f>IF(E71=0,0,IF(I71=0,0,W71/I71))</f>
        <v/>
      </c>
      <c r="N71" s="101" t="n">
        <v>0</v>
      </c>
      <c r="O71" s="101">
        <f>M71*E71</f>
        <v/>
      </c>
      <c r="P71" s="101">
        <f>N71*F71</f>
        <v/>
      </c>
      <c r="Q71" s="101">
        <f>Q59+Q63</f>
        <v/>
      </c>
      <c r="R71" s="101">
        <f>R59+R63</f>
        <v/>
      </c>
      <c r="S71" s="101">
        <f>S59+S63</f>
        <v/>
      </c>
      <c r="T71" s="101">
        <f>C71-Q71</f>
        <v/>
      </c>
      <c r="U71" s="101">
        <f>D71-R71</f>
        <v/>
      </c>
      <c r="V71" s="101">
        <f>E71-S71</f>
        <v/>
      </c>
      <c r="W71" s="101">
        <f>W59+W63</f>
        <v/>
      </c>
      <c r="X71" s="338" t="n"/>
      <c r="Y71" s="101">
        <f>E71-C71</f>
        <v/>
      </c>
      <c r="Z71" s="101">
        <f>F71-D71</f>
        <v/>
      </c>
    </row>
    <row r="72" outlineLevel="1" ht="14.1" customHeight="1" s="302">
      <c r="A72" s="470" t="inlineStr">
        <is>
          <t>Winter</t>
        </is>
      </c>
      <c r="B72" s="470" t="inlineStr">
        <is>
          <t>Groups</t>
        </is>
      </c>
      <c r="C72" s="101">
        <f>C60+C64</f>
        <v/>
      </c>
      <c r="D72" s="101">
        <f>D60+D64</f>
        <v/>
      </c>
      <c r="E72" s="101">
        <f>E60+E64</f>
        <v/>
      </c>
      <c r="F72" s="101">
        <f>F60+F64</f>
        <v/>
      </c>
      <c r="G72" s="10">
        <f>IF(ISERROR((E72/C72)-1),"NA",(E72/C72)-1)</f>
        <v/>
      </c>
      <c r="H72" s="10">
        <f>IF(ISERROR((F72/D72)-1),"NA",(F72/D72)-1)</f>
        <v/>
      </c>
      <c r="I72" s="101">
        <f>I60+I64</f>
        <v/>
      </c>
      <c r="J72" s="101">
        <f>C72-D72</f>
        <v/>
      </c>
      <c r="K72" s="101">
        <f>E72-F72</f>
        <v/>
      </c>
      <c r="L72" s="101">
        <f>E72-I72</f>
        <v/>
      </c>
      <c r="M72" s="101">
        <f>IF(E72=0,0,IF(I72=0,0,W72/I72))</f>
        <v/>
      </c>
      <c r="N72" s="101" t="n">
        <v>0</v>
      </c>
      <c r="O72" s="101">
        <f>M72*E72</f>
        <v/>
      </c>
      <c r="P72" s="101">
        <f>N72*F72</f>
        <v/>
      </c>
      <c r="Q72" s="101">
        <f>Q60+Q64</f>
        <v/>
      </c>
      <c r="R72" s="101">
        <f>R60+R64</f>
        <v/>
      </c>
      <c r="S72" s="101">
        <f>S60+S64</f>
        <v/>
      </c>
      <c r="T72" s="101">
        <f>C72-Q72</f>
        <v/>
      </c>
      <c r="U72" s="101">
        <f>D72-R72</f>
        <v/>
      </c>
      <c r="V72" s="101">
        <f>E72-S72</f>
        <v/>
      </c>
      <c r="W72" s="101">
        <f>W60+W64</f>
        <v/>
      </c>
      <c r="X72" s="338" t="n"/>
      <c r="Y72" s="101">
        <f>E72-C72</f>
        <v/>
      </c>
      <c r="Z72" s="101">
        <f>F72-D72</f>
        <v/>
      </c>
      <c r="AC72" s="435" t="n"/>
    </row>
    <row r="73" outlineLevel="1" ht="14.1" customHeight="1" s="302">
      <c r="A73" s="470" t="inlineStr">
        <is>
          <t>Winter</t>
        </is>
      </c>
      <c r="B73" s="470" t="inlineStr">
        <is>
          <t>Comp &amp; House use</t>
        </is>
      </c>
      <c r="C73" s="101">
        <f>C61+C65</f>
        <v/>
      </c>
      <c r="D73" s="101">
        <f>D61+D65</f>
        <v/>
      </c>
      <c r="E73" s="101">
        <f>E61+E65</f>
        <v/>
      </c>
      <c r="F73" s="101">
        <f>F61+F65</f>
        <v/>
      </c>
      <c r="G73" s="10">
        <f>IF(ISERROR((E73/C73)-1),"NA",(E73/C73)-1)</f>
        <v/>
      </c>
      <c r="H73" s="10">
        <f>IF(ISERROR((F73/D73)-1),"NA",(F73/D73)-1)</f>
        <v/>
      </c>
      <c r="I73" s="101">
        <f>I61+I65</f>
        <v/>
      </c>
      <c r="J73" s="101">
        <f>C73-D73</f>
        <v/>
      </c>
      <c r="K73" s="101">
        <f>E73-F73</f>
        <v/>
      </c>
      <c r="L73" s="101">
        <f>E73-I73</f>
        <v/>
      </c>
      <c r="M73" s="101">
        <f>IF(E73=0,0,IF(I73=0,0,W73/I73))</f>
        <v/>
      </c>
      <c r="N73" s="101" t="n">
        <v>0</v>
      </c>
      <c r="O73" s="101">
        <f>M73*E73</f>
        <v/>
      </c>
      <c r="P73" s="101">
        <f>N73*F73</f>
        <v/>
      </c>
      <c r="Q73" s="101">
        <f>Q61+Q65</f>
        <v/>
      </c>
      <c r="R73" s="101">
        <f>R61+R65</f>
        <v/>
      </c>
      <c r="S73" s="101">
        <f>S61+S65</f>
        <v/>
      </c>
      <c r="T73" s="101">
        <f>C73-Q73</f>
        <v/>
      </c>
      <c r="U73" s="101">
        <f>D73-R73</f>
        <v/>
      </c>
      <c r="V73" s="101">
        <f>E73-S73</f>
        <v/>
      </c>
      <c r="W73" s="101">
        <f>W61+W65</f>
        <v/>
      </c>
      <c r="X73" s="338" t="n"/>
      <c r="Y73" s="101">
        <f>E73-C73</f>
        <v/>
      </c>
      <c r="Z73" s="101">
        <f>F73-D73</f>
        <v/>
      </c>
    </row>
    <row r="74" outlineLevel="1" ht="14.1" customFormat="1" customHeight="1" s="435">
      <c r="A74" s="472" t="inlineStr">
        <is>
          <t>Winter</t>
        </is>
      </c>
      <c r="B74" s="472" t="inlineStr">
        <is>
          <t>Grand Total</t>
        </is>
      </c>
      <c r="C74" s="16">
        <f>SUM(C71:C73)-C73</f>
        <v/>
      </c>
      <c r="D74" s="16">
        <f>SUM(D71:D73)-D73</f>
        <v/>
      </c>
      <c r="E74" s="16">
        <f>SUM(E71:E73)-E73</f>
        <v/>
      </c>
      <c r="F74" s="16">
        <f>SUM(F71:F73)-F73</f>
        <v/>
      </c>
      <c r="G74" s="13">
        <f>IF(ISERROR((E74/C74)-1),"NA",(E74/C74)-1)</f>
        <v/>
      </c>
      <c r="H74" s="13">
        <f>IF(ISERROR((F74/D74)-1),"NA",(F74/D74)-1)</f>
        <v/>
      </c>
      <c r="I74" s="16">
        <f>SUM(I71:I73)-I73</f>
        <v/>
      </c>
      <c r="J74" s="16">
        <f>C74-D74</f>
        <v/>
      </c>
      <c r="K74" s="16">
        <f>E74-F74</f>
        <v/>
      </c>
      <c r="L74" s="16">
        <f>E74-I74</f>
        <v/>
      </c>
      <c r="M74" s="16">
        <f>IF(E74=0,0,IF(I74=0,0,O74/E74))</f>
        <v/>
      </c>
      <c r="N74" s="16" t="n">
        <v>0</v>
      </c>
      <c r="O74" s="16">
        <f>SUM(O71:O73)</f>
        <v/>
      </c>
      <c r="P74" s="16">
        <f>SUM(P71:P73)</f>
        <v/>
      </c>
      <c r="Q74" s="16">
        <f>SUM(Q71:Q73)-Q73</f>
        <v/>
      </c>
      <c r="R74" s="16">
        <f>SUM(R71:R73)-R73</f>
        <v/>
      </c>
      <c r="S74" s="16">
        <f>SUM(S71:S73)-S73</f>
        <v/>
      </c>
      <c r="T74" s="16">
        <f>C74-Q74</f>
        <v/>
      </c>
      <c r="U74" s="16">
        <f>D74-R74</f>
        <v/>
      </c>
      <c r="V74" s="16">
        <f>E74-S74</f>
        <v/>
      </c>
      <c r="W74" s="16">
        <f>SUM(W71:W73)</f>
        <v/>
      </c>
      <c r="X74" s="338" t="n"/>
      <c r="Y74" s="101">
        <f>E74-C74</f>
        <v/>
      </c>
      <c r="Z74" s="101">
        <f>F74-D74</f>
        <v/>
      </c>
      <c r="AC74" s="422" t="n"/>
    </row>
    <row r="75" outlineLevel="1" ht="14.1" customHeight="1" s="302">
      <c r="A75" s="470" t="inlineStr">
        <is>
          <t>FY 2013-14</t>
        </is>
      </c>
      <c r="B75" s="470" t="inlineStr">
        <is>
          <t>FIT</t>
        </is>
      </c>
      <c r="C75" s="101">
        <f>C51+C55+C59+C63</f>
        <v/>
      </c>
      <c r="D75" s="101">
        <f>D51+D55+D59+D63</f>
        <v/>
      </c>
      <c r="E75" s="101">
        <f>E51+E55+E59+E63</f>
        <v/>
      </c>
      <c r="F75" s="101">
        <f>F51+F55+F59+F63</f>
        <v/>
      </c>
      <c r="G75" s="10">
        <f>IF(ISERROR((E75/C75)-1),"NA",(E75/C75)-1)</f>
        <v/>
      </c>
      <c r="H75" s="10">
        <f>IF(ISERROR((F75/D75)-1),"NA",(F75/D75)-1)</f>
        <v/>
      </c>
      <c r="I75" s="101">
        <f>I51+I55+I59+I63</f>
        <v/>
      </c>
      <c r="J75" s="101">
        <f>C75-D75</f>
        <v/>
      </c>
      <c r="K75" s="101">
        <f>E75-F75</f>
        <v/>
      </c>
      <c r="L75" s="101">
        <f>E75-I75</f>
        <v/>
      </c>
      <c r="M75" s="101">
        <f>IF(E75=0,0,IF(I75=0,0,W75/I75))</f>
        <v/>
      </c>
      <c r="N75" s="101" t="n">
        <v>0</v>
      </c>
      <c r="O75" s="101">
        <f>M75*E75</f>
        <v/>
      </c>
      <c r="P75" s="101">
        <f>N75*F75</f>
        <v/>
      </c>
      <c r="Q75" s="101">
        <f>Q51+Q55+Q59+Q63</f>
        <v/>
      </c>
      <c r="R75" s="101">
        <f>R51+R55+R59+R63</f>
        <v/>
      </c>
      <c r="S75" s="101">
        <f>S51+S55+S59+S63</f>
        <v/>
      </c>
      <c r="T75" s="101">
        <f>C75-Q75</f>
        <v/>
      </c>
      <c r="U75" s="101">
        <f>D75-R75</f>
        <v/>
      </c>
      <c r="V75" s="101">
        <f>E75-S75</f>
        <v/>
      </c>
      <c r="W75" s="101">
        <f>W51+W55+W59+W63</f>
        <v/>
      </c>
      <c r="X75" s="338" t="n"/>
      <c r="Y75" s="101">
        <f>E75-C75</f>
        <v/>
      </c>
      <c r="Z75" s="101">
        <f>F75-D75</f>
        <v/>
      </c>
    </row>
    <row r="76" outlineLevel="1" ht="14.1" customHeight="1" s="302">
      <c r="A76" s="470">
        <f>A75</f>
        <v/>
      </c>
      <c r="B76" s="470" t="inlineStr">
        <is>
          <t>Groups</t>
        </is>
      </c>
      <c r="C76" s="101">
        <f>C52+C56+C60+C64</f>
        <v/>
      </c>
      <c r="D76" s="101">
        <f>D52+D56+D60+D64</f>
        <v/>
      </c>
      <c r="E76" s="101">
        <f>E52+E56+E60+E64</f>
        <v/>
      </c>
      <c r="F76" s="101">
        <f>F52+F56+F60+F64</f>
        <v/>
      </c>
      <c r="G76" s="10">
        <f>IF(ISERROR((E76/C76)-1),"NA",(E76/C76)-1)</f>
        <v/>
      </c>
      <c r="H76" s="10">
        <f>IF(ISERROR((F76/D76)-1),"NA",(F76/D76)-1)</f>
        <v/>
      </c>
      <c r="I76" s="101">
        <f>I52+I56+I60+I64</f>
        <v/>
      </c>
      <c r="J76" s="101">
        <f>C76-D76</f>
        <v/>
      </c>
      <c r="K76" s="101">
        <f>E76-F76</f>
        <v/>
      </c>
      <c r="L76" s="101">
        <f>E76-I76</f>
        <v/>
      </c>
      <c r="M76" s="101">
        <f>IF(E76=0,0,IF(I76=0,0,W76/I76))</f>
        <v/>
      </c>
      <c r="N76" s="101" t="n">
        <v>0</v>
      </c>
      <c r="O76" s="101">
        <f>M76*E76</f>
        <v/>
      </c>
      <c r="P76" s="101">
        <f>N76*F76</f>
        <v/>
      </c>
      <c r="Q76" s="101">
        <f>Q52+Q56+Q60+Q64</f>
        <v/>
      </c>
      <c r="R76" s="101">
        <f>R52+R56+R60+R64</f>
        <v/>
      </c>
      <c r="S76" s="101">
        <f>S52+S56+S60+S64</f>
        <v/>
      </c>
      <c r="T76" s="101">
        <f>C76-Q76</f>
        <v/>
      </c>
      <c r="U76" s="101">
        <f>D76-R76</f>
        <v/>
      </c>
      <c r="V76" s="101">
        <f>E76-S76</f>
        <v/>
      </c>
      <c r="W76" s="101">
        <f>W52+W56+W60+W64</f>
        <v/>
      </c>
      <c r="X76" s="338" t="n"/>
      <c r="Y76" s="101">
        <f>E76-C76</f>
        <v/>
      </c>
      <c r="Z76" s="101">
        <f>F76-D76</f>
        <v/>
      </c>
    </row>
    <row r="77" outlineLevel="1" ht="14.1" customHeight="1" s="302">
      <c r="A77" s="470">
        <f>A76</f>
        <v/>
      </c>
      <c r="B77" s="470" t="inlineStr">
        <is>
          <t>Comp &amp; House use</t>
        </is>
      </c>
      <c r="C77" s="101">
        <f>C53+C57+C61+C65</f>
        <v/>
      </c>
      <c r="D77" s="101">
        <f>D53+D57+D61+D65</f>
        <v/>
      </c>
      <c r="E77" s="101">
        <f>E53+E57+E61+E65</f>
        <v/>
      </c>
      <c r="F77" s="101">
        <f>F53+F57+F61+F65</f>
        <v/>
      </c>
      <c r="G77" s="10">
        <f>IF(ISERROR((E77/C77)-1),"NA",(E77/C77)-1)</f>
        <v/>
      </c>
      <c r="H77" s="10">
        <f>IF(ISERROR((F77/D77)-1),"NA",(F77/D77)-1)</f>
        <v/>
      </c>
      <c r="I77" s="101">
        <f>I53+I57+I61+I65</f>
        <v/>
      </c>
      <c r="J77" s="101">
        <f>C77-D77</f>
        <v/>
      </c>
      <c r="K77" s="101">
        <f>E77-F77</f>
        <v/>
      </c>
      <c r="L77" s="101">
        <f>E77-I77</f>
        <v/>
      </c>
      <c r="M77" s="101">
        <f>IF(E77=0,0,IF(I77=0,0,W77/I77))</f>
        <v/>
      </c>
      <c r="N77" s="101" t="n">
        <v>0</v>
      </c>
      <c r="O77" s="101">
        <f>M77*E77</f>
        <v/>
      </c>
      <c r="P77" s="101">
        <f>N77*F77</f>
        <v/>
      </c>
      <c r="Q77" s="101">
        <f>Q53+Q57+Q61+Q65</f>
        <v/>
      </c>
      <c r="R77" s="101">
        <f>R53+R57+R61+R65</f>
        <v/>
      </c>
      <c r="S77" s="101">
        <f>S53+S57+S61+S65</f>
        <v/>
      </c>
      <c r="T77" s="101">
        <f>C77-Q77</f>
        <v/>
      </c>
      <c r="U77" s="101">
        <f>D77-R77</f>
        <v/>
      </c>
      <c r="V77" s="101">
        <f>E77-S77</f>
        <v/>
      </c>
      <c r="W77" s="101">
        <f>W53+W57+W61+W65</f>
        <v/>
      </c>
      <c r="X77" s="338" t="n"/>
      <c r="Y77" s="101">
        <f>E77-C77</f>
        <v/>
      </c>
      <c r="Z77" s="101">
        <f>F77-D77</f>
        <v/>
      </c>
    </row>
    <row r="78" outlineLevel="1" ht="14.1" customFormat="1" customHeight="1" s="435">
      <c r="A78" s="472" t="inlineStr">
        <is>
          <t>FY 2013-14</t>
        </is>
      </c>
      <c r="B78" s="472" t="inlineStr">
        <is>
          <t>Grand Total</t>
        </is>
      </c>
      <c r="C78" s="16">
        <f>SUM(C75:C77)-C77</f>
        <v/>
      </c>
      <c r="D78" s="16">
        <f>SUM(D75:D77)-D77</f>
        <v/>
      </c>
      <c r="E78" s="16">
        <f>SUM(E75:E77)-E77</f>
        <v/>
      </c>
      <c r="F78" s="16">
        <f>SUM(F75:F77)-F77</f>
        <v/>
      </c>
      <c r="G78" s="13">
        <f>IF(ISERROR((E78/C78)-1),"NA",(E78/C78)-1)</f>
        <v/>
      </c>
      <c r="H78" s="13">
        <f>IF(ISERROR((F78/D78)-1),"NA",(F78/D78)-1)</f>
        <v/>
      </c>
      <c r="I78" s="16">
        <f>SUM(I75:I77)-I77</f>
        <v/>
      </c>
      <c r="J78" s="16">
        <f>C78-D78</f>
        <v/>
      </c>
      <c r="K78" s="16">
        <f>E78-F78</f>
        <v/>
      </c>
      <c r="L78" s="16">
        <f>E78-I78</f>
        <v/>
      </c>
      <c r="M78" s="16">
        <f>IF(E78=0,0,IF(I78=0,0,O78/E78))</f>
        <v/>
      </c>
      <c r="N78" s="16" t="n">
        <v>0</v>
      </c>
      <c r="O78" s="16">
        <f>SUM(O75:O77)</f>
        <v/>
      </c>
      <c r="P78" s="16">
        <f>SUM(P75:P77)</f>
        <v/>
      </c>
      <c r="Q78" s="16">
        <f>SUM(Q75:Q77)-Q77</f>
        <v/>
      </c>
      <c r="R78" s="16">
        <f>SUM(R75:R77)-R77</f>
        <v/>
      </c>
      <c r="S78" s="16">
        <f>SUM(S75:S77)-S77</f>
        <v/>
      </c>
      <c r="T78" s="16">
        <f>C78-Q78</f>
        <v/>
      </c>
      <c r="U78" s="16">
        <f>D78-R78</f>
        <v/>
      </c>
      <c r="V78" s="16">
        <f>E78-S78</f>
        <v/>
      </c>
      <c r="W78" s="16">
        <f>SUM(W75:W77)</f>
        <v/>
      </c>
      <c r="X78" s="338" t="n"/>
      <c r="Y78" s="101">
        <f>E78-C78</f>
        <v/>
      </c>
      <c r="Z78" s="101">
        <f>F78-D78</f>
        <v/>
      </c>
      <c r="AB78" s="279" t="n"/>
      <c r="AC78" s="165" t="n"/>
      <c r="AD78" s="280" t="n"/>
    </row>
    <row r="79">
      <c r="W79" s="335" t="n"/>
    </row>
    <row r="81">
      <c r="B81" s="460" t="n"/>
      <c r="C81" s="460" t="n"/>
      <c r="D81" s="460" t="n"/>
      <c r="E81" s="460" t="n"/>
      <c r="F81" s="460" t="n"/>
      <c r="G81" s="460" t="n"/>
      <c r="H81" s="460" t="n"/>
      <c r="K81" s="463" t="n"/>
      <c r="L81" s="463" t="n"/>
      <c r="M81" s="463" t="n"/>
      <c r="N81" s="463" t="n"/>
      <c r="O81" s="463" t="n"/>
      <c r="P81" s="463" t="n"/>
      <c r="T81" s="422" t="n"/>
      <c r="U81" s="422" t="n"/>
      <c r="V81" s="422" t="n"/>
      <c r="W81" s="422" t="n"/>
      <c r="X81" s="422" t="n"/>
    </row>
    <row r="82">
      <c r="B82" s="460" t="n"/>
      <c r="C82" s="460" t="n"/>
      <c r="D82" s="460" t="n"/>
      <c r="E82" s="460" t="n"/>
      <c r="F82" s="460" t="n"/>
      <c r="G82" s="460" t="n"/>
      <c r="H82" s="460" t="n"/>
      <c r="K82" s="463" t="n"/>
      <c r="L82" s="463" t="n"/>
      <c r="M82" s="463" t="n"/>
      <c r="N82" s="463" t="n"/>
      <c r="O82" s="463" t="n"/>
      <c r="P82" s="463" t="n"/>
      <c r="T82" s="422" t="n"/>
      <c r="U82" s="422" t="n"/>
      <c r="V82" s="422" t="n"/>
      <c r="W82" s="422" t="n"/>
      <c r="X82" s="422" t="n"/>
    </row>
    <row r="83">
      <c r="B83" s="460" t="n"/>
      <c r="C83" s="460" t="n"/>
      <c r="D83" s="460" t="n"/>
      <c r="E83" s="460" t="n"/>
      <c r="F83" s="460" t="n"/>
      <c r="G83" s="460" t="n"/>
      <c r="H83" s="460" t="n"/>
      <c r="K83" s="463" t="n"/>
      <c r="L83" s="463" t="n"/>
      <c r="M83" s="463" t="n"/>
      <c r="N83" s="463" t="n"/>
      <c r="O83" s="463" t="n"/>
      <c r="P83" s="463" t="n"/>
      <c r="T83" s="422" t="n"/>
      <c r="U83" s="422" t="n"/>
      <c r="V83" s="422" t="n"/>
      <c r="W83" s="422" t="n"/>
      <c r="X83" s="422" t="n"/>
    </row>
    <row r="84">
      <c r="B84" s="460" t="n"/>
      <c r="C84" s="460" t="n"/>
      <c r="D84" s="460" t="n"/>
      <c r="E84" s="460" t="n"/>
      <c r="F84" s="460" t="n"/>
      <c r="G84" s="460" t="n"/>
      <c r="H84" s="460" t="n"/>
      <c r="K84" s="463" t="n"/>
      <c r="L84" s="463" t="n"/>
      <c r="M84" s="463" t="n"/>
      <c r="N84" s="463" t="n"/>
      <c r="O84" s="463" t="n"/>
      <c r="P84" s="463" t="n"/>
      <c r="T84" s="422" t="n"/>
      <c r="U84" s="422" t="n"/>
      <c r="V84" s="422" t="n"/>
      <c r="W84" s="422" t="n"/>
      <c r="X84" s="422" t="n"/>
    </row>
    <row r="85">
      <c r="B85" s="460" t="n"/>
      <c r="C85" s="460" t="n"/>
      <c r="D85" s="460" t="n"/>
      <c r="E85" s="460" t="n"/>
      <c r="F85" s="460" t="n"/>
      <c r="G85" s="460" t="n"/>
      <c r="H85" s="460" t="n"/>
      <c r="J85" s="462" t="n"/>
      <c r="K85" s="463" t="n"/>
      <c r="L85" s="463" t="n"/>
      <c r="M85" s="463" t="n"/>
      <c r="N85" s="463" t="n"/>
      <c r="O85" s="463" t="n"/>
      <c r="P85" s="463" t="n"/>
      <c r="T85" s="422" t="n"/>
      <c r="U85" s="422" t="n"/>
      <c r="V85" s="422" t="n"/>
      <c r="W85" s="422" t="n"/>
      <c r="X85" s="422" t="n"/>
    </row>
    <row r="86">
      <c r="B86" s="460" t="n"/>
      <c r="C86" s="460" t="n"/>
      <c r="D86" s="460" t="n"/>
      <c r="E86" s="460" t="n"/>
      <c r="F86" s="460" t="n"/>
      <c r="G86" s="460" t="n"/>
      <c r="H86" s="460" t="n"/>
      <c r="J86" s="462" t="n"/>
      <c r="K86" s="463" t="n"/>
      <c r="L86" s="463" t="n"/>
      <c r="M86" s="463" t="n"/>
      <c r="N86" s="463" t="n"/>
      <c r="O86" s="463" t="n"/>
      <c r="P86" s="463" t="n"/>
      <c r="T86" s="422" t="n"/>
      <c r="U86" s="422" t="n"/>
      <c r="V86" s="422" t="n"/>
      <c r="W86" s="422" t="n"/>
      <c r="X86" s="422" t="n"/>
    </row>
    <row r="87">
      <c r="B87" s="460" t="n"/>
      <c r="C87" s="460" t="n"/>
      <c r="D87" s="460" t="n"/>
      <c r="E87" s="460" t="n"/>
      <c r="F87" s="460" t="n"/>
      <c r="G87" s="460" t="n"/>
      <c r="H87" s="460" t="n"/>
      <c r="I87" s="460" t="n"/>
      <c r="J87" s="460" t="n"/>
      <c r="K87" s="460" t="n"/>
      <c r="L87" s="460" t="n"/>
      <c r="M87" s="460" t="n"/>
      <c r="N87" s="460" t="n"/>
    </row>
    <row r="88">
      <c r="B88" s="460" t="n"/>
      <c r="C88" s="460" t="n"/>
      <c r="D88" s="460" t="n"/>
      <c r="E88" s="460" t="n"/>
      <c r="F88" s="460" t="n"/>
      <c r="G88" s="460" t="n"/>
      <c r="H88" s="460" t="n"/>
      <c r="I88" s="460" t="n"/>
      <c r="J88" s="460" t="n"/>
      <c r="K88" s="460" t="n"/>
      <c r="L88" s="460" t="n"/>
      <c r="M88" s="460" t="n"/>
      <c r="N88" s="460" t="n"/>
    </row>
    <row r="89">
      <c r="B89" s="460" t="n"/>
      <c r="C89" s="460" t="n"/>
      <c r="D89" s="460" t="n"/>
      <c r="E89" s="460" t="n"/>
      <c r="F89" s="460" t="n"/>
      <c r="G89" s="460" t="n"/>
      <c r="H89" s="460" t="n"/>
      <c r="I89" s="460" t="n"/>
      <c r="J89" s="460" t="n"/>
      <c r="K89" s="460" t="n"/>
      <c r="L89" s="460" t="n"/>
      <c r="M89" s="460" t="n"/>
      <c r="N89" s="460" t="n"/>
    </row>
    <row r="90">
      <c r="B90" s="460" t="n"/>
      <c r="C90" s="460" t="n"/>
      <c r="D90" s="460" t="n"/>
      <c r="E90" s="460" t="n"/>
      <c r="F90" s="460" t="n"/>
      <c r="G90" s="460" t="n"/>
      <c r="H90" s="460" t="n"/>
      <c r="I90" s="460" t="n"/>
      <c r="J90" s="460" t="n"/>
      <c r="K90" s="460" t="n"/>
      <c r="L90" s="460" t="n"/>
      <c r="M90" s="460" t="n"/>
      <c r="N90" s="460" t="n"/>
    </row>
    <row r="91">
      <c r="B91" s="460" t="n"/>
      <c r="C91" s="460" t="n"/>
      <c r="D91" s="460" t="n"/>
      <c r="E91" s="460" t="n"/>
      <c r="F91" s="460" t="n"/>
      <c r="G91" s="460" t="n"/>
      <c r="H91" s="460" t="n"/>
      <c r="I91" s="460" t="n"/>
      <c r="J91" s="460" t="n"/>
      <c r="K91" s="460" t="n"/>
      <c r="L91" s="460" t="n"/>
      <c r="M91" s="460" t="n"/>
      <c r="N91" s="460" t="n"/>
    </row>
    <row r="92">
      <c r="B92" s="460" t="n"/>
      <c r="C92" s="460" t="n"/>
      <c r="D92" s="460" t="n"/>
      <c r="E92" s="460" t="n"/>
      <c r="F92" s="460" t="n"/>
      <c r="G92" s="460" t="n"/>
      <c r="H92" s="460" t="n"/>
      <c r="I92" s="460" t="n"/>
      <c r="J92" s="460" t="n"/>
      <c r="K92" s="460" t="n"/>
      <c r="L92" s="460" t="n"/>
      <c r="M92" s="460" t="n"/>
      <c r="N92" s="460" t="n"/>
    </row>
    <row r="93">
      <c r="B93" s="460" t="n"/>
      <c r="C93" s="460" t="n"/>
      <c r="D93" s="460" t="n"/>
      <c r="E93" s="460" t="n"/>
      <c r="F93" s="460" t="n"/>
      <c r="G93" s="460" t="n"/>
      <c r="H93" s="460" t="n"/>
      <c r="I93" s="460" t="n"/>
      <c r="J93" s="460" t="n"/>
      <c r="K93" s="460" t="n"/>
      <c r="L93" s="460" t="n"/>
      <c r="M93" s="460" t="n"/>
      <c r="N93" s="460" t="n"/>
    </row>
    <row r="94">
      <c r="B94" s="460" t="n"/>
      <c r="C94" s="460" t="n"/>
      <c r="D94" s="460" t="n"/>
      <c r="E94" s="460" t="n"/>
      <c r="F94" s="460" t="n"/>
      <c r="G94" s="460" t="n"/>
      <c r="H94" s="460" t="n"/>
      <c r="I94" s="460" t="n"/>
      <c r="J94" s="460" t="n"/>
      <c r="K94" s="460" t="n"/>
      <c r="L94" s="460" t="n"/>
      <c r="M94" s="460" t="n"/>
      <c r="N94" s="460" t="n"/>
    </row>
  </sheetData>
  <conditionalFormatting sqref="G3:H78 G81:H85 G87:H90">
    <cfRule type="cellIs" priority="7274" operator="lessThan" dxfId="259" stopIfTrue="1">
      <formula>0</formula>
    </cfRule>
    <cfRule type="cellIs" priority="7275" operator="equal" dxfId="260" stopIfTrue="1">
      <formula>"NA"</formula>
    </cfRule>
  </conditionalFormatting>
  <conditionalFormatting sqref="J3:L5 J7:L9 J11:L13 J15:L17 J19:L21 J23:L25 J27:L29 J31:L33 J35:L37 J39:L41 J43:L45 J47:L49 J51:L53 J55:L57 J59:L61 J63:L65 J67:L69 J71:L73 J75:L77">
    <cfRule type="cellIs" priority="7276" operator="lessThan" dxfId="259" stopIfTrue="1">
      <formula>0</formula>
    </cfRule>
    <cfRule type="cellIs" priority="7277" operator="greaterThanOrEqual" dxfId="258" stopIfTrue="1">
      <formula>0</formula>
    </cfRule>
  </conditionalFormatting>
  <pageMargins left="0.75" right="0.75" top="1" bottom="1" header="0.5" footer="0.5"/>
  <pageSetup orientation="landscape" scale="14" horizontalDpi="200" verticalDpi="200"/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A1:XCS389"/>
  <sheetViews>
    <sheetView showGridLines="0" tabSelected="1" zoomScaleNormal="100" workbookViewId="0">
      <pane xSplit="7" ySplit="4" topLeftCell="H5" activePane="bottomRight" state="frozen"/>
      <selection activeCell="O115" sqref="O115"/>
      <selection pane="topRight" activeCell="O115" sqref="O115"/>
      <selection pane="bottomLeft" activeCell="O115" sqref="O115"/>
      <selection pane="bottomRight" activeCell="F5" sqref="F5"/>
    </sheetView>
  </sheetViews>
  <sheetFormatPr baseColWidth="8" defaultColWidth="9.109375" defaultRowHeight="13.2" outlineLevelRow="1"/>
  <cols>
    <col width="0.6640625" customWidth="1" style="475" min="1" max="2"/>
    <col width="12.6640625" customWidth="1" style="476" min="3" max="3"/>
    <col width="8.6640625" customWidth="1" style="476" min="4" max="5"/>
    <col width="9.88671875" customWidth="1" style="476" min="6" max="6"/>
    <col width="8.6640625" customWidth="1" style="476" min="7" max="7"/>
    <col outlineLevel="1" width="8.6640625" customWidth="1" style="476" min="8" max="10"/>
    <col width="8.6640625" customWidth="1" style="476" min="11" max="11"/>
    <col outlineLevel="1" width="8.6640625" customWidth="1" style="476" min="12" max="14"/>
    <col width="8.6640625" customWidth="1" style="476" min="15" max="15"/>
    <col width="10.6640625" customWidth="1" style="476" min="16" max="17"/>
    <col hidden="1" width="8.6640625" customWidth="1" style="477" min="18" max="18"/>
    <col width="8.6640625" customWidth="1" style="477" min="19" max="20"/>
    <col hidden="1" width="7.6640625" customWidth="1" style="477" min="21" max="21"/>
    <col hidden="1" width="7.6640625" customWidth="1" style="478" min="22" max="22"/>
    <col hidden="1" width="7.6640625" customWidth="1" style="477" min="23" max="26"/>
    <col width="0.88671875" customWidth="1" style="477" min="27" max="27"/>
    <col outlineLevel="1" width="8.6640625" customWidth="1" style="477" min="28" max="30"/>
    <col width="8.6640625" customWidth="1" style="477" min="31" max="31"/>
    <col width="0.88671875" customWidth="1" style="477" min="32" max="32"/>
    <col outlineLevel="1" width="8.6640625" customWidth="1" style="476" min="33" max="35"/>
    <col width="8.6640625" customWidth="1" style="476" min="36" max="36"/>
    <col outlineLevel="1" width="8.6640625" customWidth="1" style="476" min="37" max="39"/>
    <col width="8.6640625" customWidth="1" style="476" min="40" max="40"/>
    <col hidden="1" width="8.6640625" customWidth="1" style="476" min="41" max="41"/>
    <col width="8.6640625" customWidth="1" style="476" min="42" max="42"/>
    <col width="0.88671875" customWidth="1" style="477" min="43" max="43"/>
    <col hidden="1" outlineLevel="1" width="9.109375" customWidth="1" style="477" min="44" max="47"/>
    <col hidden="1" outlineLevel="1" width="10" customWidth="1" style="477" min="48" max="48"/>
    <col hidden="1" outlineLevel="1" width="9.109375" customWidth="1" style="477" min="49" max="49"/>
    <col hidden="1" outlineLevel="1" width="10.88671875" customWidth="1" style="477" min="50" max="50"/>
    <col hidden="1" outlineLevel="1" width="10.44140625" customWidth="1" style="477" min="51" max="51"/>
    <col hidden="1" outlineLevel="1" width="1.109375" customWidth="1" style="477" min="52" max="52"/>
    <col hidden="1" outlineLevel="1" width="9.109375" customWidth="1" style="477" min="53" max="54"/>
    <col hidden="1" outlineLevel="1" width="10" customWidth="1" style="477" min="55" max="55"/>
    <col hidden="1" outlineLevel="1" width="10.88671875" customWidth="1" style="477" min="56" max="56"/>
    <col hidden="1" outlineLevel="1" width="10" customWidth="1" style="477" min="57" max="57"/>
    <col hidden="1" outlineLevel="1" width="9.109375" customWidth="1" style="477" min="58" max="59"/>
    <col hidden="1" outlineLevel="1" width="10" customWidth="1" style="477" min="60" max="60"/>
    <col collapsed="1" width="9.109375" customWidth="1" style="477" min="61" max="61"/>
    <col width="9.109375" customWidth="1" style="477" min="62" max="16384"/>
  </cols>
  <sheetData>
    <row r="1">
      <c r="A1" s="339" t="n"/>
      <c r="B1" s="339" t="n"/>
      <c r="C1" s="377" t="inlineStr">
        <is>
          <t>Glossay</t>
        </is>
      </c>
      <c r="D1" s="340" t="n"/>
      <c r="E1" s="340" t="n"/>
      <c r="F1" s="479" t="n"/>
      <c r="G1" s="340" t="n"/>
      <c r="H1" s="340" t="n"/>
      <c r="I1" s="340" t="n"/>
      <c r="J1" s="340" t="n"/>
      <c r="K1" s="340" t="n"/>
      <c r="L1" s="340" t="n"/>
      <c r="M1" s="340" t="n"/>
      <c r="N1" s="340" t="n"/>
      <c r="O1" s="340" t="n"/>
      <c r="P1" s="340" t="n"/>
      <c r="Q1" s="340" t="n"/>
      <c r="R1" s="373" t="n"/>
      <c r="S1" s="373" t="n"/>
      <c r="T1" s="373" t="n"/>
      <c r="U1" s="373" t="n"/>
      <c r="V1" s="343" t="n"/>
      <c r="W1" s="226" t="inlineStr">
        <is>
          <t>Hotel Name</t>
        </is>
      </c>
      <c r="X1" s="226" t="n">
        <v>39</v>
      </c>
    </row>
    <row r="2">
      <c r="A2" s="339" t="n"/>
      <c r="B2" s="339" t="n"/>
      <c r="C2" s="340" t="n"/>
      <c r="D2" s="340" t="n"/>
      <c r="E2" s="340" t="n"/>
      <c r="F2" s="479" t="n"/>
      <c r="G2" s="340" t="n"/>
      <c r="H2" s="340" t="n"/>
      <c r="I2" s="340" t="n"/>
      <c r="J2" s="340" t="n"/>
      <c r="K2" s="340" t="n"/>
      <c r="L2" s="340" t="n"/>
      <c r="M2" s="340" t="n"/>
      <c r="N2" s="340" t="n"/>
      <c r="O2" s="340" t="n"/>
      <c r="P2" s="340" t="n"/>
      <c r="Q2" s="340" t="n"/>
      <c r="R2" s="373" t="n"/>
      <c r="S2" s="373" t="n"/>
      <c r="T2" s="373" t="n"/>
      <c r="U2" s="373" t="n"/>
      <c r="V2" s="343" t="n"/>
      <c r="W2" s="226" t="n"/>
      <c r="X2" s="226" t="n"/>
    </row>
    <row r="3">
      <c r="A3" s="339" t="n"/>
      <c r="B3" s="339" t="n"/>
      <c r="C3" s="340" t="n"/>
      <c r="D3" s="340" t="n"/>
      <c r="E3" s="340" t="n"/>
      <c r="F3" s="479" t="n"/>
      <c r="G3" s="340" t="n"/>
      <c r="H3" s="340" t="n"/>
      <c r="I3" s="340" t="n"/>
      <c r="J3" s="340" t="n"/>
      <c r="K3" s="340" t="n"/>
      <c r="L3" s="340" t="n"/>
      <c r="M3" s="340" t="n"/>
      <c r="N3" s="340" t="n"/>
      <c r="O3" s="340" t="n"/>
      <c r="P3" s="340" t="n"/>
      <c r="Q3" s="340" t="n"/>
      <c r="R3" s="373" t="n"/>
      <c r="S3" s="373" t="n"/>
      <c r="T3" s="373" t="n"/>
      <c r="U3" s="373" t="n"/>
      <c r="V3" s="343" t="n"/>
      <c r="W3" s="226" t="n"/>
      <c r="X3" s="226" t="n"/>
      <c r="AU3" s="480" t="n"/>
      <c r="AV3" s="481" t="n"/>
      <c r="AW3" s="481" t="n"/>
      <c r="AX3" s="480" t="n"/>
      <c r="AY3" s="481" t="n"/>
      <c r="AZ3" s="481" t="n"/>
    </row>
    <row r="4" ht="41.4" customHeight="1" s="302">
      <c r="A4" s="339" t="n"/>
      <c r="B4" s="339" t="n"/>
      <c r="C4" s="347" t="inlineStr">
        <is>
          <t>Hotel</t>
        </is>
      </c>
      <c r="D4" s="347" t="inlineStr">
        <is>
          <t>Month</t>
        </is>
      </c>
      <c r="E4" s="347" t="inlineStr">
        <is>
          <t>Quarter</t>
        </is>
      </c>
      <c r="F4" s="482" t="inlineStr">
        <is>
          <t>Occupancy Date</t>
        </is>
      </c>
      <c r="G4" s="347" t="inlineStr">
        <is>
          <t>DOW</t>
        </is>
      </c>
      <c r="H4" s="347" t="inlineStr">
        <is>
          <t>RS FIT</t>
        </is>
      </c>
      <c r="I4" s="347" t="inlineStr">
        <is>
          <t>RS Groups</t>
        </is>
      </c>
      <c r="J4" s="347" t="inlineStr">
        <is>
          <t>RS Comp/H use</t>
        </is>
      </c>
      <c r="K4" s="347" t="inlineStr">
        <is>
          <t>Total Rooms Sold</t>
        </is>
      </c>
      <c r="L4" s="347" t="inlineStr">
        <is>
          <t>FC FIT</t>
        </is>
      </c>
      <c r="M4" s="347" t="inlineStr">
        <is>
          <t>FC Groups</t>
        </is>
      </c>
      <c r="N4" s="347" t="inlineStr">
        <is>
          <t>FC Comp/H use</t>
        </is>
      </c>
      <c r="O4" s="347" t="inlineStr">
        <is>
          <t>Total Forecast</t>
        </is>
      </c>
      <c r="P4" s="347" t="inlineStr">
        <is>
          <t>Rooms Sold % (w/o Comp/H use)</t>
        </is>
      </c>
      <c r="Q4" s="347" t="inlineStr">
        <is>
          <t>Forecast % (w/o Comp/H use)</t>
        </is>
      </c>
      <c r="R4" s="347" t="inlineStr">
        <is>
          <t>Demand Level</t>
        </is>
      </c>
      <c r="S4" s="347" t="inlineStr">
        <is>
          <t>Forecast
Comp/ H use Use</t>
        </is>
      </c>
      <c r="T4" s="347" t="inlineStr">
        <is>
          <t>Forecast % (with Comp/H use)</t>
        </is>
      </c>
      <c r="U4" s="349" t="inlineStr">
        <is>
          <t>Demand Level</t>
        </is>
      </c>
      <c r="V4" s="350" t="inlineStr">
        <is>
          <t>Comparison</t>
        </is>
      </c>
      <c r="W4" s="351" t="n"/>
      <c r="X4" s="343" t="inlineStr">
        <is>
          <t>Round</t>
        </is>
      </c>
      <c r="Y4" s="483" t="inlineStr">
        <is>
          <t>Round</t>
        </is>
      </c>
      <c r="Z4" s="483" t="n"/>
      <c r="AB4" s="484" t="inlineStr">
        <is>
          <t>PkUp FIT</t>
        </is>
      </c>
      <c r="AC4" s="484" t="inlineStr">
        <is>
          <t>PkUp Groups</t>
        </is>
      </c>
      <c r="AD4" s="484" t="inlineStr">
        <is>
          <t>PkUp Comp/H use</t>
        </is>
      </c>
      <c r="AE4" s="484" t="inlineStr">
        <is>
          <t>PkUp Total</t>
        </is>
      </c>
      <c r="AG4" s="484" t="inlineStr">
        <is>
          <t>LYRS FIT</t>
        </is>
      </c>
      <c r="AH4" s="484" t="inlineStr">
        <is>
          <t>LYRS Groups</t>
        </is>
      </c>
      <c r="AI4" s="484" t="inlineStr">
        <is>
          <t>LYRS Comp/H use</t>
        </is>
      </c>
      <c r="AJ4" s="484" t="inlineStr">
        <is>
          <t>LY Rooms Sold To Date</t>
        </is>
      </c>
      <c r="AK4" s="484" t="inlineStr">
        <is>
          <t>LY 
Actual FIT</t>
        </is>
      </c>
      <c r="AL4" s="484" t="inlineStr">
        <is>
          <t>LY
Actual Groups</t>
        </is>
      </c>
      <c r="AM4" s="484" t="inlineStr">
        <is>
          <t>LY
Actual Comp/H use</t>
        </is>
      </c>
      <c r="AN4" s="484" t="inlineStr">
        <is>
          <t>LY
Actual</t>
        </is>
      </c>
      <c r="AO4" s="484" t="inlineStr">
        <is>
          <t>LY Rooms Sold %</t>
        </is>
      </c>
      <c r="AP4" s="484" t="inlineStr">
        <is>
          <t>LY Actual Occ %</t>
        </is>
      </c>
      <c r="AR4" s="484" t="inlineStr">
        <is>
          <t>LW
RS FIT</t>
        </is>
      </c>
      <c r="AS4" s="484" t="inlineStr">
        <is>
          <t>LW
RS Groups</t>
        </is>
      </c>
      <c r="AT4" s="484" t="inlineStr">
        <is>
          <t>LW
RS Comp/H use</t>
        </is>
      </c>
      <c r="AU4" s="484" t="inlineStr">
        <is>
          <t>LW
Total Rooms Sold</t>
        </is>
      </c>
      <c r="AV4" s="484" t="inlineStr">
        <is>
          <t>Var agst LW
RS FIT</t>
        </is>
      </c>
      <c r="AW4" s="484" t="inlineStr">
        <is>
          <t>Var agst LW
RS Groups</t>
        </is>
      </c>
      <c r="AX4" s="484" t="inlineStr">
        <is>
          <t>Var agst LW
RS Comp/H use</t>
        </is>
      </c>
      <c r="AY4" s="484" t="inlineStr">
        <is>
          <t>Var agst LW
Total Rooms Sold</t>
        </is>
      </c>
      <c r="BA4" s="484" t="inlineStr">
        <is>
          <t>LW
FC FIT</t>
        </is>
      </c>
      <c r="BB4" s="484" t="inlineStr">
        <is>
          <t>LW
FC Groups</t>
        </is>
      </c>
      <c r="BC4" s="484" t="inlineStr">
        <is>
          <t>LW
FC Comp/H use</t>
        </is>
      </c>
      <c r="BD4" s="484" t="inlineStr">
        <is>
          <t>LW
Total Forecast</t>
        </is>
      </c>
      <c r="BE4" s="484" t="inlineStr">
        <is>
          <t>Var agst LW
FC FIT</t>
        </is>
      </c>
      <c r="BF4" s="484" t="inlineStr">
        <is>
          <t>Var agst LW
FC Groups</t>
        </is>
      </c>
      <c r="BG4" s="484" t="inlineStr">
        <is>
          <t>Var agst LW
FC Comp/H use</t>
        </is>
      </c>
      <c r="BH4" s="484" t="inlineStr">
        <is>
          <t>Var agst LW
Total Forecast</t>
        </is>
      </c>
    </row>
    <row r="5" outlineLevel="1" ht="12.75" customHeight="1" s="302">
      <c r="A5" s="354">
        <f>C5&amp;D5</f>
        <v/>
      </c>
      <c r="B5" s="354">
        <f>C5&amp;F5</f>
        <v/>
      </c>
      <c r="C5" s="355" t="inlineStr">
        <is>
          <t>Hotel Name</t>
        </is>
      </c>
      <c r="D5" s="485">
        <f>TEXT(F5,"mmm")&amp;"-"&amp;RIGHT(YEAR(F5),2)</f>
        <v/>
      </c>
      <c r="E5" s="485" t="inlineStr">
        <is>
          <t>Q1</t>
        </is>
      </c>
      <c r="F5" s="485" t="n">
        <v>45017</v>
      </c>
      <c r="G5" s="486">
        <f>WEEKDAY(F5)</f>
        <v/>
      </c>
      <c r="H5" s="299" t="n">
        <v>50</v>
      </c>
      <c r="I5" s="299" t="n">
        <v>2</v>
      </c>
      <c r="J5" s="299" t="n">
        <v>0</v>
      </c>
      <c r="K5" s="300">
        <f>SUM(H5:J5)-J5</f>
        <v/>
      </c>
      <c r="L5" s="299" t="n"/>
      <c r="M5" s="299" t="n"/>
      <c r="N5" s="299" t="n"/>
      <c r="O5" s="300">
        <f>SUM(L5:N5)-N5</f>
        <v/>
      </c>
      <c r="P5" s="358">
        <f>IF(ISERROR(K5/VLOOKUP(C5,$W$1:$X$4,2,0)),"",K5/VLOOKUP(C5,$W$1:$X$4,2,0))</f>
        <v/>
      </c>
      <c r="Q5" s="358">
        <f>IF(ISERROR(O5/VLOOKUP(C5,$W$1:$X$4,2,0)),"",O5/VLOOKUP(C5,$W$1:$X$4,2,0))</f>
        <v/>
      </c>
      <c r="R5" s="299" t="inlineStr">
        <is>
          <t>NA</t>
        </is>
      </c>
      <c r="S5" s="299">
        <f>N5</f>
        <v/>
      </c>
      <c r="T5" s="358">
        <f>(O5+S5)/VLOOKUP(C5,$W$1:$X$4,2,0)</f>
        <v/>
      </c>
      <c r="U5" s="299" t="inlineStr">
        <is>
          <t>NA</t>
        </is>
      </c>
      <c r="V5" s="359">
        <f>U5=R5</f>
        <v/>
      </c>
      <c r="W5" s="360" t="n"/>
      <c r="X5" s="361" t="n"/>
      <c r="Y5" s="483" t="n"/>
      <c r="Z5" s="362" t="n"/>
      <c r="AA5" s="477" t="n"/>
      <c r="AB5" s="299">
        <f>L5-H5</f>
        <v/>
      </c>
      <c r="AC5" s="299">
        <f>M5-I5</f>
        <v/>
      </c>
      <c r="AD5" s="299">
        <f>N5-J5</f>
        <v/>
      </c>
      <c r="AE5" s="299">
        <f>O5-K5</f>
        <v/>
      </c>
      <c r="AF5" s="299" t="n"/>
      <c r="AG5" s="299" t="n"/>
      <c r="AH5" s="299" t="n"/>
      <c r="AI5" s="299" t="n"/>
      <c r="AJ5" s="299">
        <f>SUM(AG5:AI5)-AI5</f>
        <v/>
      </c>
      <c r="AK5" s="299" t="n"/>
      <c r="AL5" s="299" t="n"/>
      <c r="AM5" s="299" t="n"/>
      <c r="AN5" s="299">
        <f>SUM(AK5:AM5)-AM5</f>
        <v/>
      </c>
      <c r="AO5" s="358">
        <f>IF(ISERROR(AJ5/VLOOKUP(C5,$W$1:$X$4,2,0)),"",AJ5/VLOOKUP(C5,$W$1:$X$4,2,0))</f>
        <v/>
      </c>
      <c r="AP5" s="358">
        <f>IF(ISERROR(AN5/VLOOKUP(C5,$W$1:$X$4,2,0)),"",AN5/VLOOKUP(C5,$W$1:$X$4,2,0))</f>
        <v/>
      </c>
      <c r="AR5" s="299" t="n">
        <v>27</v>
      </c>
      <c r="AS5" s="299" t="n">
        <v>6</v>
      </c>
      <c r="AT5" s="299" t="n">
        <v>0</v>
      </c>
      <c r="AU5" s="300" t="n">
        <v>33</v>
      </c>
      <c r="AV5" s="299">
        <f>H5-AR5</f>
        <v/>
      </c>
      <c r="AW5" s="299">
        <f>I5-AS5</f>
        <v/>
      </c>
      <c r="AX5" s="299">
        <f>J5-AT5</f>
        <v/>
      </c>
      <c r="AY5" s="299">
        <f>K5-AU5</f>
        <v/>
      </c>
      <c r="BA5" s="299" t="n">
        <v>27</v>
      </c>
      <c r="BB5" s="299" t="n">
        <v>6</v>
      </c>
      <c r="BC5" s="299" t="n">
        <v>0</v>
      </c>
      <c r="BD5" s="300" t="n">
        <v>33</v>
      </c>
      <c r="BE5" s="299">
        <f>L5-BA5</f>
        <v/>
      </c>
      <c r="BF5" s="299">
        <f>M5-BB5</f>
        <v/>
      </c>
      <c r="BG5" s="299">
        <f>N5-BC5</f>
        <v/>
      </c>
      <c r="BH5" s="299">
        <f>O5-BD5</f>
        <v/>
      </c>
      <c r="BI5" s="364" t="n"/>
      <c r="BJ5" s="364" t="n"/>
      <c r="DJ5" s="365" t="n"/>
    </row>
    <row r="6" outlineLevel="1" ht="12.75" customHeight="1" s="302">
      <c r="A6" s="354">
        <f>C6&amp;D6</f>
        <v/>
      </c>
      <c r="B6" s="354">
        <f>C6&amp;F6</f>
        <v/>
      </c>
      <c r="C6" s="355" t="inlineStr">
        <is>
          <t>Hotel Name</t>
        </is>
      </c>
      <c r="D6" s="485">
        <f>TEXT(F6,"mmm")&amp;"-"&amp;RIGHT(YEAR(F6),2)</f>
        <v/>
      </c>
      <c r="E6" s="485" t="inlineStr">
        <is>
          <t>Q1</t>
        </is>
      </c>
      <c r="F6" s="485" t="n">
        <v>45018</v>
      </c>
      <c r="G6" s="486">
        <f>WEEKDAY(F6)</f>
        <v/>
      </c>
      <c r="H6" s="299" t="n">
        <v>41</v>
      </c>
      <c r="I6" s="299" t="n">
        <v>7</v>
      </c>
      <c r="J6" s="299" t="n">
        <v>0</v>
      </c>
      <c r="K6" s="300">
        <f>SUM(H6:J6)-J6</f>
        <v/>
      </c>
      <c r="L6" s="299" t="n"/>
      <c r="M6" s="299" t="n"/>
      <c r="N6" s="299" t="n"/>
      <c r="O6" s="300">
        <f>SUM(L6:N6)-N6</f>
        <v/>
      </c>
      <c r="P6" s="358">
        <f>IF(ISERROR(K6/VLOOKUP(C6,$W$1:$X$4,2,0)),"",K6/VLOOKUP(C6,$W$1:$X$4,2,0))</f>
        <v/>
      </c>
      <c r="Q6" s="358">
        <f>IF(ISERROR(O6/VLOOKUP(C6,$W$1:$X$4,2,0)),"",O6/VLOOKUP(C6,$W$1:$X$4,2,0))</f>
        <v/>
      </c>
      <c r="R6" s="299" t="inlineStr">
        <is>
          <t>NA</t>
        </is>
      </c>
      <c r="S6" s="299">
        <f>N6</f>
        <v/>
      </c>
      <c r="T6" s="358">
        <f>(O6+S6)/VLOOKUP(C6,$W$1:$X$4,2,0)</f>
        <v/>
      </c>
      <c r="U6" s="299" t="inlineStr">
        <is>
          <t>NA</t>
        </is>
      </c>
      <c r="V6" s="359">
        <f>U6=R6</f>
        <v/>
      </c>
      <c r="W6" s="360" t="n"/>
      <c r="X6" s="361" t="n"/>
      <c r="Y6" s="483" t="n"/>
      <c r="Z6" s="362" t="n"/>
      <c r="AA6" s="477" t="n"/>
      <c r="AB6" s="299">
        <f>L6-H6</f>
        <v/>
      </c>
      <c r="AC6" s="299">
        <f>M6-I6</f>
        <v/>
      </c>
      <c r="AD6" s="299">
        <f>N6-J6</f>
        <v/>
      </c>
      <c r="AE6" s="299">
        <f>O6-K6</f>
        <v/>
      </c>
      <c r="AF6" s="299" t="n"/>
      <c r="AG6" s="299" t="n"/>
      <c r="AH6" s="299" t="n"/>
      <c r="AI6" s="299" t="n"/>
      <c r="AJ6" s="299">
        <f>SUM(AG6:AI6)-AI6</f>
        <v/>
      </c>
      <c r="AK6" s="299" t="n"/>
      <c r="AL6" s="299" t="n"/>
      <c r="AM6" s="299" t="n"/>
      <c r="AN6" s="299">
        <f>SUM(AK6:AM6)-AM6</f>
        <v/>
      </c>
      <c r="AO6" s="358">
        <f>IF(ISERROR(AJ6/VLOOKUP(C6,$W$1:$X$4,2,0)),"",AJ6/VLOOKUP(C6,$W$1:$X$4,2,0))</f>
        <v/>
      </c>
      <c r="AP6" s="358">
        <f>IF(ISERROR(AN6/VLOOKUP(C6,$W$1:$X$4,2,0)),"",AN6/VLOOKUP(C6,$W$1:$X$4,2,0))</f>
        <v/>
      </c>
      <c r="AR6" s="299" t="n">
        <v>30</v>
      </c>
      <c r="AS6" s="299" t="n">
        <v>6</v>
      </c>
      <c r="AT6" s="299" t="n">
        <v>1</v>
      </c>
      <c r="AU6" s="300" t="n">
        <v>36</v>
      </c>
      <c r="AV6" s="299">
        <f>H6-AR6</f>
        <v/>
      </c>
      <c r="AW6" s="299">
        <f>I6-AS6</f>
        <v/>
      </c>
      <c r="AX6" s="299">
        <f>J6-AT6</f>
        <v/>
      </c>
      <c r="AY6" s="299">
        <f>K6-AU6</f>
        <v/>
      </c>
      <c r="BA6" s="299" t="n">
        <v>30</v>
      </c>
      <c r="BB6" s="299" t="n">
        <v>6</v>
      </c>
      <c r="BC6" s="299" t="n">
        <v>1</v>
      </c>
      <c r="BD6" s="300" t="n">
        <v>36</v>
      </c>
      <c r="BE6" s="299">
        <f>L6-BA6</f>
        <v/>
      </c>
      <c r="BF6" s="299">
        <f>M6-BB6</f>
        <v/>
      </c>
      <c r="BG6" s="299">
        <f>N6-BC6</f>
        <v/>
      </c>
      <c r="BH6" s="299">
        <f>O6-BD6</f>
        <v/>
      </c>
      <c r="BI6" s="364" t="n"/>
      <c r="BJ6" s="364" t="n"/>
      <c r="DJ6" s="365" t="n"/>
    </row>
    <row r="7" outlineLevel="1" ht="12.75" customHeight="1" s="302">
      <c r="A7" s="354">
        <f>C7&amp;D7</f>
        <v/>
      </c>
      <c r="B7" s="354">
        <f>C7&amp;F7</f>
        <v/>
      </c>
      <c r="C7" s="355" t="inlineStr">
        <is>
          <t>Hotel Name</t>
        </is>
      </c>
      <c r="D7" s="485">
        <f>TEXT(F7,"mmm")&amp;"-"&amp;RIGHT(YEAR(F7),2)</f>
        <v/>
      </c>
      <c r="E7" s="485" t="inlineStr">
        <is>
          <t>Q1</t>
        </is>
      </c>
      <c r="F7" s="485" t="n">
        <v>45019</v>
      </c>
      <c r="G7" s="486">
        <f>WEEKDAY(F7)</f>
        <v/>
      </c>
      <c r="H7" s="299" t="n">
        <v>25</v>
      </c>
      <c r="I7" s="299" t="n">
        <v>0</v>
      </c>
      <c r="J7" s="299" t="n">
        <v>0</v>
      </c>
      <c r="K7" s="300">
        <f>SUM(H7:J7)-J7</f>
        <v/>
      </c>
      <c r="L7" s="299" t="n"/>
      <c r="M7" s="299" t="n"/>
      <c r="N7" s="299" t="n"/>
      <c r="O7" s="300">
        <f>SUM(L7:N7)-N7</f>
        <v/>
      </c>
      <c r="P7" s="358">
        <f>IF(ISERROR(K7/VLOOKUP(C7,$W$1:$X$4,2,0)),"",K7/VLOOKUP(C7,$W$1:$X$4,2,0))</f>
        <v/>
      </c>
      <c r="Q7" s="358">
        <f>IF(ISERROR(O7/VLOOKUP(C7,$W$1:$X$4,2,0)),"",O7/VLOOKUP(C7,$W$1:$X$4,2,0))</f>
        <v/>
      </c>
      <c r="R7" s="299" t="inlineStr">
        <is>
          <t>NA</t>
        </is>
      </c>
      <c r="S7" s="299">
        <f>N7</f>
        <v/>
      </c>
      <c r="T7" s="358">
        <f>(O7+S7)/VLOOKUP(C7,$W$1:$X$4,2,0)</f>
        <v/>
      </c>
      <c r="U7" s="299" t="inlineStr">
        <is>
          <t>NA</t>
        </is>
      </c>
      <c r="V7" s="359">
        <f>U7=R7</f>
        <v/>
      </c>
      <c r="W7" s="373" t="n"/>
      <c r="X7" s="349" t="n"/>
      <c r="Y7" s="483" t="n"/>
      <c r="Z7" s="362" t="n"/>
      <c r="AA7" s="477" t="n"/>
      <c r="AB7" s="299">
        <f>L7-H7</f>
        <v/>
      </c>
      <c r="AC7" s="299">
        <f>M7-I7</f>
        <v/>
      </c>
      <c r="AD7" s="299">
        <f>N7-J7</f>
        <v/>
      </c>
      <c r="AE7" s="299">
        <f>O7-K7</f>
        <v/>
      </c>
      <c r="AF7" s="299" t="n"/>
      <c r="AG7" s="299" t="n"/>
      <c r="AH7" s="299" t="n"/>
      <c r="AI7" s="299" t="n"/>
      <c r="AJ7" s="299">
        <f>SUM(AG7:AI7)-AI7</f>
        <v/>
      </c>
      <c r="AK7" s="299" t="n"/>
      <c r="AL7" s="299" t="n"/>
      <c r="AM7" s="299" t="n"/>
      <c r="AN7" s="299">
        <f>SUM(AK7:AM7)-AM7</f>
        <v/>
      </c>
      <c r="AO7" s="358">
        <f>IF(ISERROR(AJ7/VLOOKUP(C7,$W$1:$X$4,2,0)),"",AJ7/VLOOKUP(C7,$W$1:$X$4,2,0))</f>
        <v/>
      </c>
      <c r="AP7" s="358">
        <f>IF(ISERROR(AN7/VLOOKUP(C7,$W$1:$X$4,2,0)),"",AN7/VLOOKUP(C7,$W$1:$X$4,2,0))</f>
        <v/>
      </c>
      <c r="AR7" s="299" t="n">
        <v>33</v>
      </c>
      <c r="AS7" s="299" t="n">
        <v>0</v>
      </c>
      <c r="AT7" s="299" t="n">
        <v>0</v>
      </c>
      <c r="AU7" s="300" t="n">
        <v>33</v>
      </c>
      <c r="AV7" s="299">
        <f>H7-AR7</f>
        <v/>
      </c>
      <c r="AW7" s="299">
        <f>I7-AS7</f>
        <v/>
      </c>
      <c r="AX7" s="299">
        <f>J7-AT7</f>
        <v/>
      </c>
      <c r="AY7" s="299">
        <f>K7-AU7</f>
        <v/>
      </c>
      <c r="BA7" s="299" t="n">
        <v>33</v>
      </c>
      <c r="BB7" s="299" t="n">
        <v>0</v>
      </c>
      <c r="BC7" s="299" t="n">
        <v>0</v>
      </c>
      <c r="BD7" s="300" t="n">
        <v>33</v>
      </c>
      <c r="BE7" s="299">
        <f>L7-BA7</f>
        <v/>
      </c>
      <c r="BF7" s="299">
        <f>M7-BB7</f>
        <v/>
      </c>
      <c r="BG7" s="299">
        <f>N7-BC7</f>
        <v/>
      </c>
      <c r="BH7" s="299">
        <f>O7-BD7</f>
        <v/>
      </c>
      <c r="BI7" s="364" t="n"/>
      <c r="BJ7" s="364" t="n"/>
      <c r="DJ7" s="365" t="n"/>
    </row>
    <row r="8" outlineLevel="1" ht="12.75" customHeight="1" s="302">
      <c r="A8" s="354">
        <f>C8&amp;D8</f>
        <v/>
      </c>
      <c r="B8" s="354">
        <f>C8&amp;F8</f>
        <v/>
      </c>
      <c r="C8" s="355" t="inlineStr">
        <is>
          <t>Hotel Name</t>
        </is>
      </c>
      <c r="D8" s="485">
        <f>TEXT(F8,"mmm")&amp;"-"&amp;RIGHT(YEAR(F8),2)</f>
        <v/>
      </c>
      <c r="E8" s="485" t="inlineStr">
        <is>
          <t>Q1</t>
        </is>
      </c>
      <c r="F8" s="485" t="n">
        <v>45020</v>
      </c>
      <c r="G8" s="486">
        <f>WEEKDAY(F8)</f>
        <v/>
      </c>
      <c r="H8" s="299" t="n">
        <v>17</v>
      </c>
      <c r="I8" s="299" t="n">
        <v>5</v>
      </c>
      <c r="J8" s="299" t="n">
        <v>0</v>
      </c>
      <c r="K8" s="300">
        <f>SUM(H8:J8)-J8</f>
        <v/>
      </c>
      <c r="L8" s="299" t="n"/>
      <c r="M8" s="299" t="n"/>
      <c r="N8" s="299" t="n"/>
      <c r="O8" s="300">
        <f>SUM(L8:N8)-N8</f>
        <v/>
      </c>
      <c r="P8" s="358">
        <f>IF(ISERROR(K8/VLOOKUP(C8,$W$1:$X$4,2,0)),"",K8/VLOOKUP(C8,$W$1:$X$4,2,0))</f>
        <v/>
      </c>
      <c r="Q8" s="358">
        <f>IF(ISERROR(O8/VLOOKUP(C8,$W$1:$X$4,2,0)),"",O8/VLOOKUP(C8,$W$1:$X$4,2,0))</f>
        <v/>
      </c>
      <c r="R8" s="299" t="inlineStr">
        <is>
          <t>NA</t>
        </is>
      </c>
      <c r="S8" s="299">
        <f>N8</f>
        <v/>
      </c>
      <c r="T8" s="358">
        <f>(O8+S8)/VLOOKUP(C8,$W$1:$X$4,2,0)</f>
        <v/>
      </c>
      <c r="U8" s="299" t="inlineStr">
        <is>
          <t>NA</t>
        </is>
      </c>
      <c r="V8" s="359">
        <f>U8=R8</f>
        <v/>
      </c>
      <c r="W8" s="373" t="n"/>
      <c r="X8" s="349" t="n"/>
      <c r="Y8" s="483" t="n"/>
      <c r="Z8" s="362" t="n"/>
      <c r="AA8" s="477" t="n"/>
      <c r="AB8" s="299">
        <f>L8-H8</f>
        <v/>
      </c>
      <c r="AC8" s="299">
        <f>M8-I8</f>
        <v/>
      </c>
      <c r="AD8" s="299">
        <f>N8-J8</f>
        <v/>
      </c>
      <c r="AE8" s="299">
        <f>O8-K8</f>
        <v/>
      </c>
      <c r="AF8" s="299" t="n"/>
      <c r="AG8" s="299" t="n"/>
      <c r="AH8" s="299" t="n"/>
      <c r="AI8" s="299" t="n"/>
      <c r="AJ8" s="299">
        <f>SUM(AG8:AI8)-AI8</f>
        <v/>
      </c>
      <c r="AK8" s="299" t="n"/>
      <c r="AL8" s="299" t="n"/>
      <c r="AM8" s="299" t="n"/>
      <c r="AN8" s="299">
        <f>SUM(AK8:AM8)-AM8</f>
        <v/>
      </c>
      <c r="AO8" s="358">
        <f>IF(ISERROR(AJ8/VLOOKUP(C8,$W$1:$X$4,2,0)),"",AJ8/VLOOKUP(C8,$W$1:$X$4,2,0))</f>
        <v/>
      </c>
      <c r="AP8" s="358">
        <f>IF(ISERROR(AN8/VLOOKUP(C8,$W$1:$X$4,2,0)),"",AN8/VLOOKUP(C8,$W$1:$X$4,2,0))</f>
        <v/>
      </c>
      <c r="AR8" s="299" t="n">
        <v>31</v>
      </c>
      <c r="AS8" s="299" t="n">
        <v>0</v>
      </c>
      <c r="AT8" s="299" t="n">
        <v>1</v>
      </c>
      <c r="AU8" s="300" t="n">
        <v>31</v>
      </c>
      <c r="AV8" s="299">
        <f>H8-AR8</f>
        <v/>
      </c>
      <c r="AW8" s="299">
        <f>I8-AS8</f>
        <v/>
      </c>
      <c r="AX8" s="299">
        <f>J8-AT8</f>
        <v/>
      </c>
      <c r="AY8" s="299">
        <f>K8-AU8</f>
        <v/>
      </c>
      <c r="BA8" s="299" t="n">
        <v>31</v>
      </c>
      <c r="BB8" s="299" t="n">
        <v>0</v>
      </c>
      <c r="BC8" s="299" t="n">
        <v>1</v>
      </c>
      <c r="BD8" s="300" t="n">
        <v>31</v>
      </c>
      <c r="BE8" s="299">
        <f>L8-BA8</f>
        <v/>
      </c>
      <c r="BF8" s="299">
        <f>M8-BB8</f>
        <v/>
      </c>
      <c r="BG8" s="299">
        <f>N8-BC8</f>
        <v/>
      </c>
      <c r="BH8" s="299">
        <f>O8-BD8</f>
        <v/>
      </c>
      <c r="BI8" s="364" t="n"/>
      <c r="BJ8" s="364" t="n"/>
      <c r="DJ8" s="365" t="n"/>
    </row>
    <row r="9" outlineLevel="1" ht="12.75" customHeight="1" s="302">
      <c r="A9" s="354">
        <f>C9&amp;D9</f>
        <v/>
      </c>
      <c r="B9" s="354">
        <f>C9&amp;F9</f>
        <v/>
      </c>
      <c r="C9" s="355" t="inlineStr">
        <is>
          <t>Hotel Name</t>
        </is>
      </c>
      <c r="D9" s="485">
        <f>TEXT(F9,"mmm")&amp;"-"&amp;RIGHT(YEAR(F9),2)</f>
        <v/>
      </c>
      <c r="E9" s="485" t="inlineStr">
        <is>
          <t>Q1</t>
        </is>
      </c>
      <c r="F9" s="485" t="n">
        <v>45021</v>
      </c>
      <c r="G9" s="486">
        <f>WEEKDAY(F9)</f>
        <v/>
      </c>
      <c r="H9" s="299" t="n">
        <v>6</v>
      </c>
      <c r="I9" s="299" t="n">
        <v>0</v>
      </c>
      <c r="J9" s="299" t="n">
        <v>0</v>
      </c>
      <c r="K9" s="300">
        <f>SUM(H9:J9)-J9</f>
        <v/>
      </c>
      <c r="L9" s="299" t="n"/>
      <c r="M9" s="299" t="n"/>
      <c r="N9" s="299" t="n"/>
      <c r="O9" s="300">
        <f>SUM(L9:N9)-N9</f>
        <v/>
      </c>
      <c r="P9" s="358">
        <f>IF(ISERROR(K9/VLOOKUP(C9,$W$1:$X$4,2,0)),"",K9/VLOOKUP(C9,$W$1:$X$4,2,0))</f>
        <v/>
      </c>
      <c r="Q9" s="358">
        <f>IF(ISERROR(O9/VLOOKUP(C9,$W$1:$X$4,2,0)),"",O9/VLOOKUP(C9,$W$1:$X$4,2,0))</f>
        <v/>
      </c>
      <c r="R9" s="299" t="inlineStr">
        <is>
          <t>NA</t>
        </is>
      </c>
      <c r="S9" s="299">
        <f>N9</f>
        <v/>
      </c>
      <c r="T9" s="358">
        <f>(O9+S9)/VLOOKUP(C9,$W$1:$X$4,2,0)</f>
        <v/>
      </c>
      <c r="U9" s="299" t="inlineStr">
        <is>
          <t>NA</t>
        </is>
      </c>
      <c r="V9" s="359">
        <f>U9=R9</f>
        <v/>
      </c>
      <c r="W9" s="373" t="n"/>
      <c r="X9" s="349" t="n"/>
      <c r="Y9" s="483" t="n"/>
      <c r="Z9" s="362" t="n"/>
      <c r="AA9" s="477" t="n"/>
      <c r="AB9" s="299">
        <f>L9-H9</f>
        <v/>
      </c>
      <c r="AC9" s="299">
        <f>M9-I9</f>
        <v/>
      </c>
      <c r="AD9" s="299">
        <f>N9-J9</f>
        <v/>
      </c>
      <c r="AE9" s="299">
        <f>O9-K9</f>
        <v/>
      </c>
      <c r="AF9" s="299" t="n"/>
      <c r="AG9" s="299" t="n"/>
      <c r="AH9" s="299" t="n"/>
      <c r="AI9" s="299" t="n"/>
      <c r="AJ9" s="299">
        <f>SUM(AG9:AI9)-AI9</f>
        <v/>
      </c>
      <c r="AK9" s="299" t="n"/>
      <c r="AL9" s="299" t="n"/>
      <c r="AM9" s="299" t="n"/>
      <c r="AN9" s="299">
        <f>SUM(AK9:AM9)-AM9</f>
        <v/>
      </c>
      <c r="AO9" s="358">
        <f>IF(ISERROR(AJ9/VLOOKUP(C9,$W$1:$X$4,2,0)),"",AJ9/VLOOKUP(C9,$W$1:$X$4,2,0))</f>
        <v/>
      </c>
      <c r="AP9" s="358">
        <f>IF(ISERROR(AN9/VLOOKUP(C9,$W$1:$X$4,2,0)),"",AN9/VLOOKUP(C9,$W$1:$X$4,2,0))</f>
        <v/>
      </c>
      <c r="AR9" s="299" t="n">
        <v>27</v>
      </c>
      <c r="AS9" s="299" t="n">
        <v>0</v>
      </c>
      <c r="AT9" s="299" t="n">
        <v>1</v>
      </c>
      <c r="AU9" s="300" t="n">
        <v>27</v>
      </c>
      <c r="AV9" s="299">
        <f>H9-AR9</f>
        <v/>
      </c>
      <c r="AW9" s="299">
        <f>I9-AS9</f>
        <v/>
      </c>
      <c r="AX9" s="299">
        <f>J9-AT9</f>
        <v/>
      </c>
      <c r="AY9" s="299">
        <f>K9-AU9</f>
        <v/>
      </c>
      <c r="BA9" s="299" t="n">
        <v>27</v>
      </c>
      <c r="BB9" s="299" t="n">
        <v>0</v>
      </c>
      <c r="BC9" s="299" t="n">
        <v>1</v>
      </c>
      <c r="BD9" s="300" t="n">
        <v>27</v>
      </c>
      <c r="BE9" s="299">
        <f>L9-BA9</f>
        <v/>
      </c>
      <c r="BF9" s="299">
        <f>M9-BB9</f>
        <v/>
      </c>
      <c r="BG9" s="299">
        <f>N9-BC9</f>
        <v/>
      </c>
      <c r="BH9" s="299">
        <f>O9-BD9</f>
        <v/>
      </c>
      <c r="BI9" s="364" t="n"/>
      <c r="BJ9" s="364" t="n"/>
      <c r="DJ9" s="365" t="n"/>
    </row>
    <row r="10" outlineLevel="1" ht="12.75" customHeight="1" s="302">
      <c r="A10" s="354">
        <f>C10&amp;D10</f>
        <v/>
      </c>
      <c r="B10" s="354">
        <f>C10&amp;F10</f>
        <v/>
      </c>
      <c r="C10" s="355" t="inlineStr">
        <is>
          <t>Hotel Name</t>
        </is>
      </c>
      <c r="D10" s="485">
        <f>TEXT(F10,"mmm")&amp;"-"&amp;RIGHT(YEAR(F10),2)</f>
        <v/>
      </c>
      <c r="E10" s="485" t="inlineStr">
        <is>
          <t>Q1</t>
        </is>
      </c>
      <c r="F10" s="485" t="n">
        <v>45022</v>
      </c>
      <c r="G10" s="486">
        <f>WEEKDAY(F10)</f>
        <v/>
      </c>
      <c r="H10" s="299" t="n">
        <v>11</v>
      </c>
      <c r="I10" s="299" t="n">
        <v>0</v>
      </c>
      <c r="J10" s="299" t="n">
        <v>0</v>
      </c>
      <c r="K10" s="300">
        <f>SUM(H10:J10)-J10</f>
        <v/>
      </c>
      <c r="L10" s="299" t="n"/>
      <c r="M10" s="299" t="n"/>
      <c r="N10" s="299" t="n"/>
      <c r="O10" s="300">
        <f>SUM(L10:N10)-N10</f>
        <v/>
      </c>
      <c r="P10" s="358">
        <f>IF(ISERROR(K10/VLOOKUP(C10,$W$1:$X$4,2,0)),"",K10/VLOOKUP(C10,$W$1:$X$4,2,0))</f>
        <v/>
      </c>
      <c r="Q10" s="358">
        <f>IF(ISERROR(O10/VLOOKUP(C10,$W$1:$X$4,2,0)),"",O10/VLOOKUP(C10,$W$1:$X$4,2,0))</f>
        <v/>
      </c>
      <c r="R10" s="299" t="inlineStr">
        <is>
          <t>NA</t>
        </is>
      </c>
      <c r="S10" s="299">
        <f>N10</f>
        <v/>
      </c>
      <c r="T10" s="358">
        <f>(O10+S10)/VLOOKUP(C10,$W$1:$X$4,2,0)</f>
        <v/>
      </c>
      <c r="U10" s="299" t="inlineStr">
        <is>
          <t>NA</t>
        </is>
      </c>
      <c r="V10" s="359">
        <f>U10=R10</f>
        <v/>
      </c>
      <c r="W10" s="373" t="n"/>
      <c r="X10" s="349" t="n"/>
      <c r="Y10" s="483" t="n"/>
      <c r="Z10" s="362" t="n"/>
      <c r="AA10" s="477" t="n"/>
      <c r="AB10" s="299">
        <f>L10-H10</f>
        <v/>
      </c>
      <c r="AC10" s="299">
        <f>M10-I10</f>
        <v/>
      </c>
      <c r="AD10" s="299">
        <f>N10-J10</f>
        <v/>
      </c>
      <c r="AE10" s="299">
        <f>O10-K10</f>
        <v/>
      </c>
      <c r="AF10" s="299" t="n"/>
      <c r="AG10" s="299" t="n"/>
      <c r="AH10" s="299" t="n"/>
      <c r="AI10" s="299" t="n"/>
      <c r="AJ10" s="299">
        <f>SUM(AG10:AI10)-AI10</f>
        <v/>
      </c>
      <c r="AK10" s="299" t="n"/>
      <c r="AL10" s="299" t="n"/>
      <c r="AM10" s="299" t="n"/>
      <c r="AN10" s="299">
        <f>SUM(AK10:AM10)-AM10</f>
        <v/>
      </c>
      <c r="AO10" s="358">
        <f>IF(ISERROR(AJ10/VLOOKUP(C10,$W$1:$X$4,2,0)),"",AJ10/VLOOKUP(C10,$W$1:$X$4,2,0))</f>
        <v/>
      </c>
      <c r="AP10" s="358">
        <f>IF(ISERROR(AN10/VLOOKUP(C10,$W$1:$X$4,2,0)),"",AN10/VLOOKUP(C10,$W$1:$X$4,2,0))</f>
        <v/>
      </c>
      <c r="AR10" s="299" t="n">
        <v>30</v>
      </c>
      <c r="AS10" s="299" t="n">
        <v>0</v>
      </c>
      <c r="AT10" s="299" t="n">
        <v>0</v>
      </c>
      <c r="AU10" s="300" t="n">
        <v>30</v>
      </c>
      <c r="AV10" s="299">
        <f>H10-AR10</f>
        <v/>
      </c>
      <c r="AW10" s="299">
        <f>I10-AS10</f>
        <v/>
      </c>
      <c r="AX10" s="299">
        <f>J10-AT10</f>
        <v/>
      </c>
      <c r="AY10" s="299">
        <f>K10-AU10</f>
        <v/>
      </c>
      <c r="BA10" s="299" t="n">
        <v>30</v>
      </c>
      <c r="BB10" s="299" t="n">
        <v>0</v>
      </c>
      <c r="BC10" s="299" t="n">
        <v>0</v>
      </c>
      <c r="BD10" s="300" t="n">
        <v>30</v>
      </c>
      <c r="BE10" s="299">
        <f>L10-BA10</f>
        <v/>
      </c>
      <c r="BF10" s="299">
        <f>M10-BB10</f>
        <v/>
      </c>
      <c r="BG10" s="299">
        <f>N10-BC10</f>
        <v/>
      </c>
      <c r="BH10" s="299">
        <f>O10-BD10</f>
        <v/>
      </c>
      <c r="BI10" s="364" t="n"/>
      <c r="BJ10" s="364" t="n"/>
      <c r="DJ10" s="365" t="n"/>
    </row>
    <row r="11" outlineLevel="1" ht="12.75" customHeight="1" s="302">
      <c r="A11" s="354">
        <f>C11&amp;D11</f>
        <v/>
      </c>
      <c r="B11" s="354">
        <f>C11&amp;F11</f>
        <v/>
      </c>
      <c r="C11" s="355" t="inlineStr">
        <is>
          <t>Hotel Name</t>
        </is>
      </c>
      <c r="D11" s="485">
        <f>TEXT(F11,"mmm")&amp;"-"&amp;RIGHT(YEAR(F11),2)</f>
        <v/>
      </c>
      <c r="E11" s="485" t="inlineStr">
        <is>
          <t>Q1</t>
        </is>
      </c>
      <c r="F11" s="485" t="n">
        <v>45023</v>
      </c>
      <c r="G11" s="486">
        <f>WEEKDAY(F11)</f>
        <v/>
      </c>
      <c r="H11" s="299" t="n">
        <v>9</v>
      </c>
      <c r="I11" s="299" t="n">
        <v>0</v>
      </c>
      <c r="J11" s="299" t="n">
        <v>0</v>
      </c>
      <c r="K11" s="300">
        <f>SUM(H11:J11)-J11</f>
        <v/>
      </c>
      <c r="L11" s="299" t="n"/>
      <c r="M11" s="299" t="n"/>
      <c r="N11" s="299" t="n"/>
      <c r="O11" s="300">
        <f>SUM(L11:N11)-N11</f>
        <v/>
      </c>
      <c r="P11" s="358">
        <f>IF(ISERROR(K11/VLOOKUP(C11,$W$1:$X$4,2,0)),"",K11/VLOOKUP(C11,$W$1:$X$4,2,0))</f>
        <v/>
      </c>
      <c r="Q11" s="358">
        <f>IF(ISERROR(O11/VLOOKUP(C11,$W$1:$X$4,2,0)),"",O11/VLOOKUP(C11,$W$1:$X$4,2,0))</f>
        <v/>
      </c>
      <c r="R11" s="299" t="inlineStr">
        <is>
          <t>NA</t>
        </is>
      </c>
      <c r="S11" s="299">
        <f>N11</f>
        <v/>
      </c>
      <c r="T11" s="358">
        <f>(O11+S11)/VLOOKUP(C11,$W$1:$X$4,2,0)</f>
        <v/>
      </c>
      <c r="U11" s="299" t="inlineStr">
        <is>
          <t>NA</t>
        </is>
      </c>
      <c r="V11" s="359">
        <f>U11=R11</f>
        <v/>
      </c>
      <c r="W11" s="373" t="n"/>
      <c r="X11" s="349" t="n"/>
      <c r="Y11" s="483" t="n"/>
      <c r="Z11" s="362" t="n"/>
      <c r="AA11" s="477" t="n"/>
      <c r="AB11" s="299">
        <f>L11-H11</f>
        <v/>
      </c>
      <c r="AC11" s="299">
        <f>M11-I11</f>
        <v/>
      </c>
      <c r="AD11" s="299">
        <f>N11-J11</f>
        <v/>
      </c>
      <c r="AE11" s="299">
        <f>O11-K11</f>
        <v/>
      </c>
      <c r="AF11" s="299" t="n"/>
      <c r="AG11" s="299" t="n"/>
      <c r="AH11" s="299" t="n"/>
      <c r="AI11" s="299" t="n"/>
      <c r="AJ11" s="299">
        <f>SUM(AG11:AI11)-AI11</f>
        <v/>
      </c>
      <c r="AK11" s="299" t="n"/>
      <c r="AL11" s="299" t="n"/>
      <c r="AM11" s="299" t="n"/>
      <c r="AN11" s="299">
        <f>SUM(AK11:AM11)-AM11</f>
        <v/>
      </c>
      <c r="AO11" s="358">
        <f>IF(ISERROR(AJ11/VLOOKUP(C11,$W$1:$X$4,2,0)),"",AJ11/VLOOKUP(C11,$W$1:$X$4,2,0))</f>
        <v/>
      </c>
      <c r="AP11" s="358">
        <f>IF(ISERROR(AN11/VLOOKUP(C11,$W$1:$X$4,2,0)),"",AN11/VLOOKUP(C11,$W$1:$X$4,2,0))</f>
        <v/>
      </c>
      <c r="AR11" s="299" t="n">
        <v>26</v>
      </c>
      <c r="AS11" s="299" t="n">
        <v>0</v>
      </c>
      <c r="AT11" s="299" t="n">
        <v>0</v>
      </c>
      <c r="AU11" s="300" t="n">
        <v>26</v>
      </c>
      <c r="AV11" s="299">
        <f>H11-AR11</f>
        <v/>
      </c>
      <c r="AW11" s="299">
        <f>I11-AS11</f>
        <v/>
      </c>
      <c r="AX11" s="299">
        <f>J11-AT11</f>
        <v/>
      </c>
      <c r="AY11" s="299">
        <f>K11-AU11</f>
        <v/>
      </c>
      <c r="BA11" s="299" t="n">
        <v>26</v>
      </c>
      <c r="BB11" s="299" t="n">
        <v>0</v>
      </c>
      <c r="BC11" s="299" t="n">
        <v>0</v>
      </c>
      <c r="BD11" s="300" t="n">
        <v>26</v>
      </c>
      <c r="BE11" s="299">
        <f>L11-BA11</f>
        <v/>
      </c>
      <c r="BF11" s="299">
        <f>M11-BB11</f>
        <v/>
      </c>
      <c r="BG11" s="299">
        <f>N11-BC11</f>
        <v/>
      </c>
      <c r="BH11" s="299">
        <f>O11-BD11</f>
        <v/>
      </c>
      <c r="BI11" s="364" t="n"/>
      <c r="BJ11" s="364" t="n"/>
      <c r="DJ11" s="365" t="n"/>
    </row>
    <row r="12" outlineLevel="1" ht="12.75" customHeight="1" s="302">
      <c r="A12" s="354">
        <f>C12&amp;D12</f>
        <v/>
      </c>
      <c r="B12" s="354">
        <f>C12&amp;F12</f>
        <v/>
      </c>
      <c r="C12" s="355" t="inlineStr">
        <is>
          <t>Hotel Name</t>
        </is>
      </c>
      <c r="D12" s="485">
        <f>TEXT(F12,"mmm")&amp;"-"&amp;RIGHT(YEAR(F12),2)</f>
        <v/>
      </c>
      <c r="E12" s="485" t="inlineStr">
        <is>
          <t>Q1</t>
        </is>
      </c>
      <c r="F12" s="485" t="n">
        <v>45024</v>
      </c>
      <c r="G12" s="486">
        <f>WEEKDAY(F12)</f>
        <v/>
      </c>
      <c r="H12" s="299" t="n">
        <v>16</v>
      </c>
      <c r="I12" s="299" t="n">
        <v>0</v>
      </c>
      <c r="J12" s="299" t="n">
        <v>0</v>
      </c>
      <c r="K12" s="300">
        <f>SUM(H12:J12)-J12</f>
        <v/>
      </c>
      <c r="L12" s="299" t="n"/>
      <c r="M12" s="299" t="n"/>
      <c r="N12" s="299" t="n"/>
      <c r="O12" s="300">
        <f>SUM(L12:N12)-N12</f>
        <v/>
      </c>
      <c r="P12" s="358">
        <f>IF(ISERROR(K12/VLOOKUP(C12,$W$1:$X$4,2,0)),"",K12/VLOOKUP(C12,$W$1:$X$4,2,0))</f>
        <v/>
      </c>
      <c r="Q12" s="358">
        <f>IF(ISERROR(O12/VLOOKUP(C12,$W$1:$X$4,2,0)),"",O12/VLOOKUP(C12,$W$1:$X$4,2,0))</f>
        <v/>
      </c>
      <c r="R12" s="299" t="inlineStr">
        <is>
          <t>NA</t>
        </is>
      </c>
      <c r="S12" s="299">
        <f>N12</f>
        <v/>
      </c>
      <c r="T12" s="358">
        <f>(O12+S12)/VLOOKUP(C12,$W$1:$X$4,2,0)</f>
        <v/>
      </c>
      <c r="U12" s="299" t="inlineStr">
        <is>
          <t>NA</t>
        </is>
      </c>
      <c r="V12" s="359">
        <f>U12=R12</f>
        <v/>
      </c>
      <c r="W12" s="373" t="n"/>
      <c r="X12" s="349" t="n"/>
      <c r="Y12" s="483" t="n"/>
      <c r="Z12" s="362" t="n"/>
      <c r="AA12" s="477" t="n"/>
      <c r="AB12" s="299">
        <f>L12-H12</f>
        <v/>
      </c>
      <c r="AC12" s="299">
        <f>M12-I12</f>
        <v/>
      </c>
      <c r="AD12" s="299">
        <f>N12-J12</f>
        <v/>
      </c>
      <c r="AE12" s="299">
        <f>O12-K12</f>
        <v/>
      </c>
      <c r="AF12" s="299" t="n"/>
      <c r="AG12" s="299" t="n"/>
      <c r="AH12" s="299" t="n"/>
      <c r="AI12" s="299" t="n"/>
      <c r="AJ12" s="299">
        <f>SUM(AG12:AI12)-AI12</f>
        <v/>
      </c>
      <c r="AK12" s="299" t="n"/>
      <c r="AL12" s="299" t="n"/>
      <c r="AM12" s="299" t="n"/>
      <c r="AN12" s="299">
        <f>SUM(AK12:AM12)-AM12</f>
        <v/>
      </c>
      <c r="AO12" s="358">
        <f>IF(ISERROR(AJ12/VLOOKUP(C12,$W$1:$X$4,2,0)),"",AJ12/VLOOKUP(C12,$W$1:$X$4,2,0))</f>
        <v/>
      </c>
      <c r="AP12" s="358">
        <f>IF(ISERROR(AN12/VLOOKUP(C12,$W$1:$X$4,2,0)),"",AN12/VLOOKUP(C12,$W$1:$X$4,2,0))</f>
        <v/>
      </c>
      <c r="AR12" s="299" t="n">
        <v>22</v>
      </c>
      <c r="AS12" s="299" t="n">
        <v>0</v>
      </c>
      <c r="AT12" s="299" t="n">
        <v>0</v>
      </c>
      <c r="AU12" s="300" t="n">
        <v>22</v>
      </c>
      <c r="AV12" s="299">
        <f>H12-AR12</f>
        <v/>
      </c>
      <c r="AW12" s="299">
        <f>I12-AS12</f>
        <v/>
      </c>
      <c r="AX12" s="299">
        <f>J12-AT12</f>
        <v/>
      </c>
      <c r="AY12" s="299">
        <f>K12-AU12</f>
        <v/>
      </c>
      <c r="BA12" s="299" t="n">
        <v>22</v>
      </c>
      <c r="BB12" s="299" t="n">
        <v>0</v>
      </c>
      <c r="BC12" s="299" t="n">
        <v>0</v>
      </c>
      <c r="BD12" s="300" t="n">
        <v>22</v>
      </c>
      <c r="BE12" s="299">
        <f>L12-BA12</f>
        <v/>
      </c>
      <c r="BF12" s="299">
        <f>M12-BB12</f>
        <v/>
      </c>
      <c r="BG12" s="299">
        <f>N12-BC12</f>
        <v/>
      </c>
      <c r="BH12" s="299">
        <f>O12-BD12</f>
        <v/>
      </c>
      <c r="BI12" s="364" t="n"/>
      <c r="BJ12" s="364" t="n"/>
      <c r="DJ12" s="365" t="n"/>
    </row>
    <row r="13" outlineLevel="1" ht="12.75" customHeight="1" s="302">
      <c r="A13" s="354">
        <f>C13&amp;D13</f>
        <v/>
      </c>
      <c r="B13" s="354">
        <f>C13&amp;F13</f>
        <v/>
      </c>
      <c r="C13" s="355" t="inlineStr">
        <is>
          <t>Hotel Name</t>
        </is>
      </c>
      <c r="D13" s="485">
        <f>TEXT(F13,"mmm")&amp;"-"&amp;RIGHT(YEAR(F13),2)</f>
        <v/>
      </c>
      <c r="E13" s="485" t="inlineStr">
        <is>
          <t>Q1</t>
        </is>
      </c>
      <c r="F13" s="485" t="n">
        <v>45025</v>
      </c>
      <c r="G13" s="486">
        <f>WEEKDAY(F13)</f>
        <v/>
      </c>
      <c r="H13" s="299" t="n">
        <v>8</v>
      </c>
      <c r="I13" s="299" t="n">
        <v>0</v>
      </c>
      <c r="J13" s="299" t="n">
        <v>0</v>
      </c>
      <c r="K13" s="300">
        <f>SUM(H13:J13)-J13</f>
        <v/>
      </c>
      <c r="L13" s="299" t="n"/>
      <c r="M13" s="299" t="n"/>
      <c r="N13" s="299" t="n"/>
      <c r="O13" s="300">
        <f>SUM(L13:N13)-N13</f>
        <v/>
      </c>
      <c r="P13" s="358">
        <f>IF(ISERROR(K13/VLOOKUP(C13,$W$1:$X$4,2,0)),"",K13/VLOOKUP(C13,$W$1:$X$4,2,0))</f>
        <v/>
      </c>
      <c r="Q13" s="358">
        <f>IF(ISERROR(O13/VLOOKUP(C13,$W$1:$X$4,2,0)),"",O13/VLOOKUP(C13,$W$1:$X$4,2,0))</f>
        <v/>
      </c>
      <c r="R13" s="299" t="inlineStr">
        <is>
          <t>NA</t>
        </is>
      </c>
      <c r="S13" s="299">
        <f>N13</f>
        <v/>
      </c>
      <c r="T13" s="358">
        <f>(O13+S13)/VLOOKUP(C13,$W$1:$X$4,2,0)</f>
        <v/>
      </c>
      <c r="U13" s="299" t="inlineStr">
        <is>
          <t>NA</t>
        </is>
      </c>
      <c r="V13" s="359">
        <f>U13=R13</f>
        <v/>
      </c>
      <c r="W13" s="373" t="n"/>
      <c r="X13" s="349" t="n"/>
      <c r="Y13" s="483" t="n"/>
      <c r="Z13" s="362" t="n"/>
      <c r="AA13" s="477" t="n"/>
      <c r="AB13" s="299">
        <f>L13-H13</f>
        <v/>
      </c>
      <c r="AC13" s="299">
        <f>M13-I13</f>
        <v/>
      </c>
      <c r="AD13" s="299">
        <f>N13-J13</f>
        <v/>
      </c>
      <c r="AE13" s="299">
        <f>O13-K13</f>
        <v/>
      </c>
      <c r="AF13" s="299" t="n"/>
      <c r="AG13" s="299" t="n"/>
      <c r="AH13" s="299" t="n"/>
      <c r="AI13" s="299" t="n"/>
      <c r="AJ13" s="299">
        <f>SUM(AG13:AI13)-AI13</f>
        <v/>
      </c>
      <c r="AK13" s="299" t="n"/>
      <c r="AL13" s="299" t="n"/>
      <c r="AM13" s="299" t="n"/>
      <c r="AN13" s="299">
        <f>SUM(AK13:AM13)-AM13</f>
        <v/>
      </c>
      <c r="AO13" s="358">
        <f>IF(ISERROR(AJ13/VLOOKUP(C13,$W$1:$X$4,2,0)),"",AJ13/VLOOKUP(C13,$W$1:$X$4,2,0))</f>
        <v/>
      </c>
      <c r="AP13" s="358">
        <f>IF(ISERROR(AN13/VLOOKUP(C13,$W$1:$X$4,2,0)),"",AN13/VLOOKUP(C13,$W$1:$X$4,2,0))</f>
        <v/>
      </c>
      <c r="AR13" s="299" t="n">
        <v>30</v>
      </c>
      <c r="AS13" s="299" t="n">
        <v>0</v>
      </c>
      <c r="AT13" s="299" t="n">
        <v>0</v>
      </c>
      <c r="AU13" s="300" t="n">
        <v>30</v>
      </c>
      <c r="AV13" s="299">
        <f>H13-AR13</f>
        <v/>
      </c>
      <c r="AW13" s="299">
        <f>I13-AS13</f>
        <v/>
      </c>
      <c r="AX13" s="299">
        <f>J13-AT13</f>
        <v/>
      </c>
      <c r="AY13" s="299">
        <f>K13-AU13</f>
        <v/>
      </c>
      <c r="BA13" s="299" t="n">
        <v>30</v>
      </c>
      <c r="BB13" s="299" t="n">
        <v>0</v>
      </c>
      <c r="BC13" s="299" t="n">
        <v>0</v>
      </c>
      <c r="BD13" s="300" t="n">
        <v>30</v>
      </c>
      <c r="BE13" s="299">
        <f>L13-BA13</f>
        <v/>
      </c>
      <c r="BF13" s="299">
        <f>M13-BB13</f>
        <v/>
      </c>
      <c r="BG13" s="299">
        <f>N13-BC13</f>
        <v/>
      </c>
      <c r="BH13" s="299">
        <f>O13-BD13</f>
        <v/>
      </c>
      <c r="BI13" s="364" t="n"/>
      <c r="BJ13" s="364" t="n"/>
      <c r="DJ13" s="365" t="n"/>
    </row>
    <row r="14" outlineLevel="1" ht="12.75" customHeight="1" s="302">
      <c r="A14" s="354">
        <f>C14&amp;D14</f>
        <v/>
      </c>
      <c r="B14" s="354">
        <f>C14&amp;F14</f>
        <v/>
      </c>
      <c r="C14" s="355" t="inlineStr">
        <is>
          <t>Hotel Name</t>
        </is>
      </c>
      <c r="D14" s="485">
        <f>TEXT(F14,"mmm")&amp;"-"&amp;RIGHT(YEAR(F14),2)</f>
        <v/>
      </c>
      <c r="E14" s="485" t="inlineStr">
        <is>
          <t>Q1</t>
        </is>
      </c>
      <c r="F14" s="485" t="n">
        <v>45026</v>
      </c>
      <c r="G14" s="486">
        <f>WEEKDAY(F14)</f>
        <v/>
      </c>
      <c r="H14" s="299" t="n">
        <v>3</v>
      </c>
      <c r="I14" s="299" t="n">
        <v>0</v>
      </c>
      <c r="J14" s="299" t="n">
        <v>0</v>
      </c>
      <c r="K14" s="300">
        <f>SUM(H14:J14)-J14</f>
        <v/>
      </c>
      <c r="L14" s="299" t="n"/>
      <c r="M14" s="299" t="n"/>
      <c r="N14" s="299" t="n"/>
      <c r="O14" s="300">
        <f>SUM(L14:N14)-N14</f>
        <v/>
      </c>
      <c r="P14" s="358">
        <f>IF(ISERROR(K14/VLOOKUP(C14,$W$1:$X$4,2,0)),"",K14/VLOOKUP(C14,$W$1:$X$4,2,0))</f>
        <v/>
      </c>
      <c r="Q14" s="358">
        <f>IF(ISERROR(O14/VLOOKUP(C14,$W$1:$X$4,2,0)),"",O14/VLOOKUP(C14,$W$1:$X$4,2,0))</f>
        <v/>
      </c>
      <c r="R14" s="299" t="inlineStr">
        <is>
          <t>NA</t>
        </is>
      </c>
      <c r="S14" s="299">
        <f>N14</f>
        <v/>
      </c>
      <c r="T14" s="358">
        <f>(O14+S14)/VLOOKUP(C14,$W$1:$X$4,2,0)</f>
        <v/>
      </c>
      <c r="U14" s="299" t="inlineStr">
        <is>
          <t>NA</t>
        </is>
      </c>
      <c r="V14" s="359">
        <f>U14=R14</f>
        <v/>
      </c>
      <c r="W14" s="373" t="n"/>
      <c r="X14" s="349" t="n"/>
      <c r="Y14" s="483" t="n"/>
      <c r="Z14" s="362" t="n"/>
      <c r="AA14" s="477" t="n"/>
      <c r="AB14" s="299">
        <f>L14-H14</f>
        <v/>
      </c>
      <c r="AC14" s="299">
        <f>M14-I14</f>
        <v/>
      </c>
      <c r="AD14" s="299">
        <f>N14-J14</f>
        <v/>
      </c>
      <c r="AE14" s="299">
        <f>O14-K14</f>
        <v/>
      </c>
      <c r="AF14" s="299" t="n"/>
      <c r="AG14" s="299" t="n"/>
      <c r="AH14" s="299" t="n"/>
      <c r="AI14" s="299" t="n"/>
      <c r="AJ14" s="299">
        <f>SUM(AG14:AI14)-AI14</f>
        <v/>
      </c>
      <c r="AK14" s="299" t="n"/>
      <c r="AL14" s="299" t="n"/>
      <c r="AM14" s="299" t="n"/>
      <c r="AN14" s="299">
        <f>SUM(AK14:AM14)-AM14</f>
        <v/>
      </c>
      <c r="AO14" s="358">
        <f>IF(ISERROR(AJ14/VLOOKUP(C14,$W$1:$X$4,2,0)),"",AJ14/VLOOKUP(C14,$W$1:$X$4,2,0))</f>
        <v/>
      </c>
      <c r="AP14" s="358">
        <f>IF(ISERROR(AN14/VLOOKUP(C14,$W$1:$X$4,2,0)),"",AN14/VLOOKUP(C14,$W$1:$X$4,2,0))</f>
        <v/>
      </c>
      <c r="AR14" s="299" t="n">
        <v>20</v>
      </c>
      <c r="AS14" s="299" t="n">
        <v>0</v>
      </c>
      <c r="AT14" s="299" t="n">
        <v>0</v>
      </c>
      <c r="AU14" s="300" t="n">
        <v>20</v>
      </c>
      <c r="AV14" s="299">
        <f>H14-AR14</f>
        <v/>
      </c>
      <c r="AW14" s="299">
        <f>I14-AS14</f>
        <v/>
      </c>
      <c r="AX14" s="299">
        <f>J14-AT14</f>
        <v/>
      </c>
      <c r="AY14" s="299">
        <f>K14-AU14</f>
        <v/>
      </c>
      <c r="BA14" s="299" t="n">
        <v>20</v>
      </c>
      <c r="BB14" s="299" t="n">
        <v>0</v>
      </c>
      <c r="BC14" s="299" t="n">
        <v>0</v>
      </c>
      <c r="BD14" s="300" t="n">
        <v>20</v>
      </c>
      <c r="BE14" s="299">
        <f>L14-BA14</f>
        <v/>
      </c>
      <c r="BF14" s="299">
        <f>M14-BB14</f>
        <v/>
      </c>
      <c r="BG14" s="299">
        <f>N14-BC14</f>
        <v/>
      </c>
      <c r="BH14" s="299">
        <f>O14-BD14</f>
        <v/>
      </c>
      <c r="BI14" s="364" t="n"/>
      <c r="BJ14" s="364" t="n"/>
      <c r="DJ14" s="365" t="n"/>
    </row>
    <row r="15" outlineLevel="1" ht="12.75" customHeight="1" s="302">
      <c r="A15" s="354">
        <f>C15&amp;D15</f>
        <v/>
      </c>
      <c r="B15" s="354">
        <f>C15&amp;F15</f>
        <v/>
      </c>
      <c r="C15" s="355" t="inlineStr">
        <is>
          <t>Hotel Name</t>
        </is>
      </c>
      <c r="D15" s="485">
        <f>TEXT(F15,"mmm")&amp;"-"&amp;RIGHT(YEAR(F15),2)</f>
        <v/>
      </c>
      <c r="E15" s="485" t="inlineStr">
        <is>
          <t>Q1</t>
        </is>
      </c>
      <c r="F15" s="485" t="n">
        <v>45027</v>
      </c>
      <c r="G15" s="486">
        <f>WEEKDAY(F15)</f>
        <v/>
      </c>
      <c r="H15" s="299" t="n">
        <v>22</v>
      </c>
      <c r="I15" s="299" t="n">
        <v>0</v>
      </c>
      <c r="J15" s="299" t="n">
        <v>0</v>
      </c>
      <c r="K15" s="300">
        <f>SUM(H15:J15)-J15</f>
        <v/>
      </c>
      <c r="L15" s="299" t="n"/>
      <c r="M15" s="299" t="n"/>
      <c r="N15" s="299" t="n"/>
      <c r="O15" s="300">
        <f>SUM(L15:N15)-N15</f>
        <v/>
      </c>
      <c r="P15" s="358">
        <f>IF(ISERROR(K15/VLOOKUP(C15,$W$1:$X$4,2,0)),"",K15/VLOOKUP(C15,$W$1:$X$4,2,0))</f>
        <v/>
      </c>
      <c r="Q15" s="358">
        <f>IF(ISERROR(O15/VLOOKUP(C15,$W$1:$X$4,2,0)),"",O15/VLOOKUP(C15,$W$1:$X$4,2,0))</f>
        <v/>
      </c>
      <c r="R15" s="299" t="inlineStr">
        <is>
          <t>NA</t>
        </is>
      </c>
      <c r="S15" s="299">
        <f>N15</f>
        <v/>
      </c>
      <c r="T15" s="358">
        <f>(O15+S15)/VLOOKUP(C15,$W$1:$X$4,2,0)</f>
        <v/>
      </c>
      <c r="U15" s="299" t="inlineStr">
        <is>
          <t>NA</t>
        </is>
      </c>
      <c r="V15" s="359">
        <f>U15=R15</f>
        <v/>
      </c>
      <c r="W15" s="373" t="n"/>
      <c r="X15" s="349" t="n"/>
      <c r="Y15" s="483" t="n"/>
      <c r="Z15" s="362" t="n"/>
      <c r="AA15" s="477" t="n"/>
      <c r="AB15" s="299">
        <f>L15-H15</f>
        <v/>
      </c>
      <c r="AC15" s="299">
        <f>M15-I15</f>
        <v/>
      </c>
      <c r="AD15" s="299">
        <f>N15-J15</f>
        <v/>
      </c>
      <c r="AE15" s="299">
        <f>O15-K15</f>
        <v/>
      </c>
      <c r="AF15" s="299" t="n"/>
      <c r="AG15" s="299" t="n"/>
      <c r="AH15" s="299" t="n"/>
      <c r="AI15" s="299" t="n"/>
      <c r="AJ15" s="299">
        <f>SUM(AG15:AI15)-AI15</f>
        <v/>
      </c>
      <c r="AK15" s="299" t="n"/>
      <c r="AL15" s="299" t="n"/>
      <c r="AM15" s="299" t="n"/>
      <c r="AN15" s="299">
        <f>SUM(AK15:AM15)-AM15</f>
        <v/>
      </c>
      <c r="AO15" s="358">
        <f>IF(ISERROR(AJ15/VLOOKUP(C15,$W$1:$X$4,2,0)),"",AJ15/VLOOKUP(C15,$W$1:$X$4,2,0))</f>
        <v/>
      </c>
      <c r="AP15" s="358">
        <f>IF(ISERROR(AN15/VLOOKUP(C15,$W$1:$X$4,2,0)),"",AN15/VLOOKUP(C15,$W$1:$X$4,2,0))</f>
        <v/>
      </c>
      <c r="AR15" s="299" t="n">
        <v>31</v>
      </c>
      <c r="AS15" s="299" t="n">
        <v>0</v>
      </c>
      <c r="AT15" s="299" t="n">
        <v>0</v>
      </c>
      <c r="AU15" s="300" t="n">
        <v>31</v>
      </c>
      <c r="AV15" s="299">
        <f>H15-AR15</f>
        <v/>
      </c>
      <c r="AW15" s="299">
        <f>I15-AS15</f>
        <v/>
      </c>
      <c r="AX15" s="299">
        <f>J15-AT15</f>
        <v/>
      </c>
      <c r="AY15" s="299">
        <f>K15-AU15</f>
        <v/>
      </c>
      <c r="BA15" s="299" t="n">
        <v>31</v>
      </c>
      <c r="BB15" s="299" t="n">
        <v>0</v>
      </c>
      <c r="BC15" s="299" t="n">
        <v>0</v>
      </c>
      <c r="BD15" s="300" t="n">
        <v>31</v>
      </c>
      <c r="BE15" s="299">
        <f>L15-BA15</f>
        <v/>
      </c>
      <c r="BF15" s="299">
        <f>M15-BB15</f>
        <v/>
      </c>
      <c r="BG15" s="299">
        <f>N15-BC15</f>
        <v/>
      </c>
      <c r="BH15" s="299">
        <f>O15-BD15</f>
        <v/>
      </c>
      <c r="BI15" s="364" t="n"/>
      <c r="BJ15" s="364" t="n"/>
      <c r="DJ15" s="365" t="n"/>
    </row>
    <row r="16" outlineLevel="1" ht="12.75" customHeight="1" s="302">
      <c r="A16" s="354">
        <f>C16&amp;D16</f>
        <v/>
      </c>
      <c r="B16" s="354">
        <f>C16&amp;F16</f>
        <v/>
      </c>
      <c r="C16" s="355" t="inlineStr">
        <is>
          <t>Hotel Name</t>
        </is>
      </c>
      <c r="D16" s="485">
        <f>TEXT(F16,"mmm")&amp;"-"&amp;RIGHT(YEAR(F16),2)</f>
        <v/>
      </c>
      <c r="E16" s="485" t="inlineStr">
        <is>
          <t>Q1</t>
        </is>
      </c>
      <c r="F16" s="485" t="n">
        <v>45028</v>
      </c>
      <c r="G16" s="486">
        <f>WEEKDAY(F16)</f>
        <v/>
      </c>
      <c r="H16" s="299" t="n">
        <v>8</v>
      </c>
      <c r="I16" s="299" t="n">
        <v>11</v>
      </c>
      <c r="J16" s="299" t="n">
        <v>0</v>
      </c>
      <c r="K16" s="300">
        <f>SUM(H16:J16)-J16</f>
        <v/>
      </c>
      <c r="L16" s="299" t="n"/>
      <c r="M16" s="299" t="n"/>
      <c r="N16" s="299" t="n"/>
      <c r="O16" s="300">
        <f>SUM(L16:N16)-N16</f>
        <v/>
      </c>
      <c r="P16" s="358">
        <f>IF(ISERROR(K16/VLOOKUP(C16,$W$1:$X$4,2,0)),"",K16/VLOOKUP(C16,$W$1:$X$4,2,0))</f>
        <v/>
      </c>
      <c r="Q16" s="358">
        <f>IF(ISERROR(O16/VLOOKUP(C16,$W$1:$X$4,2,0)),"",O16/VLOOKUP(C16,$W$1:$X$4,2,0))</f>
        <v/>
      </c>
      <c r="R16" s="299" t="inlineStr">
        <is>
          <t>NA</t>
        </is>
      </c>
      <c r="S16" s="299">
        <f>N16</f>
        <v/>
      </c>
      <c r="T16" s="358">
        <f>(O16+S16)/VLOOKUP(C16,$W$1:$X$4,2,0)</f>
        <v/>
      </c>
      <c r="U16" s="299" t="inlineStr">
        <is>
          <t>NA</t>
        </is>
      </c>
      <c r="V16" s="359">
        <f>U16=R16</f>
        <v/>
      </c>
      <c r="W16" s="373" t="n"/>
      <c r="X16" s="349">
        <f>ROUND(L16,0)</f>
        <v/>
      </c>
      <c r="Y16" s="349">
        <f>ROUND(M16,0)</f>
        <v/>
      </c>
      <c r="Z16" s="362" t="n"/>
      <c r="AA16" s="477" t="n"/>
      <c r="AB16" s="299">
        <f>L16-H16</f>
        <v/>
      </c>
      <c r="AC16" s="299">
        <f>M16-I16</f>
        <v/>
      </c>
      <c r="AD16" s="299">
        <f>N16-J16</f>
        <v/>
      </c>
      <c r="AE16" s="299">
        <f>O16-K16</f>
        <v/>
      </c>
      <c r="AF16" s="299" t="n"/>
      <c r="AG16" s="299" t="n"/>
      <c r="AH16" s="299" t="n"/>
      <c r="AI16" s="299" t="n"/>
      <c r="AJ16" s="299">
        <f>SUM(AG16:AI16)-AI16</f>
        <v/>
      </c>
      <c r="AK16" s="299" t="n"/>
      <c r="AL16" s="299" t="n"/>
      <c r="AM16" s="299" t="n"/>
      <c r="AN16" s="299">
        <f>SUM(AK16:AM16)-AM16</f>
        <v/>
      </c>
      <c r="AO16" s="358">
        <f>IF(ISERROR(AJ16/VLOOKUP(C16,$W$1:$X$4,2,0)),"",AJ16/VLOOKUP(C16,$W$1:$X$4,2,0))</f>
        <v/>
      </c>
      <c r="AP16" s="358">
        <f>IF(ISERROR(AN16/VLOOKUP(C16,$W$1:$X$4,2,0)),"",AN16/VLOOKUP(C16,$W$1:$X$4,2,0))</f>
        <v/>
      </c>
      <c r="AR16" s="299" t="n">
        <v>30</v>
      </c>
      <c r="AS16" s="299" t="n">
        <v>0</v>
      </c>
      <c r="AT16" s="299" t="n">
        <v>0</v>
      </c>
      <c r="AU16" s="300" t="n">
        <v>30</v>
      </c>
      <c r="AV16" s="299">
        <f>H16-AR16</f>
        <v/>
      </c>
      <c r="AW16" s="299">
        <f>I16-AS16</f>
        <v/>
      </c>
      <c r="AX16" s="299">
        <f>J16-AT16</f>
        <v/>
      </c>
      <c r="AY16" s="299">
        <f>K16-AU16</f>
        <v/>
      </c>
      <c r="BA16" s="299" t="n">
        <v>30</v>
      </c>
      <c r="BB16" s="299" t="n">
        <v>0</v>
      </c>
      <c r="BC16" s="299" t="n">
        <v>0</v>
      </c>
      <c r="BD16" s="300" t="n">
        <v>30</v>
      </c>
      <c r="BE16" s="299">
        <f>L16-BA16</f>
        <v/>
      </c>
      <c r="BF16" s="299">
        <f>M16-BB16</f>
        <v/>
      </c>
      <c r="BG16" s="299">
        <f>N16-BC16</f>
        <v/>
      </c>
      <c r="BH16" s="299">
        <f>O16-BD16</f>
        <v/>
      </c>
      <c r="BI16" s="364" t="n"/>
      <c r="BJ16" s="364" t="n"/>
      <c r="DJ16" s="365" t="n"/>
    </row>
    <row r="17" outlineLevel="1" ht="12.75" customHeight="1" s="302">
      <c r="A17" s="354">
        <f>C17&amp;D17</f>
        <v/>
      </c>
      <c r="B17" s="354">
        <f>C17&amp;F17</f>
        <v/>
      </c>
      <c r="C17" s="355" t="inlineStr">
        <is>
          <t>Hotel Name</t>
        </is>
      </c>
      <c r="D17" s="485">
        <f>TEXT(F17,"mmm")&amp;"-"&amp;RIGHT(YEAR(F17),2)</f>
        <v/>
      </c>
      <c r="E17" s="485" t="inlineStr">
        <is>
          <t>Q1</t>
        </is>
      </c>
      <c r="F17" s="485" t="n">
        <v>45029</v>
      </c>
      <c r="G17" s="486">
        <f>WEEKDAY(F17)</f>
        <v/>
      </c>
      <c r="H17" s="299" t="n">
        <v>11</v>
      </c>
      <c r="I17" s="299" t="n">
        <v>6</v>
      </c>
      <c r="J17" s="299" t="n">
        <v>0</v>
      </c>
      <c r="K17" s="300">
        <f>SUM(H17:J17)-J17</f>
        <v/>
      </c>
      <c r="L17" s="299" t="n"/>
      <c r="M17" s="299" t="n"/>
      <c r="N17" s="299" t="n"/>
      <c r="O17" s="300">
        <f>SUM(L17:N17)-N17</f>
        <v/>
      </c>
      <c r="P17" s="358">
        <f>IF(ISERROR(K17/VLOOKUP(C17,$W$1:$X$4,2,0)),"",K17/VLOOKUP(C17,$W$1:$X$4,2,0))</f>
        <v/>
      </c>
      <c r="Q17" s="358">
        <f>IF(ISERROR(O17/VLOOKUP(C17,$W$1:$X$4,2,0)),"",O17/VLOOKUP(C17,$W$1:$X$4,2,0))</f>
        <v/>
      </c>
      <c r="R17" s="299" t="inlineStr">
        <is>
          <t>NA</t>
        </is>
      </c>
      <c r="S17" s="299">
        <f>N17</f>
        <v/>
      </c>
      <c r="T17" s="358">
        <f>(O17+S17)/VLOOKUP(C17,$W$1:$X$4,2,0)</f>
        <v/>
      </c>
      <c r="U17" s="299" t="inlineStr">
        <is>
          <t>NA</t>
        </is>
      </c>
      <c r="V17" s="359">
        <f>U17=R17</f>
        <v/>
      </c>
      <c r="W17" s="373" t="n"/>
      <c r="X17" s="349">
        <f>ROUND(L17,0)</f>
        <v/>
      </c>
      <c r="Y17" s="349">
        <f>ROUND(M17,0)</f>
        <v/>
      </c>
      <c r="Z17" s="362" t="n"/>
      <c r="AA17" s="477" t="n"/>
      <c r="AB17" s="299">
        <f>L17-H17</f>
        <v/>
      </c>
      <c r="AC17" s="299">
        <f>M17-I17</f>
        <v/>
      </c>
      <c r="AD17" s="299">
        <f>N17-J17</f>
        <v/>
      </c>
      <c r="AE17" s="299">
        <f>O17-K17</f>
        <v/>
      </c>
      <c r="AF17" s="299" t="n"/>
      <c r="AG17" s="299" t="n"/>
      <c r="AH17" s="299" t="n"/>
      <c r="AI17" s="299" t="n"/>
      <c r="AJ17" s="299">
        <f>SUM(AG17:AI17)-AI17</f>
        <v/>
      </c>
      <c r="AK17" s="299" t="n"/>
      <c r="AL17" s="299" t="n"/>
      <c r="AM17" s="299" t="n"/>
      <c r="AN17" s="299">
        <f>SUM(AK17:AM17)-AM17</f>
        <v/>
      </c>
      <c r="AO17" s="358">
        <f>IF(ISERROR(AJ17/VLOOKUP(C17,$W$1:$X$4,2,0)),"",AJ17/VLOOKUP(C17,$W$1:$X$4,2,0))</f>
        <v/>
      </c>
      <c r="AP17" s="358">
        <f>IF(ISERROR(AN17/VLOOKUP(C17,$W$1:$X$4,2,0)),"",AN17/VLOOKUP(C17,$W$1:$X$4,2,0))</f>
        <v/>
      </c>
      <c r="AR17" s="299" t="n">
        <v>20</v>
      </c>
      <c r="AS17" s="299" t="n">
        <v>0</v>
      </c>
      <c r="AT17" s="299" t="n">
        <v>0</v>
      </c>
      <c r="AU17" s="300" t="n">
        <v>20</v>
      </c>
      <c r="AV17" s="299">
        <f>H17-AR17</f>
        <v/>
      </c>
      <c r="AW17" s="299">
        <f>I17-AS17</f>
        <v/>
      </c>
      <c r="AX17" s="299">
        <f>J17-AT17</f>
        <v/>
      </c>
      <c r="AY17" s="299">
        <f>K17-AU17</f>
        <v/>
      </c>
      <c r="BA17" s="299" t="n">
        <v>20</v>
      </c>
      <c r="BB17" s="299" t="n">
        <v>0</v>
      </c>
      <c r="BC17" s="299" t="n">
        <v>0</v>
      </c>
      <c r="BD17" s="300" t="n">
        <v>20</v>
      </c>
      <c r="BE17" s="299">
        <f>L17-BA17</f>
        <v/>
      </c>
      <c r="BF17" s="299">
        <f>M17-BB17</f>
        <v/>
      </c>
      <c r="BG17" s="299">
        <f>N17-BC17</f>
        <v/>
      </c>
      <c r="BH17" s="299">
        <f>O17-BD17</f>
        <v/>
      </c>
      <c r="BI17" s="364" t="n"/>
      <c r="BJ17" s="364" t="n"/>
      <c r="DJ17" s="365" t="n"/>
    </row>
    <row r="18" outlineLevel="1" ht="12.75" customHeight="1" s="302">
      <c r="A18" s="354">
        <f>C18&amp;D18</f>
        <v/>
      </c>
      <c r="B18" s="354">
        <f>C18&amp;F18</f>
        <v/>
      </c>
      <c r="C18" s="355" t="inlineStr">
        <is>
          <t>Hotel Name</t>
        </is>
      </c>
      <c r="D18" s="485">
        <f>TEXT(F18,"mmm")&amp;"-"&amp;RIGHT(YEAR(F18),2)</f>
        <v/>
      </c>
      <c r="E18" s="485" t="inlineStr">
        <is>
          <t>Q1</t>
        </is>
      </c>
      <c r="F18" s="485" t="n">
        <v>45030</v>
      </c>
      <c r="G18" s="486">
        <f>WEEKDAY(F18)</f>
        <v/>
      </c>
      <c r="H18" s="299" t="n">
        <v>7</v>
      </c>
      <c r="I18" s="299" t="n">
        <v>6</v>
      </c>
      <c r="J18" s="299" t="n">
        <v>0</v>
      </c>
      <c r="K18" s="300">
        <f>SUM(H18:J18)-J18</f>
        <v/>
      </c>
      <c r="L18" s="299" t="n"/>
      <c r="M18" s="299" t="n"/>
      <c r="N18" s="299" t="n"/>
      <c r="O18" s="300">
        <f>SUM(L18:N18)-N18</f>
        <v/>
      </c>
      <c r="P18" s="358">
        <f>IF(ISERROR(K18/VLOOKUP(C18,$W$1:$X$4,2,0)),"",K18/VLOOKUP(C18,$W$1:$X$4,2,0))</f>
        <v/>
      </c>
      <c r="Q18" s="358">
        <f>IF(ISERROR(O18/VLOOKUP(C18,$W$1:$X$4,2,0)),"",O18/VLOOKUP(C18,$W$1:$X$4,2,0))</f>
        <v/>
      </c>
      <c r="R18" s="299" t="inlineStr">
        <is>
          <t>NA</t>
        </is>
      </c>
      <c r="S18" s="299">
        <f>N18</f>
        <v/>
      </c>
      <c r="T18" s="358">
        <f>(O18+S18)/VLOOKUP(C18,$W$1:$X$4,2,0)</f>
        <v/>
      </c>
      <c r="U18" s="299" t="inlineStr">
        <is>
          <t>NA</t>
        </is>
      </c>
      <c r="V18" s="359">
        <f>U18=R18</f>
        <v/>
      </c>
      <c r="W18" s="373" t="n"/>
      <c r="X18" s="349">
        <f>ROUND(L18,0)</f>
        <v/>
      </c>
      <c r="Y18" s="349">
        <f>ROUND(M18,0)</f>
        <v/>
      </c>
      <c r="Z18" s="362" t="n"/>
      <c r="AA18" s="477" t="n"/>
      <c r="AB18" s="299">
        <f>L18-H18</f>
        <v/>
      </c>
      <c r="AC18" s="299">
        <f>M18-I18</f>
        <v/>
      </c>
      <c r="AD18" s="299">
        <f>N18-J18</f>
        <v/>
      </c>
      <c r="AE18" s="299">
        <f>O18-K18</f>
        <v/>
      </c>
      <c r="AF18" s="299" t="n"/>
      <c r="AG18" s="299" t="n"/>
      <c r="AH18" s="299" t="n"/>
      <c r="AI18" s="299" t="n"/>
      <c r="AJ18" s="299">
        <f>SUM(AG18:AI18)-AI18</f>
        <v/>
      </c>
      <c r="AK18" s="299" t="n"/>
      <c r="AL18" s="299" t="n"/>
      <c r="AM18" s="299" t="n"/>
      <c r="AN18" s="299">
        <f>SUM(AK18:AM18)-AM18</f>
        <v/>
      </c>
      <c r="AO18" s="358">
        <f>IF(ISERROR(AJ18/VLOOKUP(C18,$W$1:$X$4,2,0)),"",AJ18/VLOOKUP(C18,$W$1:$X$4,2,0))</f>
        <v/>
      </c>
      <c r="AP18" s="358">
        <f>IF(ISERROR(AN18/VLOOKUP(C18,$W$1:$X$4,2,0)),"",AN18/VLOOKUP(C18,$W$1:$X$4,2,0))</f>
        <v/>
      </c>
      <c r="AR18" s="299" t="n">
        <v>23</v>
      </c>
      <c r="AS18" s="299" t="n">
        <v>5</v>
      </c>
      <c r="AT18" s="299" t="n">
        <v>1</v>
      </c>
      <c r="AU18" s="300" t="n">
        <v>28</v>
      </c>
      <c r="AV18" s="299">
        <f>H18-AR18</f>
        <v/>
      </c>
      <c r="AW18" s="299">
        <f>I18-AS18</f>
        <v/>
      </c>
      <c r="AX18" s="299">
        <f>J18-AT18</f>
        <v/>
      </c>
      <c r="AY18" s="299">
        <f>K18-AU18</f>
        <v/>
      </c>
      <c r="BA18" s="299" t="n">
        <v>23</v>
      </c>
      <c r="BB18" s="299" t="n">
        <v>5</v>
      </c>
      <c r="BC18" s="299" t="n">
        <v>1</v>
      </c>
      <c r="BD18" s="300" t="n">
        <v>28</v>
      </c>
      <c r="BE18" s="299">
        <f>L18-BA18</f>
        <v/>
      </c>
      <c r="BF18" s="299">
        <f>M18-BB18</f>
        <v/>
      </c>
      <c r="BG18" s="299">
        <f>N18-BC18</f>
        <v/>
      </c>
      <c r="BH18" s="299">
        <f>O18-BD18</f>
        <v/>
      </c>
      <c r="BI18" s="364" t="n"/>
      <c r="BJ18" s="364" t="n"/>
      <c r="DJ18" s="365" t="n"/>
    </row>
    <row r="19" outlineLevel="1" ht="12.75" customHeight="1" s="302">
      <c r="A19" s="354">
        <f>C19&amp;D19</f>
        <v/>
      </c>
      <c r="B19" s="354">
        <f>C19&amp;F19</f>
        <v/>
      </c>
      <c r="C19" s="355" t="inlineStr">
        <is>
          <t>Hotel Name</t>
        </is>
      </c>
      <c r="D19" s="485">
        <f>TEXT(F19,"mmm")&amp;"-"&amp;RIGHT(YEAR(F19),2)</f>
        <v/>
      </c>
      <c r="E19" s="485" t="inlineStr">
        <is>
          <t>Q1</t>
        </is>
      </c>
      <c r="F19" s="485" t="n">
        <v>45031</v>
      </c>
      <c r="G19" s="486">
        <f>WEEKDAY(F19)</f>
        <v/>
      </c>
      <c r="H19" s="299" t="n">
        <v>8</v>
      </c>
      <c r="I19" s="299" t="n">
        <v>0</v>
      </c>
      <c r="J19" s="299" t="n">
        <v>0</v>
      </c>
      <c r="K19" s="300">
        <f>SUM(H19:J19)-J19</f>
        <v/>
      </c>
      <c r="L19" s="299" t="n"/>
      <c r="M19" s="299" t="n"/>
      <c r="N19" s="299" t="n"/>
      <c r="O19" s="300">
        <f>SUM(L19:N19)-N19</f>
        <v/>
      </c>
      <c r="P19" s="358">
        <f>IF(ISERROR(K19/VLOOKUP(C19,$W$1:$X$4,2,0)),"",K19/VLOOKUP(C19,$W$1:$X$4,2,0))</f>
        <v/>
      </c>
      <c r="Q19" s="358">
        <f>IF(ISERROR(O19/VLOOKUP(C19,$W$1:$X$4,2,0)),"",O19/VLOOKUP(C19,$W$1:$X$4,2,0))</f>
        <v/>
      </c>
      <c r="R19" s="299" t="inlineStr">
        <is>
          <t>NA</t>
        </is>
      </c>
      <c r="S19" s="299" t="n">
        <v>3</v>
      </c>
      <c r="T19" s="358">
        <f>(O19+S19)/VLOOKUP(C19,$W$1:$X$4,2,0)</f>
        <v/>
      </c>
      <c r="U19" s="299" t="inlineStr">
        <is>
          <t>NA</t>
        </is>
      </c>
      <c r="V19" s="359">
        <f>U19=R19</f>
        <v/>
      </c>
      <c r="W19" s="373" t="n"/>
      <c r="X19" s="349">
        <f>ROUND(L19,0)</f>
        <v/>
      </c>
      <c r="Y19" s="349">
        <f>ROUND(M19,0)</f>
        <v/>
      </c>
      <c r="Z19" s="362" t="n"/>
      <c r="AA19" s="477" t="n"/>
      <c r="AB19" s="299">
        <f>L19-H19</f>
        <v/>
      </c>
      <c r="AC19" s="299">
        <f>M19-I19</f>
        <v/>
      </c>
      <c r="AD19" s="299">
        <f>N19-J19</f>
        <v/>
      </c>
      <c r="AE19" s="299">
        <f>O19-K19</f>
        <v/>
      </c>
      <c r="AF19" s="299" t="n"/>
      <c r="AG19" s="299" t="n"/>
      <c r="AH19" s="299" t="n"/>
      <c r="AI19" s="299" t="n"/>
      <c r="AJ19" s="299">
        <f>SUM(AG19:AI19)-AI19</f>
        <v/>
      </c>
      <c r="AK19" s="299" t="n"/>
      <c r="AL19" s="299" t="n"/>
      <c r="AM19" s="299" t="n"/>
      <c r="AN19" s="299">
        <f>SUM(AK19:AM19)-AM19</f>
        <v/>
      </c>
      <c r="AO19" s="358">
        <f>IF(ISERROR(AJ19/VLOOKUP(C19,$W$1:$X$4,2,0)),"",AJ19/VLOOKUP(C19,$W$1:$X$4,2,0))</f>
        <v/>
      </c>
      <c r="AP19" s="358">
        <f>IF(ISERROR(AN19/VLOOKUP(C19,$W$1:$X$4,2,0)),"",AN19/VLOOKUP(C19,$W$1:$X$4,2,0))</f>
        <v/>
      </c>
      <c r="AR19" s="299" t="n">
        <v>23</v>
      </c>
      <c r="AS19" s="299" t="n">
        <v>4</v>
      </c>
      <c r="AT19" s="299" t="n">
        <v>1</v>
      </c>
      <c r="AU19" s="300" t="n">
        <v>27</v>
      </c>
      <c r="AV19" s="299">
        <f>H19-AR19</f>
        <v/>
      </c>
      <c r="AW19" s="299">
        <f>I19-AS19</f>
        <v/>
      </c>
      <c r="AX19" s="299">
        <f>J19-AT19</f>
        <v/>
      </c>
      <c r="AY19" s="299">
        <f>K19-AU19</f>
        <v/>
      </c>
      <c r="BA19" s="299" t="n">
        <v>23</v>
      </c>
      <c r="BB19" s="299" t="n">
        <v>4</v>
      </c>
      <c r="BC19" s="299" t="n">
        <v>1</v>
      </c>
      <c r="BD19" s="300" t="n">
        <v>27</v>
      </c>
      <c r="BE19" s="299">
        <f>L19-BA19</f>
        <v/>
      </c>
      <c r="BF19" s="299">
        <f>M19-BB19</f>
        <v/>
      </c>
      <c r="BG19" s="299">
        <f>N19-BC19</f>
        <v/>
      </c>
      <c r="BH19" s="299">
        <f>O19-BD19</f>
        <v/>
      </c>
      <c r="BI19" s="364" t="n"/>
      <c r="BJ19" s="364" t="n"/>
      <c r="DJ19" s="365" t="n"/>
    </row>
    <row r="20" outlineLevel="1" ht="12.75" customHeight="1" s="302">
      <c r="A20" s="354">
        <f>C20&amp;D20</f>
        <v/>
      </c>
      <c r="B20" s="354">
        <f>C20&amp;F20</f>
        <v/>
      </c>
      <c r="C20" s="355" t="inlineStr">
        <is>
          <t>Hotel Name</t>
        </is>
      </c>
      <c r="D20" s="485">
        <f>TEXT(F20,"mmm")&amp;"-"&amp;RIGHT(YEAR(F20),2)</f>
        <v/>
      </c>
      <c r="E20" s="485" t="inlineStr">
        <is>
          <t>Q1</t>
        </is>
      </c>
      <c r="F20" s="485" t="n">
        <v>45032</v>
      </c>
      <c r="G20" s="486">
        <f>WEEKDAY(F20)</f>
        <v/>
      </c>
      <c r="H20" s="299" t="n">
        <v>5</v>
      </c>
      <c r="I20" s="299" t="n">
        <v>0</v>
      </c>
      <c r="J20" s="299" t="n">
        <v>0</v>
      </c>
      <c r="K20" s="300">
        <f>SUM(H20:J20)-J20</f>
        <v/>
      </c>
      <c r="L20" s="299" t="n"/>
      <c r="M20" s="299" t="n"/>
      <c r="N20" s="299" t="n"/>
      <c r="O20" s="300">
        <f>SUM(L20:N20)-N20</f>
        <v/>
      </c>
      <c r="P20" s="358">
        <f>IF(ISERROR(K20/VLOOKUP(C20,$W$1:$X$4,2,0)),"",K20/VLOOKUP(C20,$W$1:$X$4,2,0))</f>
        <v/>
      </c>
      <c r="Q20" s="358">
        <f>IF(ISERROR(O20/VLOOKUP(C20,$W$1:$X$4,2,0)),"",O20/VLOOKUP(C20,$W$1:$X$4,2,0))</f>
        <v/>
      </c>
      <c r="R20" s="299" t="inlineStr">
        <is>
          <t>NA</t>
        </is>
      </c>
      <c r="S20" s="299" t="n">
        <v>2</v>
      </c>
      <c r="T20" s="358">
        <f>(O20+S20)/VLOOKUP(C20,$W$1:$X$4,2,0)</f>
        <v/>
      </c>
      <c r="U20" s="299" t="inlineStr">
        <is>
          <t>NA</t>
        </is>
      </c>
      <c r="V20" s="359">
        <f>U20=R20</f>
        <v/>
      </c>
      <c r="W20" s="373" t="n"/>
      <c r="X20" s="349">
        <f>ROUND(L20,0)</f>
        <v/>
      </c>
      <c r="Y20" s="349">
        <f>ROUND(M20,0)</f>
        <v/>
      </c>
      <c r="Z20" s="362" t="n"/>
      <c r="AA20" s="477" t="n"/>
      <c r="AB20" s="299">
        <f>L20-H20</f>
        <v/>
      </c>
      <c r="AC20" s="299">
        <f>M20-I20</f>
        <v/>
      </c>
      <c r="AD20" s="299">
        <f>N20-J20</f>
        <v/>
      </c>
      <c r="AE20" s="299">
        <f>O20-K20</f>
        <v/>
      </c>
      <c r="AF20" s="299" t="n"/>
      <c r="AG20" s="299" t="n"/>
      <c r="AH20" s="299" t="n"/>
      <c r="AI20" s="299" t="n"/>
      <c r="AJ20" s="299">
        <f>SUM(AG20:AI20)-AI20</f>
        <v/>
      </c>
      <c r="AK20" s="299" t="n"/>
      <c r="AL20" s="299" t="n"/>
      <c r="AM20" s="299" t="n"/>
      <c r="AN20" s="299">
        <f>SUM(AK20:AM20)-AM20</f>
        <v/>
      </c>
      <c r="AO20" s="358">
        <f>IF(ISERROR(AJ20/VLOOKUP(C20,$W$1:$X$4,2,0)),"",AJ20/VLOOKUP(C20,$W$1:$X$4,2,0))</f>
        <v/>
      </c>
      <c r="AP20" s="358">
        <f>IF(ISERROR(AN20/VLOOKUP(C20,$W$1:$X$4,2,0)),"",AN20/VLOOKUP(C20,$W$1:$X$4,2,0))</f>
        <v/>
      </c>
      <c r="AR20" s="299" t="n">
        <v>19</v>
      </c>
      <c r="AS20" s="299" t="n">
        <v>10</v>
      </c>
      <c r="AT20" s="299" t="n">
        <v>0</v>
      </c>
      <c r="AU20" s="300" t="n">
        <v>29</v>
      </c>
      <c r="AV20" s="299">
        <f>H20-AR20</f>
        <v/>
      </c>
      <c r="AW20" s="299">
        <f>I20-AS20</f>
        <v/>
      </c>
      <c r="AX20" s="299">
        <f>J20-AT20</f>
        <v/>
      </c>
      <c r="AY20" s="299">
        <f>K20-AU20</f>
        <v/>
      </c>
      <c r="BA20" s="299" t="n">
        <v>19</v>
      </c>
      <c r="BB20" s="299" t="n">
        <v>10</v>
      </c>
      <c r="BC20" s="299" t="n">
        <v>0</v>
      </c>
      <c r="BD20" s="300" t="n">
        <v>29</v>
      </c>
      <c r="BE20" s="299">
        <f>L20-BA20</f>
        <v/>
      </c>
      <c r="BF20" s="299">
        <f>M20-BB20</f>
        <v/>
      </c>
      <c r="BG20" s="299">
        <f>N20-BC20</f>
        <v/>
      </c>
      <c r="BH20" s="299">
        <f>O20-BD20</f>
        <v/>
      </c>
      <c r="BI20" s="364" t="n"/>
      <c r="BJ20" s="364" t="n"/>
      <c r="DJ20" s="365" t="n"/>
    </row>
    <row r="21" outlineLevel="1" ht="12.75" customHeight="1" s="302">
      <c r="A21" s="354">
        <f>C21&amp;D21</f>
        <v/>
      </c>
      <c r="B21" s="354">
        <f>C21&amp;F21</f>
        <v/>
      </c>
      <c r="C21" s="355" t="inlineStr">
        <is>
          <t>Hotel Name</t>
        </is>
      </c>
      <c r="D21" s="485">
        <f>TEXT(F21,"mmm")&amp;"-"&amp;RIGHT(YEAR(F21),2)</f>
        <v/>
      </c>
      <c r="E21" s="485" t="inlineStr">
        <is>
          <t>Q1</t>
        </is>
      </c>
      <c r="F21" s="485" t="n">
        <v>45033</v>
      </c>
      <c r="G21" s="486">
        <f>WEEKDAY(F21)</f>
        <v/>
      </c>
      <c r="H21" s="299" t="n">
        <v>5</v>
      </c>
      <c r="I21" s="299" t="n">
        <v>0</v>
      </c>
      <c r="J21" s="299" t="n">
        <v>1</v>
      </c>
      <c r="K21" s="300">
        <f>SUM(H21:J21)-J21</f>
        <v/>
      </c>
      <c r="L21" s="299" t="n"/>
      <c r="M21" s="299" t="n"/>
      <c r="N21" s="299" t="n"/>
      <c r="O21" s="300">
        <f>SUM(L21:N21)-N21</f>
        <v/>
      </c>
      <c r="P21" s="358">
        <f>IF(ISERROR(K21/VLOOKUP(C21,$W$1:$X$4,2,0)),"",K21/VLOOKUP(C21,$W$1:$X$4,2,0))</f>
        <v/>
      </c>
      <c r="Q21" s="358">
        <f>IF(ISERROR(O21/VLOOKUP(C21,$W$1:$X$4,2,0)),"",O21/VLOOKUP(C21,$W$1:$X$4,2,0))</f>
        <v/>
      </c>
      <c r="R21" s="299" t="inlineStr">
        <is>
          <t>NA</t>
        </is>
      </c>
      <c r="S21" s="299">
        <f>N21</f>
        <v/>
      </c>
      <c r="T21" s="358">
        <f>(O21+S21)/VLOOKUP(C21,$W$1:$X$4,2,0)</f>
        <v/>
      </c>
      <c r="U21" s="299" t="inlineStr">
        <is>
          <t>NA</t>
        </is>
      </c>
      <c r="V21" s="359">
        <f>U21=R21</f>
        <v/>
      </c>
      <c r="W21" s="373" t="n"/>
      <c r="X21" s="349">
        <f>ROUND(L21,0)</f>
        <v/>
      </c>
      <c r="Y21" s="349">
        <f>ROUND(M21,0)</f>
        <v/>
      </c>
      <c r="Z21" s="362" t="n"/>
      <c r="AA21" s="477" t="n"/>
      <c r="AB21" s="299">
        <f>L21-H21</f>
        <v/>
      </c>
      <c r="AC21" s="299">
        <f>M21-I21</f>
        <v/>
      </c>
      <c r="AD21" s="299">
        <f>N21-J21</f>
        <v/>
      </c>
      <c r="AE21" s="299">
        <f>O21-K21</f>
        <v/>
      </c>
      <c r="AF21" s="299" t="n"/>
      <c r="AG21" s="299" t="n"/>
      <c r="AH21" s="299" t="n"/>
      <c r="AI21" s="299" t="n"/>
      <c r="AJ21" s="299">
        <f>SUM(AG21:AI21)-AI21</f>
        <v/>
      </c>
      <c r="AK21" s="299" t="n"/>
      <c r="AL21" s="299" t="n"/>
      <c r="AM21" s="299" t="n"/>
      <c r="AN21" s="299">
        <f>SUM(AK21:AM21)-AM21</f>
        <v/>
      </c>
      <c r="AO21" s="358">
        <f>IF(ISERROR(AJ21/VLOOKUP(C21,$W$1:$X$4,2,0)),"",AJ21/VLOOKUP(C21,$W$1:$X$4,2,0))</f>
        <v/>
      </c>
      <c r="AP21" s="358">
        <f>IF(ISERROR(AN21/VLOOKUP(C21,$W$1:$X$4,2,0)),"",AN21/VLOOKUP(C21,$W$1:$X$4,2,0))</f>
        <v/>
      </c>
      <c r="AR21" s="299" t="n">
        <v>19</v>
      </c>
      <c r="AS21" s="299" t="n">
        <v>5</v>
      </c>
      <c r="AT21" s="299" t="n">
        <v>0</v>
      </c>
      <c r="AU21" s="300" t="n">
        <v>24</v>
      </c>
      <c r="AV21" s="299">
        <f>H21-AR21</f>
        <v/>
      </c>
      <c r="AW21" s="299">
        <f>I21-AS21</f>
        <v/>
      </c>
      <c r="AX21" s="299">
        <f>J21-AT21</f>
        <v/>
      </c>
      <c r="AY21" s="299">
        <f>K21-AU21</f>
        <v/>
      </c>
      <c r="BA21" s="299" t="n">
        <v>19</v>
      </c>
      <c r="BB21" s="299" t="n">
        <v>5</v>
      </c>
      <c r="BC21" s="299" t="n">
        <v>0</v>
      </c>
      <c r="BD21" s="300" t="n">
        <v>24</v>
      </c>
      <c r="BE21" s="299">
        <f>L21-BA21</f>
        <v/>
      </c>
      <c r="BF21" s="299">
        <f>M21-BB21</f>
        <v/>
      </c>
      <c r="BG21" s="299">
        <f>N21-BC21</f>
        <v/>
      </c>
      <c r="BH21" s="299">
        <f>O21-BD21</f>
        <v/>
      </c>
      <c r="BI21" s="364" t="n"/>
      <c r="BJ21" s="364" t="n"/>
      <c r="DJ21" s="365" t="n"/>
    </row>
    <row r="22" outlineLevel="1" ht="12.75" customHeight="1" s="302">
      <c r="A22" s="354">
        <f>C22&amp;D22</f>
        <v/>
      </c>
      <c r="B22" s="354">
        <f>C22&amp;F22</f>
        <v/>
      </c>
      <c r="C22" s="355" t="inlineStr">
        <is>
          <t>Hotel Name</t>
        </is>
      </c>
      <c r="D22" s="485">
        <f>TEXT(F22,"mmm")&amp;"-"&amp;RIGHT(YEAR(F22),2)</f>
        <v/>
      </c>
      <c r="E22" s="485" t="inlineStr">
        <is>
          <t>Q1</t>
        </is>
      </c>
      <c r="F22" s="485" t="n">
        <v>45034</v>
      </c>
      <c r="G22" s="486">
        <f>WEEKDAY(F22)</f>
        <v/>
      </c>
      <c r="H22" s="299" t="n">
        <v>5</v>
      </c>
      <c r="I22" s="299" t="n">
        <v>0</v>
      </c>
      <c r="J22" s="299" t="n">
        <v>1</v>
      </c>
      <c r="K22" s="300">
        <f>SUM(H22:J22)-J22</f>
        <v/>
      </c>
      <c r="L22" s="299" t="n"/>
      <c r="M22" s="299" t="n"/>
      <c r="N22" s="299" t="n"/>
      <c r="O22" s="300">
        <f>SUM(L22:N22)-N22</f>
        <v/>
      </c>
      <c r="P22" s="358">
        <f>IF(ISERROR(K22/VLOOKUP(C22,$W$1:$X$4,2,0)),"",K22/VLOOKUP(C22,$W$1:$X$4,2,0))</f>
        <v/>
      </c>
      <c r="Q22" s="358">
        <f>IF(ISERROR(O22/VLOOKUP(C22,$W$1:$X$4,2,0)),"",O22/VLOOKUP(C22,$W$1:$X$4,2,0))</f>
        <v/>
      </c>
      <c r="R22" s="299" t="inlineStr">
        <is>
          <t>NA</t>
        </is>
      </c>
      <c r="S22" s="299">
        <f>N22</f>
        <v/>
      </c>
      <c r="T22" s="358">
        <f>(O22+S22)/VLOOKUP(C22,$W$1:$X$4,2,0)</f>
        <v/>
      </c>
      <c r="U22" s="299" t="inlineStr">
        <is>
          <t>NA</t>
        </is>
      </c>
      <c r="V22" s="359">
        <f>U22=R22</f>
        <v/>
      </c>
      <c r="W22" s="373" t="n"/>
      <c r="X22" s="349">
        <f>ROUND(L22,0)</f>
        <v/>
      </c>
      <c r="Y22" s="349">
        <f>ROUND(M22,0)</f>
        <v/>
      </c>
      <c r="Z22" s="362" t="n"/>
      <c r="AA22" s="477" t="n"/>
      <c r="AB22" s="299">
        <f>L22-H22</f>
        <v/>
      </c>
      <c r="AC22" s="299">
        <f>M22-I22</f>
        <v/>
      </c>
      <c r="AD22" s="299">
        <f>N22-J22</f>
        <v/>
      </c>
      <c r="AE22" s="299">
        <f>O22-K22</f>
        <v/>
      </c>
      <c r="AF22" s="299" t="n"/>
      <c r="AG22" s="299" t="n"/>
      <c r="AH22" s="299" t="n"/>
      <c r="AI22" s="299" t="n"/>
      <c r="AJ22" s="299">
        <f>SUM(AG22:AI22)-AI22</f>
        <v/>
      </c>
      <c r="AK22" s="299" t="n"/>
      <c r="AL22" s="299" t="n"/>
      <c r="AM22" s="299" t="n"/>
      <c r="AN22" s="299">
        <f>SUM(AK22:AM22)-AM22</f>
        <v/>
      </c>
      <c r="AO22" s="358">
        <f>IF(ISERROR(AJ22/VLOOKUP(C22,$W$1:$X$4,2,0)),"",AJ22/VLOOKUP(C22,$W$1:$X$4,2,0))</f>
        <v/>
      </c>
      <c r="AP22" s="358">
        <f>IF(ISERROR(AN22/VLOOKUP(C22,$W$1:$X$4,2,0)),"",AN22/VLOOKUP(C22,$W$1:$X$4,2,0))</f>
        <v/>
      </c>
      <c r="AR22" s="299" t="n">
        <v>10</v>
      </c>
      <c r="AS22" s="299" t="n">
        <v>17</v>
      </c>
      <c r="AT22" s="299" t="n">
        <v>0</v>
      </c>
      <c r="AU22" s="300" t="n">
        <v>27</v>
      </c>
      <c r="AV22" s="299">
        <f>H22-AR22</f>
        <v/>
      </c>
      <c r="AW22" s="299">
        <f>I22-AS22</f>
        <v/>
      </c>
      <c r="AX22" s="299">
        <f>J22-AT22</f>
        <v/>
      </c>
      <c r="AY22" s="299">
        <f>K22-AU22</f>
        <v/>
      </c>
      <c r="BA22" s="299" t="n">
        <v>10</v>
      </c>
      <c r="BB22" s="299" t="n">
        <v>17</v>
      </c>
      <c r="BC22" s="299" t="n">
        <v>0</v>
      </c>
      <c r="BD22" s="300" t="n">
        <v>27</v>
      </c>
      <c r="BE22" s="299">
        <f>L22-BA22</f>
        <v/>
      </c>
      <c r="BF22" s="299">
        <f>M22-BB22</f>
        <v/>
      </c>
      <c r="BG22" s="299">
        <f>N22-BC22</f>
        <v/>
      </c>
      <c r="BH22" s="299">
        <f>O22-BD22</f>
        <v/>
      </c>
      <c r="BI22" s="364" t="n"/>
      <c r="BJ22" s="364" t="n"/>
      <c r="DJ22" s="365" t="n"/>
    </row>
    <row r="23" outlineLevel="1" ht="12.75" customHeight="1" s="302">
      <c r="A23" s="354">
        <f>C23&amp;D23</f>
        <v/>
      </c>
      <c r="B23" s="354">
        <f>C23&amp;F23</f>
        <v/>
      </c>
      <c r="C23" s="355" t="inlineStr">
        <is>
          <t>Hotel Name</t>
        </is>
      </c>
      <c r="D23" s="485">
        <f>TEXT(F23,"mmm")&amp;"-"&amp;RIGHT(YEAR(F23),2)</f>
        <v/>
      </c>
      <c r="E23" s="485" t="inlineStr">
        <is>
          <t>Q1</t>
        </is>
      </c>
      <c r="F23" s="485" t="n">
        <v>45035</v>
      </c>
      <c r="G23" s="486">
        <f>WEEKDAY(F23)</f>
        <v/>
      </c>
      <c r="H23" s="299" t="n">
        <v>6</v>
      </c>
      <c r="I23" s="299" t="n">
        <v>0</v>
      </c>
      <c r="J23" s="299" t="n">
        <v>1</v>
      </c>
      <c r="K23" s="300">
        <f>SUM(H23:J23)-J23</f>
        <v/>
      </c>
      <c r="L23" s="299" t="n"/>
      <c r="M23" s="299" t="n"/>
      <c r="N23" s="299" t="n"/>
      <c r="O23" s="300">
        <f>SUM(L23:N23)-N23</f>
        <v/>
      </c>
      <c r="P23" s="358">
        <f>IF(ISERROR(K23/VLOOKUP(C23,$W$1:$X$4,2,0)),"",K23/VLOOKUP(C23,$W$1:$X$4,2,0))</f>
        <v/>
      </c>
      <c r="Q23" s="358">
        <f>IF(ISERROR(O23/VLOOKUP(C23,$W$1:$X$4,2,0)),"",O23/VLOOKUP(C23,$W$1:$X$4,2,0))</f>
        <v/>
      </c>
      <c r="R23" s="299" t="inlineStr">
        <is>
          <t>NA</t>
        </is>
      </c>
      <c r="S23" s="299">
        <f>N23</f>
        <v/>
      </c>
      <c r="T23" s="358">
        <f>(O23+S23)/VLOOKUP(C23,$W$1:$X$4,2,0)</f>
        <v/>
      </c>
      <c r="U23" s="299" t="inlineStr">
        <is>
          <t>NA</t>
        </is>
      </c>
      <c r="V23" s="359">
        <f>U23=R23</f>
        <v/>
      </c>
      <c r="W23" s="373" t="n"/>
      <c r="X23" s="349">
        <f>ROUND(L23,0)</f>
        <v/>
      </c>
      <c r="Y23" s="349">
        <f>ROUND(M23,0)</f>
        <v/>
      </c>
      <c r="Z23" s="362" t="n"/>
      <c r="AA23" s="477" t="n"/>
      <c r="AB23" s="299">
        <f>L23-H23</f>
        <v/>
      </c>
      <c r="AC23" s="299">
        <f>M23-I23</f>
        <v/>
      </c>
      <c r="AD23" s="299">
        <f>N23-J23</f>
        <v/>
      </c>
      <c r="AE23" s="299">
        <f>O23-K23</f>
        <v/>
      </c>
      <c r="AF23" s="299" t="n"/>
      <c r="AG23" s="299" t="n"/>
      <c r="AH23" s="299" t="n"/>
      <c r="AI23" s="299" t="n"/>
      <c r="AJ23" s="299">
        <f>SUM(AG23:AI23)-AI23</f>
        <v/>
      </c>
      <c r="AK23" s="299" t="n"/>
      <c r="AL23" s="299" t="n"/>
      <c r="AM23" s="299" t="n"/>
      <c r="AN23" s="299">
        <f>SUM(AK23:AM23)-AM23</f>
        <v/>
      </c>
      <c r="AO23" s="358">
        <f>IF(ISERROR(AJ23/VLOOKUP(C23,$W$1:$X$4,2,0)),"",AJ23/VLOOKUP(C23,$W$1:$X$4,2,0))</f>
        <v/>
      </c>
      <c r="AP23" s="358">
        <f>IF(ISERROR(AN23/VLOOKUP(C23,$W$1:$X$4,2,0)),"",AN23/VLOOKUP(C23,$W$1:$X$4,2,0))</f>
        <v/>
      </c>
      <c r="AR23" s="299" t="n">
        <v>11</v>
      </c>
      <c r="AS23" s="299" t="n">
        <v>23</v>
      </c>
      <c r="AT23" s="299" t="n">
        <v>0</v>
      </c>
      <c r="AU23" s="300" t="n">
        <v>34</v>
      </c>
      <c r="AV23" s="299">
        <f>H23-AR23</f>
        <v/>
      </c>
      <c r="AW23" s="299">
        <f>I23-AS23</f>
        <v/>
      </c>
      <c r="AX23" s="299">
        <f>J23-AT23</f>
        <v/>
      </c>
      <c r="AY23" s="299">
        <f>K23-AU23</f>
        <v/>
      </c>
      <c r="BA23" s="299" t="n">
        <v>11</v>
      </c>
      <c r="BB23" s="299" t="n">
        <v>21</v>
      </c>
      <c r="BC23" s="299" t="n">
        <v>0</v>
      </c>
      <c r="BD23" s="300" t="n">
        <v>32</v>
      </c>
      <c r="BE23" s="299">
        <f>L23-BA23</f>
        <v/>
      </c>
      <c r="BF23" s="299">
        <f>M23-BB23</f>
        <v/>
      </c>
      <c r="BG23" s="299">
        <f>N23-BC23</f>
        <v/>
      </c>
      <c r="BH23" s="299">
        <f>O23-BD23</f>
        <v/>
      </c>
      <c r="BI23" s="364" t="n"/>
      <c r="BJ23" s="364" t="n"/>
      <c r="DJ23" s="365" t="n"/>
    </row>
    <row r="24" outlineLevel="1" ht="12.75" customHeight="1" s="302">
      <c r="A24" s="354">
        <f>C24&amp;D24</f>
        <v/>
      </c>
      <c r="B24" s="354">
        <f>C24&amp;F24</f>
        <v/>
      </c>
      <c r="C24" s="355" t="inlineStr">
        <is>
          <t>Hotel Name</t>
        </is>
      </c>
      <c r="D24" s="485">
        <f>TEXT(F24,"mmm")&amp;"-"&amp;RIGHT(YEAR(F24),2)</f>
        <v/>
      </c>
      <c r="E24" s="485" t="inlineStr">
        <is>
          <t>Q1</t>
        </is>
      </c>
      <c r="F24" s="485" t="n">
        <v>45036</v>
      </c>
      <c r="G24" s="486">
        <f>WEEKDAY(F24)</f>
        <v/>
      </c>
      <c r="H24" s="299" t="n">
        <v>2</v>
      </c>
      <c r="I24" s="299" t="n">
        <v>5</v>
      </c>
      <c r="J24" s="299" t="n">
        <v>1</v>
      </c>
      <c r="K24" s="300">
        <f>SUM(H24:J24)-J24</f>
        <v/>
      </c>
      <c r="L24" s="299" t="n"/>
      <c r="M24" s="299" t="n"/>
      <c r="N24" s="299" t="n"/>
      <c r="O24" s="300">
        <f>SUM(L24:N24)-N24</f>
        <v/>
      </c>
      <c r="P24" s="358">
        <f>IF(ISERROR(K24/VLOOKUP(C24,$W$1:$X$4,2,0)),"",K24/VLOOKUP(C24,$W$1:$X$4,2,0))</f>
        <v/>
      </c>
      <c r="Q24" s="358">
        <f>IF(ISERROR(O24/VLOOKUP(C24,$W$1:$X$4,2,0)),"",O24/VLOOKUP(C24,$W$1:$X$4,2,0))</f>
        <v/>
      </c>
      <c r="R24" s="299" t="inlineStr">
        <is>
          <t>NA</t>
        </is>
      </c>
      <c r="S24" s="299">
        <f>N24</f>
        <v/>
      </c>
      <c r="T24" s="358">
        <f>(O24+S24)/VLOOKUP(C24,$W$1:$X$4,2,0)</f>
        <v/>
      </c>
      <c r="U24" s="299" t="inlineStr">
        <is>
          <t>NA</t>
        </is>
      </c>
      <c r="V24" s="359">
        <f>U24=R24</f>
        <v/>
      </c>
      <c r="W24" s="373" t="n"/>
      <c r="X24" s="349">
        <f>ROUND(L24,0)</f>
        <v/>
      </c>
      <c r="Y24" s="349">
        <f>ROUND(M24,0)</f>
        <v/>
      </c>
      <c r="Z24" s="362" t="n"/>
      <c r="AA24" s="477" t="n"/>
      <c r="AB24" s="299">
        <f>L24-H24</f>
        <v/>
      </c>
      <c r="AC24" s="299">
        <f>M24-I24</f>
        <v/>
      </c>
      <c r="AD24" s="299">
        <f>N24-J24</f>
        <v/>
      </c>
      <c r="AE24" s="299">
        <f>O24-K24</f>
        <v/>
      </c>
      <c r="AF24" s="299" t="n"/>
      <c r="AG24" s="299" t="n"/>
      <c r="AH24" s="299" t="n"/>
      <c r="AI24" s="299" t="n"/>
      <c r="AJ24" s="299">
        <f>SUM(AG24:AI24)-AI24</f>
        <v/>
      </c>
      <c r="AK24" s="299" t="n"/>
      <c r="AL24" s="299" t="n"/>
      <c r="AM24" s="299" t="n"/>
      <c r="AN24" s="299">
        <f>SUM(AK24:AM24)-AM24</f>
        <v/>
      </c>
      <c r="AO24" s="358">
        <f>IF(ISERROR(AJ24/VLOOKUP(C24,$W$1:$X$4,2,0)),"",AJ24/VLOOKUP(C24,$W$1:$X$4,2,0))</f>
        <v/>
      </c>
      <c r="AP24" s="358">
        <f>IF(ISERROR(AN24/VLOOKUP(C24,$W$1:$X$4,2,0)),"",AN24/VLOOKUP(C24,$W$1:$X$4,2,0))</f>
        <v/>
      </c>
      <c r="AR24" s="299" t="n">
        <v>13</v>
      </c>
      <c r="AS24" s="299" t="n">
        <v>26</v>
      </c>
      <c r="AT24" s="299" t="n">
        <v>0</v>
      </c>
      <c r="AU24" s="300" t="n">
        <v>39</v>
      </c>
      <c r="AV24" s="299">
        <f>H24-AR24</f>
        <v/>
      </c>
      <c r="AW24" s="299">
        <f>I24-AS24</f>
        <v/>
      </c>
      <c r="AX24" s="299">
        <f>J24-AT24</f>
        <v/>
      </c>
      <c r="AY24" s="299">
        <f>K24-AU24</f>
        <v/>
      </c>
      <c r="BA24" s="299" t="n">
        <v>14</v>
      </c>
      <c r="BB24" s="299" t="n">
        <v>24</v>
      </c>
      <c r="BC24" s="299" t="n">
        <v>0</v>
      </c>
      <c r="BD24" s="300" t="n">
        <v>38</v>
      </c>
      <c r="BE24" s="299">
        <f>L24-BA24</f>
        <v/>
      </c>
      <c r="BF24" s="299">
        <f>M24-BB24</f>
        <v/>
      </c>
      <c r="BG24" s="299">
        <f>N24-BC24</f>
        <v/>
      </c>
      <c r="BH24" s="299">
        <f>O24-BD24</f>
        <v/>
      </c>
      <c r="BI24" s="364" t="n"/>
      <c r="BJ24" s="364" t="n"/>
      <c r="DJ24" s="365" t="n"/>
    </row>
    <row r="25" outlineLevel="1" ht="12.75" customHeight="1" s="302">
      <c r="A25" s="354">
        <f>C25&amp;D25</f>
        <v/>
      </c>
      <c r="B25" s="354">
        <f>C25&amp;F25</f>
        <v/>
      </c>
      <c r="C25" s="355" t="inlineStr">
        <is>
          <t>Hotel Name</t>
        </is>
      </c>
      <c r="D25" s="485">
        <f>TEXT(F25,"mmm")&amp;"-"&amp;RIGHT(YEAR(F25),2)</f>
        <v/>
      </c>
      <c r="E25" s="485" t="inlineStr">
        <is>
          <t>Q1</t>
        </is>
      </c>
      <c r="F25" s="485" t="n">
        <v>45037</v>
      </c>
      <c r="G25" s="486">
        <f>WEEKDAY(F25)</f>
        <v/>
      </c>
      <c r="H25" s="299" t="n">
        <v>10</v>
      </c>
      <c r="I25" s="299" t="n">
        <v>5</v>
      </c>
      <c r="J25" s="299" t="n">
        <v>1</v>
      </c>
      <c r="K25" s="300">
        <f>SUM(H25:J25)-J25</f>
        <v/>
      </c>
      <c r="L25" s="299" t="n"/>
      <c r="M25" s="299" t="n"/>
      <c r="N25" s="299" t="n"/>
      <c r="O25" s="300">
        <f>SUM(L25:N25)-N25</f>
        <v/>
      </c>
      <c r="P25" s="358">
        <f>IF(ISERROR(K25/VLOOKUP(C25,$W$1:$X$4,2,0)),"",K25/VLOOKUP(C25,$W$1:$X$4,2,0))</f>
        <v/>
      </c>
      <c r="Q25" s="358">
        <f>IF(ISERROR(O25/VLOOKUP(C25,$W$1:$X$4,2,0)),"",O25/VLOOKUP(C25,$W$1:$X$4,2,0))</f>
        <v/>
      </c>
      <c r="R25" s="299" t="inlineStr">
        <is>
          <t>NA</t>
        </is>
      </c>
      <c r="S25" s="299">
        <f>N25</f>
        <v/>
      </c>
      <c r="T25" s="358">
        <f>(O25+S25)/VLOOKUP(C25,$W$1:$X$4,2,0)</f>
        <v/>
      </c>
      <c r="U25" s="299" t="inlineStr">
        <is>
          <t>NA</t>
        </is>
      </c>
      <c r="V25" s="359">
        <f>U25=R25</f>
        <v/>
      </c>
      <c r="W25" s="373" t="n"/>
      <c r="X25" s="349">
        <f>ROUND(L25,0)</f>
        <v/>
      </c>
      <c r="Y25" s="349">
        <f>ROUND(M25,0)</f>
        <v/>
      </c>
      <c r="Z25" s="362" t="n"/>
      <c r="AA25" s="477" t="n"/>
      <c r="AB25" s="299">
        <f>L25-H25</f>
        <v/>
      </c>
      <c r="AC25" s="299">
        <f>M25-I25</f>
        <v/>
      </c>
      <c r="AD25" s="299">
        <f>N25-J25</f>
        <v/>
      </c>
      <c r="AE25" s="299">
        <f>O25-K25</f>
        <v/>
      </c>
      <c r="AF25" s="299" t="n"/>
      <c r="AG25" s="299" t="n"/>
      <c r="AH25" s="299" t="n"/>
      <c r="AI25" s="299" t="n"/>
      <c r="AJ25" s="299">
        <f>SUM(AG25:AI25)-AI25</f>
        <v/>
      </c>
      <c r="AK25" s="299" t="n"/>
      <c r="AL25" s="299" t="n"/>
      <c r="AM25" s="299" t="n"/>
      <c r="AN25" s="299">
        <f>SUM(AK25:AM25)-AM25</f>
        <v/>
      </c>
      <c r="AO25" s="358">
        <f>IF(ISERROR(AJ25/VLOOKUP(C25,$W$1:$X$4,2,0)),"",AJ25/VLOOKUP(C25,$W$1:$X$4,2,0))</f>
        <v/>
      </c>
      <c r="AP25" s="358">
        <f>IF(ISERROR(AN25/VLOOKUP(C25,$W$1:$X$4,2,0)),"",AN25/VLOOKUP(C25,$W$1:$X$4,2,0))</f>
        <v/>
      </c>
      <c r="AR25" s="299" t="n">
        <v>8</v>
      </c>
      <c r="AS25" s="299" t="n">
        <v>26</v>
      </c>
      <c r="AT25" s="299" t="n">
        <v>0</v>
      </c>
      <c r="AU25" s="300" t="n">
        <v>34</v>
      </c>
      <c r="AV25" s="299">
        <f>H25-AR25</f>
        <v/>
      </c>
      <c r="AW25" s="299">
        <f>I25-AS25</f>
        <v/>
      </c>
      <c r="AX25" s="299">
        <f>J25-AT25</f>
        <v/>
      </c>
      <c r="AY25" s="299">
        <f>K25-AU25</f>
        <v/>
      </c>
      <c r="BA25" s="299" t="n">
        <v>11</v>
      </c>
      <c r="BB25" s="299" t="n">
        <v>24</v>
      </c>
      <c r="BC25" s="299" t="n">
        <v>0</v>
      </c>
      <c r="BD25" s="300" t="n">
        <v>35</v>
      </c>
      <c r="BE25" s="299">
        <f>L25-BA25</f>
        <v/>
      </c>
      <c r="BF25" s="299">
        <f>M25-BB25</f>
        <v/>
      </c>
      <c r="BG25" s="299">
        <f>N25-BC25</f>
        <v/>
      </c>
      <c r="BH25" s="299">
        <f>O25-BD25</f>
        <v/>
      </c>
      <c r="BI25" s="364" t="n"/>
      <c r="BJ25" s="364" t="n"/>
      <c r="DJ25" s="365" t="n"/>
    </row>
    <row r="26" outlineLevel="1" ht="12.75" customHeight="1" s="302">
      <c r="A26" s="354">
        <f>C26&amp;D26</f>
        <v/>
      </c>
      <c r="B26" s="354">
        <f>C26&amp;F26</f>
        <v/>
      </c>
      <c r="C26" s="355" t="inlineStr">
        <is>
          <t>Hotel Name</t>
        </is>
      </c>
      <c r="D26" s="485">
        <f>TEXT(F26,"mmm")&amp;"-"&amp;RIGHT(YEAR(F26),2)</f>
        <v/>
      </c>
      <c r="E26" s="485" t="inlineStr">
        <is>
          <t>Q1</t>
        </is>
      </c>
      <c r="F26" s="485" t="n">
        <v>45038</v>
      </c>
      <c r="G26" s="486">
        <f>WEEKDAY(F26)</f>
        <v/>
      </c>
      <c r="H26" s="299" t="n">
        <v>15</v>
      </c>
      <c r="I26" s="299" t="n">
        <v>0</v>
      </c>
      <c r="J26" s="299" t="n">
        <v>0</v>
      </c>
      <c r="K26" s="300">
        <f>SUM(H26:J26)-J26</f>
        <v/>
      </c>
      <c r="L26" s="299" t="n"/>
      <c r="M26" s="299" t="n"/>
      <c r="N26" s="299" t="n"/>
      <c r="O26" s="300">
        <f>SUM(L26:N26)-N26</f>
        <v/>
      </c>
      <c r="P26" s="358">
        <f>IF(ISERROR(K26/VLOOKUP(C26,$W$1:$X$4,2,0)),"",K26/VLOOKUP(C26,$W$1:$X$4,2,0))</f>
        <v/>
      </c>
      <c r="Q26" s="358">
        <f>IF(ISERROR(O26/VLOOKUP(C26,$W$1:$X$4,2,0)),"",O26/VLOOKUP(C26,$W$1:$X$4,2,0))</f>
        <v/>
      </c>
      <c r="R26" s="299" t="inlineStr">
        <is>
          <t>NA</t>
        </is>
      </c>
      <c r="S26" s="299">
        <f>N26</f>
        <v/>
      </c>
      <c r="T26" s="358">
        <f>(O26+S26)/VLOOKUP(C26,$W$1:$X$4,2,0)</f>
        <v/>
      </c>
      <c r="U26" s="299" t="inlineStr">
        <is>
          <t>NA</t>
        </is>
      </c>
      <c r="V26" s="359">
        <f>U26=R26</f>
        <v/>
      </c>
      <c r="W26" s="373" t="n"/>
      <c r="X26" s="349">
        <f>ROUND(L26,0)</f>
        <v/>
      </c>
      <c r="Y26" s="349">
        <f>ROUND(M26,0)</f>
        <v/>
      </c>
      <c r="Z26" s="362" t="n"/>
      <c r="AA26" s="477" t="n"/>
      <c r="AB26" s="299">
        <f>L26-H26</f>
        <v/>
      </c>
      <c r="AC26" s="299">
        <f>M26-I26</f>
        <v/>
      </c>
      <c r="AD26" s="299">
        <f>N26-J26</f>
        <v/>
      </c>
      <c r="AE26" s="299">
        <f>O26-K26</f>
        <v/>
      </c>
      <c r="AF26" s="299" t="n"/>
      <c r="AG26" s="299" t="n"/>
      <c r="AH26" s="299" t="n"/>
      <c r="AI26" s="299" t="n"/>
      <c r="AJ26" s="299">
        <f>SUM(AG26:AI26)-AI26</f>
        <v/>
      </c>
      <c r="AK26" s="299" t="n"/>
      <c r="AL26" s="299" t="n"/>
      <c r="AM26" s="299" t="n"/>
      <c r="AN26" s="299">
        <f>SUM(AK26:AM26)-AM26</f>
        <v/>
      </c>
      <c r="AO26" s="358">
        <f>IF(ISERROR(AJ26/VLOOKUP(C26,$W$1:$X$4,2,0)),"",AJ26/VLOOKUP(C26,$W$1:$X$4,2,0))</f>
        <v/>
      </c>
      <c r="AP26" s="358">
        <f>IF(ISERROR(AN26/VLOOKUP(C26,$W$1:$X$4,2,0)),"",AN26/VLOOKUP(C26,$W$1:$X$4,2,0))</f>
        <v/>
      </c>
      <c r="AR26" s="299" t="n">
        <v>9</v>
      </c>
      <c r="AS26" s="299" t="n">
        <v>25</v>
      </c>
      <c r="AT26" s="299" t="n">
        <v>0</v>
      </c>
      <c r="AU26" s="300" t="n">
        <v>34</v>
      </c>
      <c r="AV26" s="299">
        <f>H26-AR26</f>
        <v/>
      </c>
      <c r="AW26" s="299">
        <f>I26-AS26</f>
        <v/>
      </c>
      <c r="AX26" s="299">
        <f>J26-AT26</f>
        <v/>
      </c>
      <c r="AY26" s="299">
        <f>K26-AU26</f>
        <v/>
      </c>
      <c r="BA26" s="299" t="n">
        <v>12</v>
      </c>
      <c r="BB26" s="299" t="n">
        <v>20</v>
      </c>
      <c r="BC26" s="299" t="n">
        <v>0</v>
      </c>
      <c r="BD26" s="300" t="n">
        <v>32</v>
      </c>
      <c r="BE26" s="299">
        <f>L26-BA26</f>
        <v/>
      </c>
      <c r="BF26" s="299">
        <f>M26-BB26</f>
        <v/>
      </c>
      <c r="BG26" s="299">
        <f>N26-BC26</f>
        <v/>
      </c>
      <c r="BH26" s="299">
        <f>O26-BD26</f>
        <v/>
      </c>
      <c r="BI26" s="364" t="n"/>
      <c r="BJ26" s="364" t="n"/>
      <c r="DJ26" s="365" t="n"/>
    </row>
    <row r="27" outlineLevel="1" ht="12.75" customHeight="1" s="302">
      <c r="A27" s="354">
        <f>C27&amp;D27</f>
        <v/>
      </c>
      <c r="B27" s="354">
        <f>C27&amp;F27</f>
        <v/>
      </c>
      <c r="C27" s="355" t="inlineStr">
        <is>
          <t>Hotel Name</t>
        </is>
      </c>
      <c r="D27" s="485">
        <f>TEXT(F27,"mmm")&amp;"-"&amp;RIGHT(YEAR(F27),2)</f>
        <v/>
      </c>
      <c r="E27" s="485" t="inlineStr">
        <is>
          <t>Q1</t>
        </is>
      </c>
      <c r="F27" s="485" t="n">
        <v>45039</v>
      </c>
      <c r="G27" s="486">
        <f>WEEKDAY(F27)</f>
        <v/>
      </c>
      <c r="H27" s="299" t="n">
        <v>8</v>
      </c>
      <c r="I27" s="299" t="n">
        <v>0</v>
      </c>
      <c r="J27" s="299" t="n">
        <v>0</v>
      </c>
      <c r="K27" s="300">
        <f>SUM(H27:J27)-J27</f>
        <v/>
      </c>
      <c r="L27" s="299" t="n"/>
      <c r="M27" s="299" t="n"/>
      <c r="N27" s="299" t="n"/>
      <c r="O27" s="300">
        <f>SUM(L27:N27)-N27</f>
        <v/>
      </c>
      <c r="P27" s="358">
        <f>IF(ISERROR(K27/VLOOKUP(C27,$W$1:$X$4,2,0)),"",K27/VLOOKUP(C27,$W$1:$X$4,2,0))</f>
        <v/>
      </c>
      <c r="Q27" s="358">
        <f>IF(ISERROR(O27/VLOOKUP(C27,$W$1:$X$4,2,0)),"",O27/VLOOKUP(C27,$W$1:$X$4,2,0))</f>
        <v/>
      </c>
      <c r="R27" s="299" t="inlineStr">
        <is>
          <t>NA</t>
        </is>
      </c>
      <c r="S27" s="299">
        <f>N27</f>
        <v/>
      </c>
      <c r="T27" s="358">
        <f>(O27+S27)/VLOOKUP(C27,$W$1:$X$4,2,0)</f>
        <v/>
      </c>
      <c r="U27" s="299" t="inlineStr">
        <is>
          <t>NA</t>
        </is>
      </c>
      <c r="V27" s="359">
        <f>U27=R27</f>
        <v/>
      </c>
      <c r="W27" s="373" t="n"/>
      <c r="X27" s="349">
        <f>ROUND(L27,0)</f>
        <v/>
      </c>
      <c r="Y27" s="349">
        <f>ROUND(M27,0)</f>
        <v/>
      </c>
      <c r="Z27" s="362" t="n"/>
      <c r="AA27" s="477" t="n"/>
      <c r="AB27" s="299">
        <f>L27-H27</f>
        <v/>
      </c>
      <c r="AC27" s="299">
        <f>M27-I27</f>
        <v/>
      </c>
      <c r="AD27" s="299">
        <f>N27-J27</f>
        <v/>
      </c>
      <c r="AE27" s="299">
        <f>O27-K27</f>
        <v/>
      </c>
      <c r="AF27" s="299" t="n"/>
      <c r="AG27" s="299" t="n"/>
      <c r="AH27" s="299" t="n"/>
      <c r="AI27" s="299" t="n"/>
      <c r="AJ27" s="299">
        <f>SUM(AG27:AI27)-AI27</f>
        <v/>
      </c>
      <c r="AK27" s="299" t="n"/>
      <c r="AL27" s="299" t="n"/>
      <c r="AM27" s="299" t="n"/>
      <c r="AN27" s="299">
        <f>SUM(AK27:AM27)-AM27</f>
        <v/>
      </c>
      <c r="AO27" s="358">
        <f>IF(ISERROR(AJ27/VLOOKUP(C27,$W$1:$X$4,2,0)),"",AJ27/VLOOKUP(C27,$W$1:$X$4,2,0))</f>
        <v/>
      </c>
      <c r="AP27" s="358">
        <f>IF(ISERROR(AN27/VLOOKUP(C27,$W$1:$X$4,2,0)),"",AN27/VLOOKUP(C27,$W$1:$X$4,2,0))</f>
        <v/>
      </c>
      <c r="AR27" s="299" t="n">
        <v>14</v>
      </c>
      <c r="AS27" s="299" t="n">
        <v>1</v>
      </c>
      <c r="AT27" s="299" t="n">
        <v>0</v>
      </c>
      <c r="AU27" s="300" t="n">
        <v>15</v>
      </c>
      <c r="AV27" s="299">
        <f>H27-AR27</f>
        <v/>
      </c>
      <c r="AW27" s="299">
        <f>I27-AS27</f>
        <v/>
      </c>
      <c r="AX27" s="299">
        <f>J27-AT27</f>
        <v/>
      </c>
      <c r="AY27" s="299">
        <f>K27-AU27</f>
        <v/>
      </c>
      <c r="BA27" s="299" t="n">
        <v>17</v>
      </c>
      <c r="BB27" s="299" t="n">
        <v>1</v>
      </c>
      <c r="BC27" s="299" t="n">
        <v>0</v>
      </c>
      <c r="BD27" s="300" t="n">
        <v>18</v>
      </c>
      <c r="BE27" s="299">
        <f>L27-BA27</f>
        <v/>
      </c>
      <c r="BF27" s="299">
        <f>M27-BB27</f>
        <v/>
      </c>
      <c r="BG27" s="299">
        <f>N27-BC27</f>
        <v/>
      </c>
      <c r="BH27" s="299">
        <f>O27-BD27</f>
        <v/>
      </c>
      <c r="BI27" s="364" t="n"/>
      <c r="BJ27" s="364" t="n"/>
      <c r="DJ27" s="365" t="n"/>
    </row>
    <row r="28" outlineLevel="1" ht="12.75" customHeight="1" s="302">
      <c r="A28" s="354">
        <f>C28&amp;D28</f>
        <v/>
      </c>
      <c r="B28" s="354">
        <f>C28&amp;F28</f>
        <v/>
      </c>
      <c r="C28" s="355" t="inlineStr">
        <is>
          <t>Hotel Name</t>
        </is>
      </c>
      <c r="D28" s="485">
        <f>TEXT(F28,"mmm")&amp;"-"&amp;RIGHT(YEAR(F28),2)</f>
        <v/>
      </c>
      <c r="E28" s="485" t="inlineStr">
        <is>
          <t>Q1</t>
        </is>
      </c>
      <c r="F28" s="485" t="n">
        <v>45040</v>
      </c>
      <c r="G28" s="486">
        <f>WEEKDAY(F28)</f>
        <v/>
      </c>
      <c r="H28" s="299" t="n">
        <v>11</v>
      </c>
      <c r="I28" s="299" t="n">
        <v>0</v>
      </c>
      <c r="J28" s="299" t="n">
        <v>0</v>
      </c>
      <c r="K28" s="300">
        <f>SUM(H28:J28)-J28</f>
        <v/>
      </c>
      <c r="L28" s="299" t="n"/>
      <c r="M28" s="299" t="n"/>
      <c r="N28" s="299" t="n"/>
      <c r="O28" s="300">
        <f>SUM(L28:N28)-N28</f>
        <v/>
      </c>
      <c r="P28" s="358">
        <f>IF(ISERROR(K28/VLOOKUP(C28,$W$1:$X$4,2,0)),"",K28/VLOOKUP(C28,$W$1:$X$4,2,0))</f>
        <v/>
      </c>
      <c r="Q28" s="358">
        <f>IF(ISERROR(O28/VLOOKUP(C28,$W$1:$X$4,2,0)),"",O28/VLOOKUP(C28,$W$1:$X$4,2,0))</f>
        <v/>
      </c>
      <c r="R28" s="299" t="inlineStr">
        <is>
          <t>NA</t>
        </is>
      </c>
      <c r="S28" s="299">
        <f>N28</f>
        <v/>
      </c>
      <c r="T28" s="358">
        <f>(O28+S28)/VLOOKUP(C28,$W$1:$X$4,2,0)</f>
        <v/>
      </c>
      <c r="U28" s="299" t="inlineStr">
        <is>
          <t>NA</t>
        </is>
      </c>
      <c r="V28" s="359">
        <f>U28=R28</f>
        <v/>
      </c>
      <c r="W28" s="373" t="n"/>
      <c r="X28" s="349">
        <f>ROUND(L28,0)</f>
        <v/>
      </c>
      <c r="Y28" s="349">
        <f>ROUND(M28,0)</f>
        <v/>
      </c>
      <c r="Z28" s="362" t="n"/>
      <c r="AA28" s="477" t="n"/>
      <c r="AB28" s="299">
        <f>L28-H28</f>
        <v/>
      </c>
      <c r="AC28" s="299">
        <f>M28-I28</f>
        <v/>
      </c>
      <c r="AD28" s="299">
        <f>N28-J28</f>
        <v/>
      </c>
      <c r="AE28" s="299">
        <f>O28-K28</f>
        <v/>
      </c>
      <c r="AF28" s="299" t="n"/>
      <c r="AG28" s="299" t="n"/>
      <c r="AH28" s="299" t="n"/>
      <c r="AI28" s="299" t="n"/>
      <c r="AJ28" s="299">
        <f>SUM(AG28:AI28)-AI28</f>
        <v/>
      </c>
      <c r="AK28" s="299" t="n"/>
      <c r="AL28" s="299" t="n"/>
      <c r="AM28" s="299" t="n"/>
      <c r="AN28" s="299">
        <f>SUM(AK28:AM28)-AM28</f>
        <v/>
      </c>
      <c r="AO28" s="358">
        <f>IF(ISERROR(AJ28/VLOOKUP(C28,$W$1:$X$4,2,0)),"",AJ28/VLOOKUP(C28,$W$1:$X$4,2,0))</f>
        <v/>
      </c>
      <c r="AP28" s="358">
        <f>IF(ISERROR(AN28/VLOOKUP(C28,$W$1:$X$4,2,0)),"",AN28/VLOOKUP(C28,$W$1:$X$4,2,0))</f>
        <v/>
      </c>
      <c r="AR28" s="299" t="n">
        <v>14</v>
      </c>
      <c r="AS28" s="299" t="n">
        <v>2</v>
      </c>
      <c r="AT28" s="299" t="n">
        <v>0</v>
      </c>
      <c r="AU28" s="300" t="n">
        <v>16</v>
      </c>
      <c r="AV28" s="299">
        <f>H28-AR28</f>
        <v/>
      </c>
      <c r="AW28" s="299">
        <f>I28-AS28</f>
        <v/>
      </c>
      <c r="AX28" s="299">
        <f>J28-AT28</f>
        <v/>
      </c>
      <c r="AY28" s="299">
        <f>K28-AU28</f>
        <v/>
      </c>
      <c r="BA28" s="299" t="n">
        <v>18</v>
      </c>
      <c r="BB28" s="299" t="n">
        <v>2</v>
      </c>
      <c r="BC28" s="299" t="n">
        <v>0</v>
      </c>
      <c r="BD28" s="300" t="n">
        <v>20</v>
      </c>
      <c r="BE28" s="299">
        <f>L28-BA28</f>
        <v/>
      </c>
      <c r="BF28" s="299">
        <f>M28-BB28</f>
        <v/>
      </c>
      <c r="BG28" s="299">
        <f>N28-BC28</f>
        <v/>
      </c>
      <c r="BH28" s="299">
        <f>O28-BD28</f>
        <v/>
      </c>
      <c r="BI28" s="364" t="n"/>
      <c r="BJ28" s="364" t="n"/>
      <c r="DJ28" s="365" t="n"/>
    </row>
    <row r="29" outlineLevel="1" ht="12.75" customHeight="1" s="302">
      <c r="A29" s="354">
        <f>C29&amp;D29</f>
        <v/>
      </c>
      <c r="B29" s="354">
        <f>C29&amp;F29</f>
        <v/>
      </c>
      <c r="C29" s="355" t="inlineStr">
        <is>
          <t>Hotel Name</t>
        </is>
      </c>
      <c r="D29" s="485">
        <f>TEXT(F29,"mmm")&amp;"-"&amp;RIGHT(YEAR(F29),2)</f>
        <v/>
      </c>
      <c r="E29" s="485" t="inlineStr">
        <is>
          <t>Q1</t>
        </is>
      </c>
      <c r="F29" s="485" t="n">
        <v>45041</v>
      </c>
      <c r="G29" s="486">
        <f>WEEKDAY(F29)</f>
        <v/>
      </c>
      <c r="H29" s="299" t="n">
        <v>6</v>
      </c>
      <c r="I29" s="299" t="n">
        <v>0</v>
      </c>
      <c r="J29" s="299" t="n">
        <v>0</v>
      </c>
      <c r="K29" s="300">
        <f>SUM(H29:J29)-J29</f>
        <v/>
      </c>
      <c r="L29" s="299" t="n"/>
      <c r="M29" s="299" t="n"/>
      <c r="N29" s="299" t="n"/>
      <c r="O29" s="300">
        <f>SUM(L29:N29)-N29</f>
        <v/>
      </c>
      <c r="P29" s="358">
        <f>IF(ISERROR(K29/VLOOKUP(C29,$W$1:$X$4,2,0)),"",K29/VLOOKUP(C29,$W$1:$X$4,2,0))</f>
        <v/>
      </c>
      <c r="Q29" s="358">
        <f>IF(ISERROR(O29/VLOOKUP(C29,$W$1:$X$4,2,0)),"",O29/VLOOKUP(C29,$W$1:$X$4,2,0))</f>
        <v/>
      </c>
      <c r="R29" s="299" t="inlineStr">
        <is>
          <t>NA</t>
        </is>
      </c>
      <c r="S29" s="299">
        <f>N29</f>
        <v/>
      </c>
      <c r="T29" s="358">
        <f>(O29+S29)/VLOOKUP(C29,$W$1:$X$4,2,0)</f>
        <v/>
      </c>
      <c r="U29" s="299" t="inlineStr">
        <is>
          <t>NA</t>
        </is>
      </c>
      <c r="V29" s="359">
        <f>U29=R29</f>
        <v/>
      </c>
      <c r="W29" s="373" t="n"/>
      <c r="X29" s="349">
        <f>ROUND(L29,0)</f>
        <v/>
      </c>
      <c r="Y29" s="349">
        <f>ROUND(M29,0)</f>
        <v/>
      </c>
      <c r="Z29" s="362" t="n"/>
      <c r="AA29" s="477" t="n"/>
      <c r="AB29" s="299">
        <f>L29-H29</f>
        <v/>
      </c>
      <c r="AC29" s="299">
        <f>M29-I29</f>
        <v/>
      </c>
      <c r="AD29" s="299">
        <f>N29-J29</f>
        <v/>
      </c>
      <c r="AE29" s="299">
        <f>O29-K29</f>
        <v/>
      </c>
      <c r="AF29" s="299" t="n"/>
      <c r="AG29" s="299" t="n"/>
      <c r="AH29" s="299" t="n"/>
      <c r="AI29" s="299" t="n"/>
      <c r="AJ29" s="299">
        <f>SUM(AG29:AI29)-AI29</f>
        <v/>
      </c>
      <c r="AK29" s="299" t="n"/>
      <c r="AL29" s="299" t="n"/>
      <c r="AM29" s="299" t="n"/>
      <c r="AN29" s="299">
        <f>SUM(AK29:AM29)-AM29</f>
        <v/>
      </c>
      <c r="AO29" s="358">
        <f>IF(ISERROR(AJ29/VLOOKUP(C29,$W$1:$X$4,2,0)),"",AJ29/VLOOKUP(C29,$W$1:$X$4,2,0))</f>
        <v/>
      </c>
      <c r="AP29" s="358">
        <f>IF(ISERROR(AN29/VLOOKUP(C29,$W$1:$X$4,2,0)),"",AN29/VLOOKUP(C29,$W$1:$X$4,2,0))</f>
        <v/>
      </c>
      <c r="AR29" s="299" t="n">
        <v>12</v>
      </c>
      <c r="AS29" s="299" t="n">
        <v>16</v>
      </c>
      <c r="AT29" s="299" t="n">
        <v>0</v>
      </c>
      <c r="AU29" s="300" t="n">
        <v>28</v>
      </c>
      <c r="AV29" s="299">
        <f>H29-AR29</f>
        <v/>
      </c>
      <c r="AW29" s="299">
        <f>I29-AS29</f>
        <v/>
      </c>
      <c r="AX29" s="299">
        <f>J29-AT29</f>
        <v/>
      </c>
      <c r="AY29" s="299">
        <f>K29-AU29</f>
        <v/>
      </c>
      <c r="BA29" s="299" t="n">
        <v>16</v>
      </c>
      <c r="BB29" s="299" t="n">
        <v>16</v>
      </c>
      <c r="BC29" s="299" t="n">
        <v>0</v>
      </c>
      <c r="BD29" s="300" t="n">
        <v>32</v>
      </c>
      <c r="BE29" s="299">
        <f>L29-BA29</f>
        <v/>
      </c>
      <c r="BF29" s="299">
        <f>M29-BB29</f>
        <v/>
      </c>
      <c r="BG29" s="299">
        <f>N29-BC29</f>
        <v/>
      </c>
      <c r="BH29" s="299">
        <f>O29-BD29</f>
        <v/>
      </c>
      <c r="BI29" s="364" t="n"/>
      <c r="BJ29" s="364" t="n"/>
      <c r="DJ29" s="365" t="n"/>
    </row>
    <row r="30" outlineLevel="1" ht="12.75" customHeight="1" s="302">
      <c r="A30" s="354">
        <f>C30&amp;D30</f>
        <v/>
      </c>
      <c r="B30" s="354">
        <f>C30&amp;F30</f>
        <v/>
      </c>
      <c r="C30" s="355" t="inlineStr">
        <is>
          <t>Hotel Name</t>
        </is>
      </c>
      <c r="D30" s="485">
        <f>TEXT(F30,"mmm")&amp;"-"&amp;RIGHT(YEAR(F30),2)</f>
        <v/>
      </c>
      <c r="E30" s="485" t="inlineStr">
        <is>
          <t>Q1</t>
        </is>
      </c>
      <c r="F30" s="485" t="n">
        <v>45042</v>
      </c>
      <c r="G30" s="486">
        <f>WEEKDAY(F30)</f>
        <v/>
      </c>
      <c r="H30" s="299" t="n">
        <v>8</v>
      </c>
      <c r="I30" s="299" t="n">
        <v>10</v>
      </c>
      <c r="J30" s="299" t="n">
        <v>0</v>
      </c>
      <c r="K30" s="300">
        <f>SUM(H30:J30)-J30</f>
        <v/>
      </c>
      <c r="L30" s="299" t="n"/>
      <c r="M30" s="299" t="n"/>
      <c r="N30" s="299" t="n"/>
      <c r="O30" s="300">
        <f>SUM(L30:N30)-N30</f>
        <v/>
      </c>
      <c r="P30" s="358">
        <f>IF(ISERROR(K30/VLOOKUP(C30,$W$1:$X$4,2,0)),"",K30/VLOOKUP(C30,$W$1:$X$4,2,0))</f>
        <v/>
      </c>
      <c r="Q30" s="358">
        <f>IF(ISERROR(O30/VLOOKUP(C30,$W$1:$X$4,2,0)),"",O30/VLOOKUP(C30,$W$1:$X$4,2,0))</f>
        <v/>
      </c>
      <c r="R30" s="299" t="inlineStr">
        <is>
          <t>NA</t>
        </is>
      </c>
      <c r="S30" s="299">
        <f>N30</f>
        <v/>
      </c>
      <c r="T30" s="358">
        <f>(O30+S30)/VLOOKUP(C30,$W$1:$X$4,2,0)</f>
        <v/>
      </c>
      <c r="U30" s="299" t="inlineStr">
        <is>
          <t>NA</t>
        </is>
      </c>
      <c r="V30" s="359">
        <f>U30=R30</f>
        <v/>
      </c>
      <c r="W30" s="373" t="n"/>
      <c r="X30" s="349">
        <f>ROUND(L30,0)</f>
        <v/>
      </c>
      <c r="Y30" s="349">
        <f>ROUND(M30,0)</f>
        <v/>
      </c>
      <c r="Z30" s="362" t="n"/>
      <c r="AA30" s="477" t="n"/>
      <c r="AB30" s="299">
        <f>L30-H30</f>
        <v/>
      </c>
      <c r="AC30" s="299">
        <f>M30-I30</f>
        <v/>
      </c>
      <c r="AD30" s="299">
        <f>N30-J30</f>
        <v/>
      </c>
      <c r="AE30" s="299">
        <f>O30-K30</f>
        <v/>
      </c>
      <c r="AF30" s="299" t="n"/>
      <c r="AG30" s="299" t="n"/>
      <c r="AH30" s="299" t="n"/>
      <c r="AI30" s="299" t="n"/>
      <c r="AJ30" s="299">
        <f>SUM(AG30:AI30)-AI30</f>
        <v/>
      </c>
      <c r="AK30" s="299" t="n"/>
      <c r="AL30" s="299" t="n"/>
      <c r="AM30" s="299" t="n"/>
      <c r="AN30" s="299">
        <f>SUM(AK30:AM30)-AM30</f>
        <v/>
      </c>
      <c r="AO30" s="358">
        <f>IF(ISERROR(AJ30/VLOOKUP(C30,$W$1:$X$4,2,0)),"",AJ30/VLOOKUP(C30,$W$1:$X$4,2,0))</f>
        <v/>
      </c>
      <c r="AP30" s="358">
        <f>IF(ISERROR(AN30/VLOOKUP(C30,$W$1:$X$4,2,0)),"",AN30/VLOOKUP(C30,$W$1:$X$4,2,0))</f>
        <v/>
      </c>
      <c r="AR30" s="299" t="n">
        <v>11</v>
      </c>
      <c r="AS30" s="299" t="n">
        <v>0</v>
      </c>
      <c r="AT30" s="299" t="n">
        <v>0</v>
      </c>
      <c r="AU30" s="300" t="n">
        <v>11</v>
      </c>
      <c r="AV30" s="299">
        <f>H30-AR30</f>
        <v/>
      </c>
      <c r="AW30" s="299">
        <f>I30-AS30</f>
        <v/>
      </c>
      <c r="AX30" s="299">
        <f>J30-AT30</f>
        <v/>
      </c>
      <c r="AY30" s="299">
        <f>K30-AU30</f>
        <v/>
      </c>
      <c r="BA30" s="299" t="n">
        <v>14</v>
      </c>
      <c r="BB30" s="299" t="n">
        <v>0</v>
      </c>
      <c r="BC30" s="299" t="n">
        <v>0</v>
      </c>
      <c r="BD30" s="300" t="n">
        <v>14</v>
      </c>
      <c r="BE30" s="299">
        <f>L30-BA30</f>
        <v/>
      </c>
      <c r="BF30" s="299">
        <f>M30-BB30</f>
        <v/>
      </c>
      <c r="BG30" s="299">
        <f>N30-BC30</f>
        <v/>
      </c>
      <c r="BH30" s="299">
        <f>O30-BD30</f>
        <v/>
      </c>
      <c r="BI30" s="364" t="n"/>
      <c r="BJ30" s="364" t="n"/>
      <c r="DJ30" s="365" t="n"/>
    </row>
    <row r="31" outlineLevel="1" ht="12.75" customHeight="1" s="302">
      <c r="A31" s="354">
        <f>C31&amp;D31</f>
        <v/>
      </c>
      <c r="B31" s="354">
        <f>C31&amp;F31</f>
        <v/>
      </c>
      <c r="C31" s="355" t="inlineStr">
        <is>
          <t>Hotel Name</t>
        </is>
      </c>
      <c r="D31" s="485">
        <f>TEXT(F31,"mmm")&amp;"-"&amp;RIGHT(YEAR(F31),2)</f>
        <v/>
      </c>
      <c r="E31" s="485" t="inlineStr">
        <is>
          <t>Q1</t>
        </is>
      </c>
      <c r="F31" s="485" t="n">
        <v>45043</v>
      </c>
      <c r="G31" s="486">
        <f>WEEKDAY(F31)</f>
        <v/>
      </c>
      <c r="H31" s="299" t="n">
        <v>11</v>
      </c>
      <c r="I31" s="299" t="n">
        <v>10</v>
      </c>
      <c r="J31" s="299" t="n">
        <v>0</v>
      </c>
      <c r="K31" s="300">
        <f>SUM(H31:J31)-J31</f>
        <v/>
      </c>
      <c r="L31" s="299" t="n"/>
      <c r="M31" s="299" t="n"/>
      <c r="N31" s="299" t="n"/>
      <c r="O31" s="300">
        <f>SUM(L31:N31)-N31</f>
        <v/>
      </c>
      <c r="P31" s="358">
        <f>IF(ISERROR(K31/VLOOKUP(C31,$W$1:$X$4,2,0)),"",K31/VLOOKUP(C31,$W$1:$X$4,2,0))</f>
        <v/>
      </c>
      <c r="Q31" s="358">
        <f>IF(ISERROR(O31/VLOOKUP(C31,$W$1:$X$4,2,0)),"",O31/VLOOKUP(C31,$W$1:$X$4,2,0))</f>
        <v/>
      </c>
      <c r="R31" s="299" t="inlineStr">
        <is>
          <t>NA</t>
        </is>
      </c>
      <c r="S31" s="299">
        <f>N31</f>
        <v/>
      </c>
      <c r="T31" s="358">
        <f>(O31+S31)/VLOOKUP(C31,$W$1:$X$4,2,0)</f>
        <v/>
      </c>
      <c r="U31" s="299" t="inlineStr">
        <is>
          <t>NA</t>
        </is>
      </c>
      <c r="V31" s="359">
        <f>U31=R31</f>
        <v/>
      </c>
      <c r="W31" s="373" t="n"/>
      <c r="X31" s="349">
        <f>ROUND(L31,0)</f>
        <v/>
      </c>
      <c r="Y31" s="349">
        <f>ROUND(M31,0)</f>
        <v/>
      </c>
      <c r="Z31" s="362" t="n"/>
      <c r="AA31" s="477" t="n"/>
      <c r="AB31" s="299">
        <f>L31-H31</f>
        <v/>
      </c>
      <c r="AC31" s="299">
        <f>M31-I31</f>
        <v/>
      </c>
      <c r="AD31" s="299">
        <f>N31-J31</f>
        <v/>
      </c>
      <c r="AE31" s="299">
        <f>O31-K31</f>
        <v/>
      </c>
      <c r="AF31" s="299" t="n"/>
      <c r="AG31" s="299" t="n"/>
      <c r="AH31" s="299" t="n"/>
      <c r="AI31" s="299" t="n"/>
      <c r="AJ31" s="299">
        <f>SUM(AG31:AI31)-AI31</f>
        <v/>
      </c>
      <c r="AK31" s="299" t="n"/>
      <c r="AL31" s="299" t="n"/>
      <c r="AM31" s="299" t="n"/>
      <c r="AN31" s="299">
        <f>SUM(AK31:AM31)-AM31</f>
        <v/>
      </c>
      <c r="AO31" s="358">
        <f>IF(ISERROR(AJ31/VLOOKUP(C31,$W$1:$X$4,2,0)),"",AJ31/VLOOKUP(C31,$W$1:$X$4,2,0))</f>
        <v/>
      </c>
      <c r="AP31" s="358">
        <f>IF(ISERROR(AN31/VLOOKUP(C31,$W$1:$X$4,2,0)),"",AN31/VLOOKUP(C31,$W$1:$X$4,2,0))</f>
        <v/>
      </c>
      <c r="AR31" s="299" t="n">
        <v>16</v>
      </c>
      <c r="AS31" s="299" t="n">
        <v>0</v>
      </c>
      <c r="AT31" s="299" t="n">
        <v>0</v>
      </c>
      <c r="AU31" s="300" t="n">
        <v>16</v>
      </c>
      <c r="AV31" s="299">
        <f>H31-AR31</f>
        <v/>
      </c>
      <c r="AW31" s="299">
        <f>I31-AS31</f>
        <v/>
      </c>
      <c r="AX31" s="299">
        <f>J31-AT31</f>
        <v/>
      </c>
      <c r="AY31" s="299">
        <f>K31-AU31</f>
        <v/>
      </c>
      <c r="BA31" s="299" t="n">
        <v>20</v>
      </c>
      <c r="BB31" s="299" t="n">
        <v>0</v>
      </c>
      <c r="BC31" s="299" t="n">
        <v>0</v>
      </c>
      <c r="BD31" s="300" t="n">
        <v>20</v>
      </c>
      <c r="BE31" s="299">
        <f>L31-BA31</f>
        <v/>
      </c>
      <c r="BF31" s="299">
        <f>M31-BB31</f>
        <v/>
      </c>
      <c r="BG31" s="299">
        <f>N31-BC31</f>
        <v/>
      </c>
      <c r="BH31" s="299">
        <f>O31-BD31</f>
        <v/>
      </c>
      <c r="BI31" s="364" t="n"/>
      <c r="BJ31" s="364" t="n"/>
      <c r="DJ31" s="365" t="n"/>
    </row>
    <row r="32" outlineLevel="1" ht="12.75" customHeight="1" s="302">
      <c r="A32" s="354">
        <f>C32&amp;D32</f>
        <v/>
      </c>
      <c r="B32" s="354">
        <f>C32&amp;F32</f>
        <v/>
      </c>
      <c r="C32" s="355" t="inlineStr">
        <is>
          <t>Hotel Name</t>
        </is>
      </c>
      <c r="D32" s="485">
        <f>TEXT(F32,"mmm")&amp;"-"&amp;RIGHT(YEAR(F32),2)</f>
        <v/>
      </c>
      <c r="E32" s="485" t="inlineStr">
        <is>
          <t>Q1</t>
        </is>
      </c>
      <c r="F32" s="485" t="n">
        <v>45044</v>
      </c>
      <c r="G32" s="486">
        <f>WEEKDAY(F32)</f>
        <v/>
      </c>
      <c r="H32" s="299" t="n">
        <v>8</v>
      </c>
      <c r="I32" s="299" t="n">
        <v>10</v>
      </c>
      <c r="J32" s="299" t="n">
        <v>0</v>
      </c>
      <c r="K32" s="300">
        <f>SUM(H32:J32)-J32</f>
        <v/>
      </c>
      <c r="L32" s="299" t="n"/>
      <c r="M32" s="299" t="n"/>
      <c r="N32" s="299" t="n"/>
      <c r="O32" s="300">
        <f>SUM(L32:N32)-N32</f>
        <v/>
      </c>
      <c r="P32" s="358">
        <f>IF(ISERROR(K32/VLOOKUP(C32,$W$1:$X$4,2,0)),"",K32/VLOOKUP(C32,$W$1:$X$4,2,0))</f>
        <v/>
      </c>
      <c r="Q32" s="358">
        <f>IF(ISERROR(O32/VLOOKUP(C32,$W$1:$X$4,2,0)),"",O32/VLOOKUP(C32,$W$1:$X$4,2,0))</f>
        <v/>
      </c>
      <c r="R32" s="299" t="inlineStr">
        <is>
          <t>NA</t>
        </is>
      </c>
      <c r="S32" s="299">
        <f>N32</f>
        <v/>
      </c>
      <c r="T32" s="358">
        <f>(O32+S32)/VLOOKUP(C32,$W$1:$X$4,2,0)</f>
        <v/>
      </c>
      <c r="U32" s="299" t="inlineStr">
        <is>
          <t>NA</t>
        </is>
      </c>
      <c r="V32" s="359">
        <f>U32=R32</f>
        <v/>
      </c>
      <c r="W32" s="373" t="n"/>
      <c r="X32" s="349">
        <f>ROUND(L32,0)</f>
        <v/>
      </c>
      <c r="Y32" s="349">
        <f>ROUND(M32,0)</f>
        <v/>
      </c>
      <c r="Z32" s="362" t="n"/>
      <c r="AA32" s="477" t="n"/>
      <c r="AB32" s="299">
        <f>L32-H32</f>
        <v/>
      </c>
      <c r="AC32" s="299">
        <f>M32-I32</f>
        <v/>
      </c>
      <c r="AD32" s="299">
        <f>N32-J32</f>
        <v/>
      </c>
      <c r="AE32" s="299">
        <f>O32-K32</f>
        <v/>
      </c>
      <c r="AF32" s="299" t="n"/>
      <c r="AG32" s="299" t="n"/>
      <c r="AH32" s="299" t="n"/>
      <c r="AI32" s="299" t="n"/>
      <c r="AJ32" s="299">
        <f>SUM(AG32:AI32)-AI32</f>
        <v/>
      </c>
      <c r="AK32" s="299" t="n"/>
      <c r="AL32" s="299" t="n"/>
      <c r="AM32" s="299" t="n"/>
      <c r="AN32" s="299">
        <f>SUM(AK32:AM32)-AM32</f>
        <v/>
      </c>
      <c r="AO32" s="358">
        <f>IF(ISERROR(AJ32/VLOOKUP(C32,$W$1:$X$4,2,0)),"",AJ32/VLOOKUP(C32,$W$1:$X$4,2,0))</f>
        <v/>
      </c>
      <c r="AP32" s="358">
        <f>IF(ISERROR(AN32/VLOOKUP(C32,$W$1:$X$4,2,0)),"",AN32/VLOOKUP(C32,$W$1:$X$4,2,0))</f>
        <v/>
      </c>
      <c r="AR32" s="299" t="n">
        <v>20</v>
      </c>
      <c r="AS32" s="299" t="n">
        <v>0</v>
      </c>
      <c r="AT32" s="299" t="n">
        <v>0</v>
      </c>
      <c r="AU32" s="300" t="n">
        <v>20</v>
      </c>
      <c r="AV32" s="299">
        <f>H32-AR32</f>
        <v/>
      </c>
      <c r="AW32" s="299">
        <f>I32-AS32</f>
        <v/>
      </c>
      <c r="AX32" s="299">
        <f>J32-AT32</f>
        <v/>
      </c>
      <c r="AY32" s="299">
        <f>K32-AU32</f>
        <v/>
      </c>
      <c r="BA32" s="299" t="n">
        <v>26</v>
      </c>
      <c r="BB32" s="299" t="n">
        <v>0</v>
      </c>
      <c r="BC32" s="299" t="n">
        <v>0</v>
      </c>
      <c r="BD32" s="300" t="n">
        <v>26</v>
      </c>
      <c r="BE32" s="299">
        <f>L32-BA32</f>
        <v/>
      </c>
      <c r="BF32" s="299">
        <f>M32-BB32</f>
        <v/>
      </c>
      <c r="BG32" s="299">
        <f>N32-BC32</f>
        <v/>
      </c>
      <c r="BH32" s="299">
        <f>O32-BD32</f>
        <v/>
      </c>
      <c r="BI32" s="364" t="n"/>
      <c r="BJ32" s="364" t="n"/>
      <c r="DJ32" s="365" t="n"/>
    </row>
    <row r="33" outlineLevel="1" ht="12.75" customHeight="1" s="302">
      <c r="A33" s="354">
        <f>C33&amp;D33</f>
        <v/>
      </c>
      <c r="B33" s="354">
        <f>C33&amp;F33</f>
        <v/>
      </c>
      <c r="C33" s="355" t="inlineStr">
        <is>
          <t>Hotel Name</t>
        </is>
      </c>
      <c r="D33" s="485">
        <f>TEXT(F33,"mmm")&amp;"-"&amp;RIGHT(YEAR(F33),2)</f>
        <v/>
      </c>
      <c r="E33" s="485" t="inlineStr">
        <is>
          <t>Q1</t>
        </is>
      </c>
      <c r="F33" s="485" t="n">
        <v>45045</v>
      </c>
      <c r="G33" s="486">
        <f>WEEKDAY(F33)</f>
        <v/>
      </c>
      <c r="H33" s="299" t="n">
        <v>7</v>
      </c>
      <c r="I33" s="299" t="n">
        <v>0</v>
      </c>
      <c r="J33" s="299" t="n">
        <v>0</v>
      </c>
      <c r="K33" s="300">
        <f>SUM(H33:J33)-J33</f>
        <v/>
      </c>
      <c r="L33" s="299" t="n"/>
      <c r="M33" s="299" t="n"/>
      <c r="N33" s="299" t="n"/>
      <c r="O33" s="300">
        <f>SUM(L33:N33)-N33</f>
        <v/>
      </c>
      <c r="P33" s="358">
        <f>IF(ISERROR(K33/VLOOKUP(C33,$W$1:$X$4,2,0)),"",K33/VLOOKUP(C33,$W$1:$X$4,2,0))</f>
        <v/>
      </c>
      <c r="Q33" s="358">
        <f>IF(ISERROR(O33/VLOOKUP(C33,$W$1:$X$4,2,0)),"",O33/VLOOKUP(C33,$W$1:$X$4,2,0))</f>
        <v/>
      </c>
      <c r="R33" s="299" t="inlineStr">
        <is>
          <t>NA</t>
        </is>
      </c>
      <c r="S33" s="299">
        <f>N33</f>
        <v/>
      </c>
      <c r="T33" s="358">
        <f>(O33+S33)/VLOOKUP(C33,$W$1:$X$4,2,0)</f>
        <v/>
      </c>
      <c r="U33" s="299" t="inlineStr">
        <is>
          <t>NA</t>
        </is>
      </c>
      <c r="V33" s="359">
        <f>U33=R33</f>
        <v/>
      </c>
      <c r="W33" s="373" t="n"/>
      <c r="X33" s="349">
        <f>ROUND(L33,0)</f>
        <v/>
      </c>
      <c r="Y33" s="349">
        <f>ROUND(M33,0)</f>
        <v/>
      </c>
      <c r="Z33" s="362" t="n"/>
      <c r="AA33" s="477" t="n"/>
      <c r="AB33" s="299">
        <f>L33-H33</f>
        <v/>
      </c>
      <c r="AC33" s="299">
        <f>M33-I33</f>
        <v/>
      </c>
      <c r="AD33" s="299">
        <f>N33-J33</f>
        <v/>
      </c>
      <c r="AE33" s="299">
        <f>O33-K33</f>
        <v/>
      </c>
      <c r="AF33" s="299" t="n"/>
      <c r="AG33" s="299" t="n"/>
      <c r="AH33" s="299" t="n"/>
      <c r="AI33" s="299" t="n"/>
      <c r="AJ33" s="299">
        <f>SUM(AG33:AI33)-AI33</f>
        <v/>
      </c>
      <c r="AK33" s="299" t="n"/>
      <c r="AL33" s="299" t="n"/>
      <c r="AM33" s="299" t="n"/>
      <c r="AN33" s="299">
        <f>SUM(AK33:AM33)-AM33</f>
        <v/>
      </c>
      <c r="AO33" s="358">
        <f>IF(ISERROR(AJ33/VLOOKUP(C33,$W$1:$X$4,2,0)),"",AJ33/VLOOKUP(C33,$W$1:$X$4,2,0))</f>
        <v/>
      </c>
      <c r="AP33" s="358">
        <f>IF(ISERROR(AN33/VLOOKUP(C33,$W$1:$X$4,2,0)),"",AN33/VLOOKUP(C33,$W$1:$X$4,2,0))</f>
        <v/>
      </c>
      <c r="AR33" s="299" t="n">
        <v>19</v>
      </c>
      <c r="AS33" s="299" t="n">
        <v>0</v>
      </c>
      <c r="AT33" s="299" t="n">
        <v>0</v>
      </c>
      <c r="AU33" s="300" t="n">
        <v>19</v>
      </c>
      <c r="AV33" s="299">
        <f>H33-AR33</f>
        <v/>
      </c>
      <c r="AW33" s="299">
        <f>I33-AS33</f>
        <v/>
      </c>
      <c r="AX33" s="299">
        <f>J33-AT33</f>
        <v/>
      </c>
      <c r="AY33" s="299">
        <f>K33-AU33</f>
        <v/>
      </c>
      <c r="BA33" s="299" t="n">
        <v>25</v>
      </c>
      <c r="BB33" s="299" t="n">
        <v>0</v>
      </c>
      <c r="BC33" s="299" t="n">
        <v>0</v>
      </c>
      <c r="BD33" s="300" t="n">
        <v>25</v>
      </c>
      <c r="BE33" s="299">
        <f>L33-BA33</f>
        <v/>
      </c>
      <c r="BF33" s="299">
        <f>M33-BB33</f>
        <v/>
      </c>
      <c r="BG33" s="299">
        <f>N33-BC33</f>
        <v/>
      </c>
      <c r="BH33" s="299">
        <f>O33-BD33</f>
        <v/>
      </c>
      <c r="BI33" s="364" t="n"/>
      <c r="BJ33" s="364" t="n"/>
      <c r="DJ33" s="365" t="n"/>
    </row>
    <row r="34" outlineLevel="1" ht="12.75" customHeight="1" s="302">
      <c r="A34" s="354">
        <f>C34&amp;D34</f>
        <v/>
      </c>
      <c r="B34" s="354">
        <f>C34&amp;F34</f>
        <v/>
      </c>
      <c r="C34" s="355" t="inlineStr">
        <is>
          <t>Hotel Name</t>
        </is>
      </c>
      <c r="D34" s="485">
        <f>TEXT(F34,"mmm")&amp;"-"&amp;RIGHT(YEAR(F34),2)</f>
        <v/>
      </c>
      <c r="E34" s="485" t="inlineStr">
        <is>
          <t>Q1</t>
        </is>
      </c>
      <c r="F34" s="485" t="n">
        <v>45046</v>
      </c>
      <c r="G34" s="486">
        <f>WEEKDAY(F34)</f>
        <v/>
      </c>
      <c r="H34" s="299" t="n">
        <v>9</v>
      </c>
      <c r="I34" s="299" t="n">
        <v>0</v>
      </c>
      <c r="J34" s="299" t="n">
        <v>0</v>
      </c>
      <c r="K34" s="300">
        <f>SUM(H34:J34)-J34</f>
        <v/>
      </c>
      <c r="L34" s="299" t="n"/>
      <c r="M34" s="299" t="n"/>
      <c r="N34" s="299" t="n"/>
      <c r="O34" s="300">
        <f>SUM(L34:N34)-N34</f>
        <v/>
      </c>
      <c r="P34" s="358">
        <f>IF(ISERROR(K34/VLOOKUP(C34,$W$1:$X$4,2,0)),"",K34/VLOOKUP(C34,$W$1:$X$4,2,0))</f>
        <v/>
      </c>
      <c r="Q34" s="358">
        <f>IF(ISERROR(O34/VLOOKUP(C34,$W$1:$X$4,2,0)),"",O34/VLOOKUP(C34,$W$1:$X$4,2,0))</f>
        <v/>
      </c>
      <c r="R34" s="299" t="inlineStr">
        <is>
          <t>NA</t>
        </is>
      </c>
      <c r="S34" s="299">
        <f>N34</f>
        <v/>
      </c>
      <c r="T34" s="358">
        <f>(O34+S34)/VLOOKUP(C34,$W$1:$X$4,2,0)</f>
        <v/>
      </c>
      <c r="U34" s="299" t="inlineStr">
        <is>
          <t>NA</t>
        </is>
      </c>
      <c r="V34" s="359">
        <f>U34=R34</f>
        <v/>
      </c>
      <c r="W34" s="373" t="n"/>
      <c r="X34" s="349">
        <f>ROUND(L34,0)</f>
        <v/>
      </c>
      <c r="Y34" s="349">
        <f>ROUND(M34,0)</f>
        <v/>
      </c>
      <c r="Z34" s="362" t="n"/>
      <c r="AA34" s="477" t="n"/>
      <c r="AB34" s="299">
        <f>L34-H34</f>
        <v/>
      </c>
      <c r="AC34" s="299">
        <f>M34-I34</f>
        <v/>
      </c>
      <c r="AD34" s="299">
        <f>N34-J34</f>
        <v/>
      </c>
      <c r="AE34" s="299">
        <f>O34-K34</f>
        <v/>
      </c>
      <c r="AF34" s="299" t="n"/>
      <c r="AG34" s="299" t="n"/>
      <c r="AH34" s="299" t="n"/>
      <c r="AI34" s="299" t="n"/>
      <c r="AJ34" s="299">
        <f>SUM(AG34:AI34)-AI34</f>
        <v/>
      </c>
      <c r="AK34" s="299" t="n"/>
      <c r="AL34" s="299" t="n"/>
      <c r="AM34" s="299" t="n"/>
      <c r="AN34" s="299">
        <f>SUM(AK34:AM34)-AM34</f>
        <v/>
      </c>
      <c r="AO34" s="358">
        <f>IF(ISERROR(AJ34/VLOOKUP(C34,$W$1:$X$4,2,0)),"",AJ34/VLOOKUP(C34,$W$1:$X$4,2,0))</f>
        <v/>
      </c>
      <c r="AP34" s="358">
        <f>IF(ISERROR(AN34/VLOOKUP(C34,$W$1:$X$4,2,0)),"",AN34/VLOOKUP(C34,$W$1:$X$4,2,0))</f>
        <v/>
      </c>
      <c r="AR34" s="299" t="n">
        <v>16</v>
      </c>
      <c r="AS34" s="299" t="n">
        <v>0</v>
      </c>
      <c r="AT34" s="299" t="n">
        <v>0</v>
      </c>
      <c r="AU34" s="300" t="n">
        <v>16</v>
      </c>
      <c r="AV34" s="299">
        <f>H34-AR34</f>
        <v/>
      </c>
      <c r="AW34" s="299">
        <f>I34-AS34</f>
        <v/>
      </c>
      <c r="AX34" s="299">
        <f>J34-AT34</f>
        <v/>
      </c>
      <c r="AY34" s="299">
        <f>K34-AU34</f>
        <v/>
      </c>
      <c r="BA34" s="299" t="n">
        <v>21</v>
      </c>
      <c r="BB34" s="299" t="n">
        <v>0</v>
      </c>
      <c r="BC34" s="299" t="n">
        <v>0</v>
      </c>
      <c r="BD34" s="300" t="n">
        <v>21</v>
      </c>
      <c r="BE34" s="299">
        <f>L34-BA34</f>
        <v/>
      </c>
      <c r="BF34" s="299">
        <f>M34-BB34</f>
        <v/>
      </c>
      <c r="BG34" s="299">
        <f>N34-BC34</f>
        <v/>
      </c>
      <c r="BH34" s="299">
        <f>O34-BD34</f>
        <v/>
      </c>
      <c r="BI34" s="364" t="n"/>
      <c r="BJ34" s="364" t="n"/>
      <c r="DJ34" s="365" t="n"/>
    </row>
    <row r="35" outlineLevel="1" collapsed="1" ht="12.75" customHeight="1" s="302">
      <c r="A35" s="354">
        <f>C35&amp;D35</f>
        <v/>
      </c>
      <c r="B35" s="354">
        <f>C35&amp;F35</f>
        <v/>
      </c>
      <c r="C35" s="355" t="inlineStr">
        <is>
          <t>Hotel Name</t>
        </is>
      </c>
      <c r="D35" s="485">
        <f>TEXT(F35,"mmm")&amp;"-"&amp;RIGHT(YEAR(F35),2)</f>
        <v/>
      </c>
      <c r="E35" s="485" t="inlineStr">
        <is>
          <t>Q1</t>
        </is>
      </c>
      <c r="F35" s="485" t="n">
        <v>45047</v>
      </c>
      <c r="G35" s="486">
        <f>WEEKDAY(F35)</f>
        <v/>
      </c>
      <c r="H35" s="299" t="n">
        <v>8</v>
      </c>
      <c r="I35" s="299" t="n">
        <v>0</v>
      </c>
      <c r="J35" s="299" t="n">
        <v>0</v>
      </c>
      <c r="K35" s="300">
        <f>SUM(H35:J35)-J35</f>
        <v/>
      </c>
      <c r="L35" s="299" t="n"/>
      <c r="M35" s="299" t="n"/>
      <c r="N35" s="299" t="n"/>
      <c r="O35" s="300">
        <f>SUM(L35:N35)-N35</f>
        <v/>
      </c>
      <c r="P35" s="358">
        <f>IF(ISERROR(K35/VLOOKUP(C35,$W$1:$X$4,2,0)),"",K35/VLOOKUP(C35,$W$1:$X$4,2,0))</f>
        <v/>
      </c>
      <c r="Q35" s="358">
        <f>IF(ISERROR(O35/VLOOKUP(C35,$W$1:$X$4,2,0)),"",O35/VLOOKUP(C35,$W$1:$X$4,2,0))</f>
        <v/>
      </c>
      <c r="R35" s="299" t="inlineStr">
        <is>
          <t>NA</t>
        </is>
      </c>
      <c r="S35" s="299">
        <f>N35</f>
        <v/>
      </c>
      <c r="T35" s="358">
        <f>(O35+S35)/VLOOKUP(C35,$W$1:$X$4,2,0)</f>
        <v/>
      </c>
      <c r="U35" s="299" t="inlineStr">
        <is>
          <t>NA</t>
        </is>
      </c>
      <c r="V35" s="359">
        <f>U35=R35</f>
        <v/>
      </c>
      <c r="W35" s="373" t="n"/>
      <c r="X35" s="349">
        <f>ROUND(L35,0)</f>
        <v/>
      </c>
      <c r="Y35" s="349">
        <f>ROUND(M35,0)</f>
        <v/>
      </c>
      <c r="Z35" s="362" t="n"/>
      <c r="AA35" s="477" t="n"/>
      <c r="AB35" s="299">
        <f>L35-H35</f>
        <v/>
      </c>
      <c r="AC35" s="299">
        <f>M35-I35</f>
        <v/>
      </c>
      <c r="AD35" s="299">
        <f>N35-J35</f>
        <v/>
      </c>
      <c r="AE35" s="299">
        <f>O35-K35</f>
        <v/>
      </c>
      <c r="AF35" s="299" t="n"/>
      <c r="AG35" s="299" t="n"/>
      <c r="AH35" s="299" t="n"/>
      <c r="AI35" s="299" t="n"/>
      <c r="AJ35" s="299">
        <f>SUM(AG35:AI35)-AI35</f>
        <v/>
      </c>
      <c r="AK35" s="299" t="n"/>
      <c r="AL35" s="299" t="n"/>
      <c r="AM35" s="299" t="n"/>
      <c r="AN35" s="299">
        <f>SUM(AK35:AM35)-AM35</f>
        <v/>
      </c>
      <c r="AO35" s="358">
        <f>IF(ISERROR(AJ35/VLOOKUP(C35,$W$1:$X$4,2,0)),"",AJ35/VLOOKUP(C35,$W$1:$X$4,2,0))</f>
        <v/>
      </c>
      <c r="AP35" s="358">
        <f>IF(ISERROR(AN35/VLOOKUP(C35,$W$1:$X$4,2,0)),"",AN35/VLOOKUP(C35,$W$1:$X$4,2,0))</f>
        <v/>
      </c>
      <c r="AR35" s="299" t="n">
        <v>19</v>
      </c>
      <c r="AS35" s="299" t="n">
        <v>0</v>
      </c>
      <c r="AT35" s="299" t="n">
        <v>0</v>
      </c>
      <c r="AU35" s="300" t="n">
        <v>19</v>
      </c>
      <c r="AV35" s="299">
        <f>H35-AR35</f>
        <v/>
      </c>
      <c r="AW35" s="299">
        <f>I35-AS35</f>
        <v/>
      </c>
      <c r="AX35" s="299">
        <f>J35-AT35</f>
        <v/>
      </c>
      <c r="AY35" s="299">
        <f>K35-AU35</f>
        <v/>
      </c>
      <c r="BA35" s="299" t="n">
        <v>27</v>
      </c>
      <c r="BB35" s="299" t="n">
        <v>0</v>
      </c>
      <c r="BC35" s="299" t="n">
        <v>0</v>
      </c>
      <c r="BD35" s="300" t="n">
        <v>27</v>
      </c>
      <c r="BE35" s="299">
        <f>L35-BA35</f>
        <v/>
      </c>
      <c r="BF35" s="299">
        <f>M35-BB35</f>
        <v/>
      </c>
      <c r="BG35" s="299">
        <f>N35-BC35</f>
        <v/>
      </c>
      <c r="BH35" s="299">
        <f>O35-BD35</f>
        <v/>
      </c>
      <c r="BI35" s="364" t="n"/>
      <c r="BJ35" s="364" t="n"/>
      <c r="DJ35" s="365" t="n"/>
    </row>
    <row r="36" outlineLevel="1" ht="12.75" customHeight="1" s="302">
      <c r="A36" s="354">
        <f>C36&amp;D36</f>
        <v/>
      </c>
      <c r="B36" s="354">
        <f>C36&amp;F36</f>
        <v/>
      </c>
      <c r="C36" s="355" t="inlineStr">
        <is>
          <t>Hotel Name</t>
        </is>
      </c>
      <c r="D36" s="485">
        <f>TEXT(F36,"mmm")&amp;"-"&amp;RIGHT(YEAR(F36),2)</f>
        <v/>
      </c>
      <c r="E36" s="485" t="inlineStr">
        <is>
          <t>Q1</t>
        </is>
      </c>
      <c r="F36" s="485" t="n">
        <v>45048</v>
      </c>
      <c r="G36" s="486">
        <f>WEEKDAY(F36)</f>
        <v/>
      </c>
      <c r="H36" s="299" t="n">
        <v>3</v>
      </c>
      <c r="I36" s="299" t="n">
        <v>0</v>
      </c>
      <c r="J36" s="299" t="n">
        <v>0</v>
      </c>
      <c r="K36" s="300">
        <f>SUM(H36:J36)-J36</f>
        <v/>
      </c>
      <c r="L36" s="299" t="n"/>
      <c r="M36" s="299" t="n"/>
      <c r="N36" s="299" t="n"/>
      <c r="O36" s="300">
        <f>SUM(L36:N36)-N36</f>
        <v/>
      </c>
      <c r="P36" s="358">
        <f>IF(ISERROR(K36/VLOOKUP(C36,$W$1:$X$4,2,0)),"",K36/VLOOKUP(C36,$W$1:$X$4,2,0))</f>
        <v/>
      </c>
      <c r="Q36" s="358">
        <f>IF(ISERROR(O36/VLOOKUP(C36,$W$1:$X$4,2,0)),"",O36/VLOOKUP(C36,$W$1:$X$4,2,0))</f>
        <v/>
      </c>
      <c r="R36" s="299" t="inlineStr">
        <is>
          <t>NA</t>
        </is>
      </c>
      <c r="S36" s="299">
        <f>N36</f>
        <v/>
      </c>
      <c r="T36" s="358">
        <f>(O36+S36)/VLOOKUP(C36,$W$1:$X$4,2,0)</f>
        <v/>
      </c>
      <c r="U36" s="299" t="inlineStr">
        <is>
          <t>NA</t>
        </is>
      </c>
      <c r="V36" s="359">
        <f>U36=R36</f>
        <v/>
      </c>
      <c r="W36" s="373" t="n"/>
      <c r="X36" s="349">
        <f>ROUND(L36,0)</f>
        <v/>
      </c>
      <c r="Y36" s="349">
        <f>ROUND(M36,0)</f>
        <v/>
      </c>
      <c r="Z36" s="362" t="n"/>
      <c r="AA36" s="477" t="n"/>
      <c r="AB36" s="299">
        <f>L36-H36</f>
        <v/>
      </c>
      <c r="AC36" s="299">
        <f>M36-I36</f>
        <v/>
      </c>
      <c r="AD36" s="299">
        <f>N36-J36</f>
        <v/>
      </c>
      <c r="AE36" s="299">
        <f>O36-K36</f>
        <v/>
      </c>
      <c r="AF36" s="299" t="n"/>
      <c r="AG36" s="299" t="n"/>
      <c r="AH36" s="299" t="n"/>
      <c r="AI36" s="299" t="n"/>
      <c r="AJ36" s="299">
        <f>SUM(AG36:AI36)-AI36</f>
        <v/>
      </c>
      <c r="AK36" s="299" t="n"/>
      <c r="AL36" s="299" t="n"/>
      <c r="AM36" s="299" t="n"/>
      <c r="AN36" s="299">
        <f>SUM(AK36:AM36)-AM36</f>
        <v/>
      </c>
      <c r="AO36" s="358">
        <f>IF(ISERROR(AJ36/VLOOKUP(C36,$W$1:$X$4,2,0)),"",AJ36/VLOOKUP(C36,$W$1:$X$4,2,0))</f>
        <v/>
      </c>
      <c r="AP36" s="358">
        <f>IF(ISERROR(AN36/VLOOKUP(C36,$W$1:$X$4,2,0)),"",AN36/VLOOKUP(C36,$W$1:$X$4,2,0))</f>
        <v/>
      </c>
      <c r="AR36" s="299" t="n">
        <v>18</v>
      </c>
      <c r="AS36" s="299" t="n">
        <v>0</v>
      </c>
      <c r="AT36" s="299" t="n">
        <v>0</v>
      </c>
      <c r="AU36" s="300" t="n">
        <v>18</v>
      </c>
      <c r="AV36" s="299">
        <f>H36-AR36</f>
        <v/>
      </c>
      <c r="AW36" s="299">
        <f>I36-AS36</f>
        <v/>
      </c>
      <c r="AX36" s="299">
        <f>J36-AT36</f>
        <v/>
      </c>
      <c r="AY36" s="299">
        <f>K36-AU36</f>
        <v/>
      </c>
      <c r="BA36" s="299" t="n">
        <v>23</v>
      </c>
      <c r="BB36" s="299" t="n">
        <v>0</v>
      </c>
      <c r="BC36" s="299" t="n">
        <v>0</v>
      </c>
      <c r="BD36" s="300" t="n">
        <v>23</v>
      </c>
      <c r="BE36" s="299">
        <f>L36-BA36</f>
        <v/>
      </c>
      <c r="BF36" s="299">
        <f>M36-BB36</f>
        <v/>
      </c>
      <c r="BG36" s="299">
        <f>N36-BC36</f>
        <v/>
      </c>
      <c r="BH36" s="299">
        <f>O36-BD36</f>
        <v/>
      </c>
      <c r="BI36" s="364" t="n"/>
      <c r="BJ36" s="364" t="n"/>
      <c r="DJ36" s="365" t="n"/>
    </row>
    <row r="37" outlineLevel="1" ht="12.75" customHeight="1" s="302">
      <c r="A37" s="354">
        <f>C37&amp;D37</f>
        <v/>
      </c>
      <c r="B37" s="354">
        <f>C37&amp;F37</f>
        <v/>
      </c>
      <c r="C37" s="355" t="inlineStr">
        <is>
          <t>Hotel Name</t>
        </is>
      </c>
      <c r="D37" s="485">
        <f>TEXT(F37,"mmm")&amp;"-"&amp;RIGHT(YEAR(F37),2)</f>
        <v/>
      </c>
      <c r="E37" s="485" t="inlineStr">
        <is>
          <t>Q1</t>
        </is>
      </c>
      <c r="F37" s="485" t="n">
        <v>45049</v>
      </c>
      <c r="G37" s="486">
        <f>WEEKDAY(F37)</f>
        <v/>
      </c>
      <c r="H37" s="299" t="n">
        <v>5</v>
      </c>
      <c r="I37" s="299" t="n">
        <v>0</v>
      </c>
      <c r="J37" s="299" t="n">
        <v>0</v>
      </c>
      <c r="K37" s="300">
        <f>SUM(H37:J37)-J37</f>
        <v/>
      </c>
      <c r="L37" s="299" t="n"/>
      <c r="M37" s="299" t="n"/>
      <c r="N37" s="299" t="n"/>
      <c r="O37" s="300">
        <f>SUM(L37:N37)-N37</f>
        <v/>
      </c>
      <c r="P37" s="358">
        <f>IF(ISERROR(K37/VLOOKUP(C37,$W$1:$X$4,2,0)),"",K37/VLOOKUP(C37,$W$1:$X$4,2,0))</f>
        <v/>
      </c>
      <c r="Q37" s="358">
        <f>IF(ISERROR(O37/VLOOKUP(C37,$W$1:$X$4,2,0)),"",O37/VLOOKUP(C37,$W$1:$X$4,2,0))</f>
        <v/>
      </c>
      <c r="R37" s="299" t="inlineStr">
        <is>
          <t>NA</t>
        </is>
      </c>
      <c r="S37" s="299">
        <f>N37</f>
        <v/>
      </c>
      <c r="T37" s="358">
        <f>(O37+S37)/VLOOKUP(C37,$W$1:$X$4,2,0)</f>
        <v/>
      </c>
      <c r="U37" s="299" t="inlineStr">
        <is>
          <t>NA</t>
        </is>
      </c>
      <c r="V37" s="359">
        <f>U37=R37</f>
        <v/>
      </c>
      <c r="W37" s="373" t="n"/>
      <c r="X37" s="349">
        <f>ROUND(L37,0)</f>
        <v/>
      </c>
      <c r="Y37" s="349">
        <f>ROUND(M37,0)</f>
        <v/>
      </c>
      <c r="Z37" s="362" t="n"/>
      <c r="AA37" s="477" t="n"/>
      <c r="AB37" s="299">
        <f>L37-H37</f>
        <v/>
      </c>
      <c r="AC37" s="299">
        <f>M37-I37</f>
        <v/>
      </c>
      <c r="AD37" s="299">
        <f>N37-J37</f>
        <v/>
      </c>
      <c r="AE37" s="299">
        <f>O37-K37</f>
        <v/>
      </c>
      <c r="AF37" s="299" t="n"/>
      <c r="AG37" s="299" t="n"/>
      <c r="AH37" s="299" t="n"/>
      <c r="AI37" s="299" t="n"/>
      <c r="AJ37" s="299">
        <f>SUM(AG37:AI37)-AI37</f>
        <v/>
      </c>
      <c r="AK37" s="299" t="n"/>
      <c r="AL37" s="299" t="n"/>
      <c r="AM37" s="299" t="n"/>
      <c r="AN37" s="299">
        <f>SUM(AK37:AM37)-AM37</f>
        <v/>
      </c>
      <c r="AO37" s="358">
        <f>IF(ISERROR(AJ37/VLOOKUP(C37,$W$1:$X$4,2,0)),"",AJ37/VLOOKUP(C37,$W$1:$X$4,2,0))</f>
        <v/>
      </c>
      <c r="AP37" s="358">
        <f>IF(ISERROR(AN37/VLOOKUP(C37,$W$1:$X$4,2,0)),"",AN37/VLOOKUP(C37,$W$1:$X$4,2,0))</f>
        <v/>
      </c>
      <c r="AR37" s="299" t="n">
        <v>17</v>
      </c>
      <c r="AS37" s="299" t="n">
        <v>0</v>
      </c>
      <c r="AT37" s="299" t="n">
        <v>0</v>
      </c>
      <c r="AU37" s="300" t="n">
        <v>17</v>
      </c>
      <c r="AV37" s="299">
        <f>H37-AR37</f>
        <v/>
      </c>
      <c r="AW37" s="299">
        <f>I37-AS37</f>
        <v/>
      </c>
      <c r="AX37" s="299">
        <f>J37-AT37</f>
        <v/>
      </c>
      <c r="AY37" s="299">
        <f>K37-AU37</f>
        <v/>
      </c>
      <c r="BA37" s="299" t="n">
        <v>23</v>
      </c>
      <c r="BB37" s="299" t="n">
        <v>0</v>
      </c>
      <c r="BC37" s="299" t="n">
        <v>0</v>
      </c>
      <c r="BD37" s="300" t="n">
        <v>23</v>
      </c>
      <c r="BE37" s="299">
        <f>L37-BA37</f>
        <v/>
      </c>
      <c r="BF37" s="299">
        <f>M37-BB37</f>
        <v/>
      </c>
      <c r="BG37" s="299">
        <f>N37-BC37</f>
        <v/>
      </c>
      <c r="BH37" s="299">
        <f>O37-BD37</f>
        <v/>
      </c>
      <c r="BI37" s="364" t="n"/>
      <c r="BJ37" s="364" t="n"/>
      <c r="DJ37" s="365" t="n"/>
    </row>
    <row r="38" outlineLevel="1" ht="12.75" customHeight="1" s="302">
      <c r="A38" s="354">
        <f>C38&amp;D38</f>
        <v/>
      </c>
      <c r="B38" s="354">
        <f>C38&amp;F38</f>
        <v/>
      </c>
      <c r="C38" s="355" t="inlineStr">
        <is>
          <t>Hotel Name</t>
        </is>
      </c>
      <c r="D38" s="485">
        <f>TEXT(F38,"mmm")&amp;"-"&amp;RIGHT(YEAR(F38),2)</f>
        <v/>
      </c>
      <c r="E38" s="485" t="inlineStr">
        <is>
          <t>Q1</t>
        </is>
      </c>
      <c r="F38" s="485" t="n">
        <v>45050</v>
      </c>
      <c r="G38" s="486">
        <f>WEEKDAY(F38)</f>
        <v/>
      </c>
      <c r="H38" s="299" t="n">
        <v>7</v>
      </c>
      <c r="I38" s="299" t="n">
        <v>0</v>
      </c>
      <c r="J38" s="299" t="n">
        <v>0</v>
      </c>
      <c r="K38" s="300">
        <f>SUM(H38:J38)-J38</f>
        <v/>
      </c>
      <c r="L38" s="299" t="n"/>
      <c r="M38" s="299" t="n"/>
      <c r="N38" s="299" t="n"/>
      <c r="O38" s="300">
        <f>SUM(L38:N38)-N38</f>
        <v/>
      </c>
      <c r="P38" s="358">
        <f>IF(ISERROR(K38/VLOOKUP(C38,$W$1:$X$4,2,0)),"",K38/VLOOKUP(C38,$W$1:$X$4,2,0))</f>
        <v/>
      </c>
      <c r="Q38" s="358">
        <f>IF(ISERROR(O38/VLOOKUP(C38,$W$1:$X$4,2,0)),"",O38/VLOOKUP(C38,$W$1:$X$4,2,0))</f>
        <v/>
      </c>
      <c r="R38" s="299" t="inlineStr">
        <is>
          <t>NA</t>
        </is>
      </c>
      <c r="S38" s="299">
        <f>N38</f>
        <v/>
      </c>
      <c r="T38" s="358">
        <f>(O38+S38)/VLOOKUP(C38,$W$1:$X$4,2,0)</f>
        <v/>
      </c>
      <c r="U38" s="299" t="inlineStr">
        <is>
          <t>NA</t>
        </is>
      </c>
      <c r="V38" s="359">
        <f>U38=R38</f>
        <v/>
      </c>
      <c r="W38" s="373" t="n"/>
      <c r="X38" s="349">
        <f>ROUND(L38,0)</f>
        <v/>
      </c>
      <c r="Y38" s="349">
        <f>ROUND(M38,0)</f>
        <v/>
      </c>
      <c r="Z38" s="362" t="n"/>
      <c r="AA38" s="477" t="n"/>
      <c r="AB38" s="299">
        <f>L38-H38</f>
        <v/>
      </c>
      <c r="AC38" s="299">
        <f>M38-I38</f>
        <v/>
      </c>
      <c r="AD38" s="299">
        <f>N38-J38</f>
        <v/>
      </c>
      <c r="AE38" s="299">
        <f>O38-K38</f>
        <v/>
      </c>
      <c r="AF38" s="299" t="n"/>
      <c r="AG38" s="299" t="n"/>
      <c r="AH38" s="299" t="n"/>
      <c r="AI38" s="299" t="n"/>
      <c r="AJ38" s="299">
        <f>SUM(AG38:AI38)-AI38</f>
        <v/>
      </c>
      <c r="AK38" s="299" t="n"/>
      <c r="AL38" s="299" t="n"/>
      <c r="AM38" s="299" t="n"/>
      <c r="AN38" s="299">
        <f>SUM(AK38:AM38)-AM38</f>
        <v/>
      </c>
      <c r="AO38" s="358">
        <f>IF(ISERROR(AJ38/VLOOKUP(C38,$W$1:$X$4,2,0)),"",AJ38/VLOOKUP(C38,$W$1:$X$4,2,0))</f>
        <v/>
      </c>
      <c r="AP38" s="358">
        <f>IF(ISERROR(AN38/VLOOKUP(C38,$W$1:$X$4,2,0)),"",AN38/VLOOKUP(C38,$W$1:$X$4,2,0))</f>
        <v/>
      </c>
      <c r="AR38" s="299" t="n">
        <v>18</v>
      </c>
      <c r="AS38" s="299" t="n">
        <v>2</v>
      </c>
      <c r="AT38" s="299" t="n">
        <v>0</v>
      </c>
      <c r="AU38" s="300" t="n">
        <v>20</v>
      </c>
      <c r="AV38" s="299">
        <f>H38-AR38</f>
        <v/>
      </c>
      <c r="AW38" s="299">
        <f>I38-AS38</f>
        <v/>
      </c>
      <c r="AX38" s="299">
        <f>J38-AT38</f>
        <v/>
      </c>
      <c r="AY38" s="299">
        <f>K38-AU38</f>
        <v/>
      </c>
      <c r="BA38" s="299" t="n">
        <v>26</v>
      </c>
      <c r="BB38" s="299" t="n">
        <v>2</v>
      </c>
      <c r="BC38" s="299" t="n">
        <v>0</v>
      </c>
      <c r="BD38" s="300" t="n">
        <v>28</v>
      </c>
      <c r="BE38" s="299">
        <f>L38-BA38</f>
        <v/>
      </c>
      <c r="BF38" s="299">
        <f>M38-BB38</f>
        <v/>
      </c>
      <c r="BG38" s="299">
        <f>N38-BC38</f>
        <v/>
      </c>
      <c r="BH38" s="299">
        <f>O38-BD38</f>
        <v/>
      </c>
      <c r="BI38" s="364" t="n"/>
      <c r="BJ38" s="364" t="n"/>
      <c r="DJ38" s="365" t="n"/>
    </row>
    <row r="39" outlineLevel="1" ht="12.75" customHeight="1" s="302">
      <c r="A39" s="354">
        <f>C39&amp;D39</f>
        <v/>
      </c>
      <c r="B39" s="354">
        <f>C39&amp;F39</f>
        <v/>
      </c>
      <c r="C39" s="355" t="inlineStr">
        <is>
          <t>Hotel Name</t>
        </is>
      </c>
      <c r="D39" s="485">
        <f>TEXT(F39,"mmm")&amp;"-"&amp;RIGHT(YEAR(F39),2)</f>
        <v/>
      </c>
      <c r="E39" s="485" t="inlineStr">
        <is>
          <t>Q1</t>
        </is>
      </c>
      <c r="F39" s="485" t="n">
        <v>45051</v>
      </c>
      <c r="G39" s="486">
        <f>WEEKDAY(F39)</f>
        <v/>
      </c>
      <c r="H39" s="299" t="n">
        <v>7</v>
      </c>
      <c r="I39" s="299" t="n">
        <v>0</v>
      </c>
      <c r="J39" s="299" t="n">
        <v>0</v>
      </c>
      <c r="K39" s="300">
        <f>SUM(H39:J39)-J39</f>
        <v/>
      </c>
      <c r="L39" s="299" t="n"/>
      <c r="M39" s="299" t="n"/>
      <c r="N39" s="299" t="n"/>
      <c r="O39" s="300">
        <f>SUM(L39:N39)-N39</f>
        <v/>
      </c>
      <c r="P39" s="358">
        <f>IF(ISERROR(K39/VLOOKUP(C39,$W$1:$X$4,2,0)),"",K39/VLOOKUP(C39,$W$1:$X$4,2,0))</f>
        <v/>
      </c>
      <c r="Q39" s="358">
        <f>IF(ISERROR(O39/VLOOKUP(C39,$W$1:$X$4,2,0)),"",O39/VLOOKUP(C39,$W$1:$X$4,2,0))</f>
        <v/>
      </c>
      <c r="R39" s="299" t="inlineStr">
        <is>
          <t>NA</t>
        </is>
      </c>
      <c r="S39" s="299">
        <f>N39</f>
        <v/>
      </c>
      <c r="T39" s="358">
        <f>(O39+S39)/VLOOKUP(C39,$W$1:$X$4,2,0)</f>
        <v/>
      </c>
      <c r="U39" s="299" t="inlineStr">
        <is>
          <t>NA</t>
        </is>
      </c>
      <c r="V39" s="359">
        <f>U39=R39</f>
        <v/>
      </c>
      <c r="W39" s="373" t="n"/>
      <c r="X39" s="349">
        <f>ROUND(L39,0)</f>
        <v/>
      </c>
      <c r="Y39" s="349">
        <f>ROUND(M39,0)</f>
        <v/>
      </c>
      <c r="Z39" s="362" t="n"/>
      <c r="AA39" s="477" t="n"/>
      <c r="AB39" s="299">
        <f>L39-H39</f>
        <v/>
      </c>
      <c r="AC39" s="299">
        <f>M39-I39</f>
        <v/>
      </c>
      <c r="AD39" s="299">
        <f>N39-J39</f>
        <v/>
      </c>
      <c r="AE39" s="299">
        <f>O39-K39</f>
        <v/>
      </c>
      <c r="AF39" s="299" t="n"/>
      <c r="AG39" s="299" t="n"/>
      <c r="AH39" s="299" t="n"/>
      <c r="AI39" s="299" t="n"/>
      <c r="AJ39" s="299">
        <f>SUM(AG39:AI39)-AI39</f>
        <v/>
      </c>
      <c r="AK39" s="299" t="n"/>
      <c r="AL39" s="299" t="n"/>
      <c r="AM39" s="299" t="n"/>
      <c r="AN39" s="299">
        <f>SUM(AK39:AM39)-AM39</f>
        <v/>
      </c>
      <c r="AO39" s="358">
        <f>IF(ISERROR(AJ39/VLOOKUP(C39,$W$1:$X$4,2,0)),"",AJ39/VLOOKUP(C39,$W$1:$X$4,2,0))</f>
        <v/>
      </c>
      <c r="AP39" s="358">
        <f>IF(ISERROR(AN39/VLOOKUP(C39,$W$1:$X$4,2,0)),"",AN39/VLOOKUP(C39,$W$1:$X$4,2,0))</f>
        <v/>
      </c>
      <c r="AR39" s="299" t="n">
        <v>16</v>
      </c>
      <c r="AS39" s="299" t="n">
        <v>2</v>
      </c>
      <c r="AT39" s="299" t="n">
        <v>0</v>
      </c>
      <c r="AU39" s="300" t="n">
        <v>18</v>
      </c>
      <c r="AV39" s="299">
        <f>H39-AR39</f>
        <v/>
      </c>
      <c r="AW39" s="299">
        <f>I39-AS39</f>
        <v/>
      </c>
      <c r="AX39" s="299">
        <f>J39-AT39</f>
        <v/>
      </c>
      <c r="AY39" s="299">
        <f>K39-AU39</f>
        <v/>
      </c>
      <c r="BA39" s="299" t="n">
        <v>24</v>
      </c>
      <c r="BB39" s="299" t="n">
        <v>2</v>
      </c>
      <c r="BC39" s="299" t="n">
        <v>0</v>
      </c>
      <c r="BD39" s="300" t="n">
        <v>26</v>
      </c>
      <c r="BE39" s="299">
        <f>L39-BA39</f>
        <v/>
      </c>
      <c r="BF39" s="299">
        <f>M39-BB39</f>
        <v/>
      </c>
      <c r="BG39" s="299">
        <f>N39-BC39</f>
        <v/>
      </c>
      <c r="BH39" s="299">
        <f>O39-BD39</f>
        <v/>
      </c>
      <c r="BI39" s="364" t="n"/>
      <c r="BJ39" s="364" t="n"/>
      <c r="DJ39" s="365" t="n"/>
    </row>
    <row r="40" outlineLevel="1" ht="12.75" customHeight="1" s="302">
      <c r="A40" s="354">
        <f>C40&amp;D40</f>
        <v/>
      </c>
      <c r="B40" s="354">
        <f>C40&amp;F40</f>
        <v/>
      </c>
      <c r="C40" s="355" t="inlineStr">
        <is>
          <t>Hotel Name</t>
        </is>
      </c>
      <c r="D40" s="485">
        <f>TEXT(F40,"mmm")&amp;"-"&amp;RIGHT(YEAR(F40),2)</f>
        <v/>
      </c>
      <c r="E40" s="485" t="inlineStr">
        <is>
          <t>Q1</t>
        </is>
      </c>
      <c r="F40" s="485" t="n">
        <v>45052</v>
      </c>
      <c r="G40" s="486">
        <f>WEEKDAY(F40)</f>
        <v/>
      </c>
      <c r="H40" s="299" t="n">
        <v>0</v>
      </c>
      <c r="I40" s="299" t="n">
        <v>0</v>
      </c>
      <c r="J40" s="299" t="n">
        <v>0</v>
      </c>
      <c r="K40" s="300">
        <f>SUM(H40:J40)-J40</f>
        <v/>
      </c>
      <c r="L40" s="299" t="n"/>
      <c r="M40" s="299" t="n"/>
      <c r="N40" s="299" t="n"/>
      <c r="O40" s="300">
        <f>SUM(L40:N40)-N40</f>
        <v/>
      </c>
      <c r="P40" s="358">
        <f>IF(ISERROR(K40/VLOOKUP(C40,$W$1:$X$4,2,0)),"",K40/VLOOKUP(C40,$W$1:$X$4,2,0))</f>
        <v/>
      </c>
      <c r="Q40" s="358">
        <f>IF(ISERROR(O40/VLOOKUP(C40,$W$1:$X$4,2,0)),"",O40/VLOOKUP(C40,$W$1:$X$4,2,0))</f>
        <v/>
      </c>
      <c r="R40" s="299" t="inlineStr">
        <is>
          <t>NA</t>
        </is>
      </c>
      <c r="S40" s="299">
        <f>N40</f>
        <v/>
      </c>
      <c r="T40" s="358">
        <f>(O40+S40)/VLOOKUP(C40,$W$1:$X$4,2,0)</f>
        <v/>
      </c>
      <c r="U40" s="299" t="inlineStr">
        <is>
          <t>NA</t>
        </is>
      </c>
      <c r="V40" s="359">
        <f>U40=R40</f>
        <v/>
      </c>
      <c r="W40" s="373" t="n"/>
      <c r="X40" s="349">
        <f>ROUND(L40,0)</f>
        <v/>
      </c>
      <c r="Y40" s="349">
        <f>ROUND(M40,0)</f>
        <v/>
      </c>
      <c r="Z40" s="362" t="n"/>
      <c r="AA40" s="477" t="n"/>
      <c r="AB40" s="299">
        <f>L40-H40</f>
        <v/>
      </c>
      <c r="AC40" s="299">
        <f>M40-I40</f>
        <v/>
      </c>
      <c r="AD40" s="299">
        <f>N40-J40</f>
        <v/>
      </c>
      <c r="AE40" s="299">
        <f>O40-K40</f>
        <v/>
      </c>
      <c r="AF40" s="299" t="n"/>
      <c r="AG40" s="299" t="n"/>
      <c r="AH40" s="299" t="n"/>
      <c r="AI40" s="299" t="n"/>
      <c r="AJ40" s="299">
        <f>SUM(AG40:AI40)-AI40</f>
        <v/>
      </c>
      <c r="AK40" s="299" t="n"/>
      <c r="AL40" s="299" t="n"/>
      <c r="AM40" s="299" t="n"/>
      <c r="AN40" s="299">
        <f>SUM(AK40:AM40)-AM40</f>
        <v/>
      </c>
      <c r="AO40" s="358">
        <f>IF(ISERROR(AJ40/VLOOKUP(C40,$W$1:$X$4,2,0)),"",AJ40/VLOOKUP(C40,$W$1:$X$4,2,0))</f>
        <v/>
      </c>
      <c r="AP40" s="358">
        <f>IF(ISERROR(AN40/VLOOKUP(C40,$W$1:$X$4,2,0)),"",AN40/VLOOKUP(C40,$W$1:$X$4,2,0))</f>
        <v/>
      </c>
      <c r="AR40" s="299" t="n">
        <v>10</v>
      </c>
      <c r="AS40" s="299" t="n">
        <v>2</v>
      </c>
      <c r="AT40" s="299" t="n">
        <v>0</v>
      </c>
      <c r="AU40" s="300" t="n">
        <v>12</v>
      </c>
      <c r="AV40" s="299">
        <f>H40-AR40</f>
        <v/>
      </c>
      <c r="AW40" s="299">
        <f>I40-AS40</f>
        <v/>
      </c>
      <c r="AX40" s="299">
        <f>J40-AT40</f>
        <v/>
      </c>
      <c r="AY40" s="299">
        <f>K40-AU40</f>
        <v/>
      </c>
      <c r="BA40" s="299" t="n">
        <v>21</v>
      </c>
      <c r="BB40" s="299" t="n">
        <v>2</v>
      </c>
      <c r="BC40" s="299" t="n">
        <v>0</v>
      </c>
      <c r="BD40" s="300" t="n">
        <v>23</v>
      </c>
      <c r="BE40" s="299">
        <f>L40-BA40</f>
        <v/>
      </c>
      <c r="BF40" s="299">
        <f>M40-BB40</f>
        <v/>
      </c>
      <c r="BG40" s="299">
        <f>N40-BC40</f>
        <v/>
      </c>
      <c r="BH40" s="299">
        <f>O40-BD40</f>
        <v/>
      </c>
      <c r="BI40" s="364" t="n"/>
      <c r="BJ40" s="364" t="n"/>
      <c r="DJ40" s="365" t="n"/>
    </row>
    <row r="41" outlineLevel="1" ht="12.75" customHeight="1" s="302">
      <c r="A41" s="354">
        <f>C41&amp;D41</f>
        <v/>
      </c>
      <c r="B41" s="354">
        <f>C41&amp;F41</f>
        <v/>
      </c>
      <c r="C41" s="355" t="inlineStr">
        <is>
          <t>Hotel Name</t>
        </is>
      </c>
      <c r="D41" s="485">
        <f>TEXT(F41,"mmm")&amp;"-"&amp;RIGHT(YEAR(F41),2)</f>
        <v/>
      </c>
      <c r="E41" s="485" t="inlineStr">
        <is>
          <t>Q1</t>
        </is>
      </c>
      <c r="F41" s="485" t="n">
        <v>45053</v>
      </c>
      <c r="G41" s="486">
        <f>WEEKDAY(F41)</f>
        <v/>
      </c>
      <c r="H41" s="299" t="n">
        <v>2</v>
      </c>
      <c r="I41" s="299" t="n">
        <v>0</v>
      </c>
      <c r="J41" s="299" t="n">
        <v>0</v>
      </c>
      <c r="K41" s="300">
        <f>SUM(H41:J41)-J41</f>
        <v/>
      </c>
      <c r="L41" s="299" t="n"/>
      <c r="M41" s="299" t="n"/>
      <c r="N41" s="299" t="n"/>
      <c r="O41" s="300">
        <f>SUM(L41:N41)-N41</f>
        <v/>
      </c>
      <c r="P41" s="358">
        <f>IF(ISERROR(K41/VLOOKUP(C41,$W$1:$X$4,2,0)),"",K41/VLOOKUP(C41,$W$1:$X$4,2,0))</f>
        <v/>
      </c>
      <c r="Q41" s="358">
        <f>IF(ISERROR(O41/VLOOKUP(C41,$W$1:$X$4,2,0)),"",O41/VLOOKUP(C41,$W$1:$X$4,2,0))</f>
        <v/>
      </c>
      <c r="R41" s="299" t="inlineStr">
        <is>
          <t>NA</t>
        </is>
      </c>
      <c r="S41" s="299">
        <f>N41</f>
        <v/>
      </c>
      <c r="T41" s="358">
        <f>(O41+S41)/VLOOKUP(C41,$W$1:$X$4,2,0)</f>
        <v/>
      </c>
      <c r="U41" s="299" t="inlineStr">
        <is>
          <t>NA</t>
        </is>
      </c>
      <c r="V41" s="359">
        <f>U41=R41</f>
        <v/>
      </c>
      <c r="W41" s="373" t="n"/>
      <c r="X41" s="349">
        <f>ROUND(L41,0)</f>
        <v/>
      </c>
      <c r="Y41" s="349">
        <f>ROUND(M41,0)</f>
        <v/>
      </c>
      <c r="Z41" s="362" t="n"/>
      <c r="AA41" s="477" t="n"/>
      <c r="AB41" s="299">
        <f>L41-H41</f>
        <v/>
      </c>
      <c r="AC41" s="299">
        <f>M41-I41</f>
        <v/>
      </c>
      <c r="AD41" s="299">
        <f>N41-J41</f>
        <v/>
      </c>
      <c r="AE41" s="299">
        <f>O41-K41</f>
        <v/>
      </c>
      <c r="AF41" s="299" t="n"/>
      <c r="AG41" s="299" t="n"/>
      <c r="AH41" s="299" t="n"/>
      <c r="AI41" s="299" t="n"/>
      <c r="AJ41" s="299">
        <f>SUM(AG41:AI41)-AI41</f>
        <v/>
      </c>
      <c r="AK41" s="299" t="n"/>
      <c r="AL41" s="299" t="n"/>
      <c r="AM41" s="299" t="n"/>
      <c r="AN41" s="299">
        <f>SUM(AK41:AM41)-AM41</f>
        <v/>
      </c>
      <c r="AO41" s="358">
        <f>IF(ISERROR(AJ41/VLOOKUP(C41,$W$1:$X$4,2,0)),"",AJ41/VLOOKUP(C41,$W$1:$X$4,2,0))</f>
        <v/>
      </c>
      <c r="AP41" s="358">
        <f>IF(ISERROR(AN41/VLOOKUP(C41,$W$1:$X$4,2,0)),"",AN41/VLOOKUP(C41,$W$1:$X$4,2,0))</f>
        <v/>
      </c>
      <c r="AR41" s="299" t="n">
        <v>11</v>
      </c>
      <c r="AS41" s="299" t="n">
        <v>2</v>
      </c>
      <c r="AT41" s="299" t="n">
        <v>0</v>
      </c>
      <c r="AU41" s="300" t="n">
        <v>13</v>
      </c>
      <c r="AV41" s="299">
        <f>H41-AR41</f>
        <v/>
      </c>
      <c r="AW41" s="299">
        <f>I41-AS41</f>
        <v/>
      </c>
      <c r="AX41" s="299">
        <f>J41-AT41</f>
        <v/>
      </c>
      <c r="AY41" s="299">
        <f>K41-AU41</f>
        <v/>
      </c>
      <c r="BA41" s="299" t="n">
        <v>22</v>
      </c>
      <c r="BB41" s="299" t="n">
        <v>2</v>
      </c>
      <c r="BC41" s="299" t="n">
        <v>0</v>
      </c>
      <c r="BD41" s="300" t="n">
        <v>24</v>
      </c>
      <c r="BE41" s="299">
        <f>L41-BA41</f>
        <v/>
      </c>
      <c r="BF41" s="299">
        <f>M41-BB41</f>
        <v/>
      </c>
      <c r="BG41" s="299">
        <f>N41-BC41</f>
        <v/>
      </c>
      <c r="BH41" s="299">
        <f>O41-BD41</f>
        <v/>
      </c>
      <c r="BI41" s="364" t="n"/>
      <c r="BJ41" s="364" t="n"/>
      <c r="DJ41" s="365" t="n"/>
    </row>
    <row r="42" outlineLevel="1" ht="12.75" customHeight="1" s="302">
      <c r="A42" s="354">
        <f>C42&amp;D42</f>
        <v/>
      </c>
      <c r="B42" s="354">
        <f>C42&amp;F42</f>
        <v/>
      </c>
      <c r="C42" s="355" t="inlineStr">
        <is>
          <t>Hotel Name</t>
        </is>
      </c>
      <c r="D42" s="485">
        <f>TEXT(F42,"mmm")&amp;"-"&amp;RIGHT(YEAR(F42),2)</f>
        <v/>
      </c>
      <c r="E42" s="485" t="inlineStr">
        <is>
          <t>Q1</t>
        </is>
      </c>
      <c r="F42" s="485" t="n">
        <v>45054</v>
      </c>
      <c r="G42" s="486">
        <f>WEEKDAY(F42)</f>
        <v/>
      </c>
      <c r="H42" s="299" t="n">
        <v>0</v>
      </c>
      <c r="I42" s="299" t="n">
        <v>0</v>
      </c>
      <c r="J42" s="299" t="n">
        <v>0</v>
      </c>
      <c r="K42" s="300">
        <f>SUM(H42:J42)-J42</f>
        <v/>
      </c>
      <c r="L42" s="299" t="n"/>
      <c r="M42" s="299" t="n"/>
      <c r="N42" s="299" t="n"/>
      <c r="O42" s="300">
        <f>SUM(L42:N42)-N42</f>
        <v/>
      </c>
      <c r="P42" s="358">
        <f>IF(ISERROR(K42/VLOOKUP(C42,$W$1:$X$4,2,0)),"",K42/VLOOKUP(C42,$W$1:$X$4,2,0))</f>
        <v/>
      </c>
      <c r="Q42" s="358">
        <f>IF(ISERROR(O42/VLOOKUP(C42,$W$1:$X$4,2,0)),"",O42/VLOOKUP(C42,$W$1:$X$4,2,0))</f>
        <v/>
      </c>
      <c r="R42" s="299" t="inlineStr">
        <is>
          <t>NA</t>
        </is>
      </c>
      <c r="S42" s="299">
        <f>N42</f>
        <v/>
      </c>
      <c r="T42" s="358">
        <f>(O42+S42)/VLOOKUP(C42,$W$1:$X$4,2,0)</f>
        <v/>
      </c>
      <c r="U42" s="299" t="inlineStr">
        <is>
          <t>NA</t>
        </is>
      </c>
      <c r="V42" s="359">
        <f>U42=R42</f>
        <v/>
      </c>
      <c r="W42" s="373" t="n"/>
      <c r="X42" s="349">
        <f>ROUND(L42,0)</f>
        <v/>
      </c>
      <c r="Y42" s="349">
        <f>ROUND(M42,0)</f>
        <v/>
      </c>
      <c r="Z42" s="362" t="n"/>
      <c r="AA42" s="477" t="n"/>
      <c r="AB42" s="299">
        <f>L42-H42</f>
        <v/>
      </c>
      <c r="AC42" s="299">
        <f>M42-I42</f>
        <v/>
      </c>
      <c r="AD42" s="299">
        <f>N42-J42</f>
        <v/>
      </c>
      <c r="AE42" s="299">
        <f>O42-K42</f>
        <v/>
      </c>
      <c r="AF42" s="299" t="n"/>
      <c r="AG42" s="299" t="n"/>
      <c r="AH42" s="299" t="n"/>
      <c r="AI42" s="299" t="n"/>
      <c r="AJ42" s="299">
        <f>SUM(AG42:AI42)-AI42</f>
        <v/>
      </c>
      <c r="AK42" s="299" t="n"/>
      <c r="AL42" s="299" t="n"/>
      <c r="AM42" s="299" t="n"/>
      <c r="AN42" s="299">
        <f>SUM(AK42:AM42)-AM42</f>
        <v/>
      </c>
      <c r="AO42" s="358">
        <f>IF(ISERROR(AJ42/VLOOKUP(C42,$W$1:$X$4,2,0)),"",AJ42/VLOOKUP(C42,$W$1:$X$4,2,0))</f>
        <v/>
      </c>
      <c r="AP42" s="358">
        <f>IF(ISERROR(AN42/VLOOKUP(C42,$W$1:$X$4,2,0)),"",AN42/VLOOKUP(C42,$W$1:$X$4,2,0))</f>
        <v/>
      </c>
      <c r="AR42" s="299" t="n">
        <v>12</v>
      </c>
      <c r="AS42" s="299" t="n">
        <v>12</v>
      </c>
      <c r="AT42" s="299" t="n">
        <v>0</v>
      </c>
      <c r="AU42" s="300" t="n">
        <v>24</v>
      </c>
      <c r="AV42" s="299">
        <f>H42-AR42</f>
        <v/>
      </c>
      <c r="AW42" s="299">
        <f>I42-AS42</f>
        <v/>
      </c>
      <c r="AX42" s="299">
        <f>J42-AT42</f>
        <v/>
      </c>
      <c r="AY42" s="299">
        <f>K42-AU42</f>
        <v/>
      </c>
      <c r="BA42" s="299" t="n">
        <v>21</v>
      </c>
      <c r="BB42" s="299" t="n">
        <v>12</v>
      </c>
      <c r="BC42" s="299" t="n">
        <v>0</v>
      </c>
      <c r="BD42" s="300" t="n">
        <v>33</v>
      </c>
      <c r="BE42" s="299">
        <f>L42-BA42</f>
        <v/>
      </c>
      <c r="BF42" s="299">
        <f>M42-BB42</f>
        <v/>
      </c>
      <c r="BG42" s="299">
        <f>N42-BC42</f>
        <v/>
      </c>
      <c r="BH42" s="299">
        <f>O42-BD42</f>
        <v/>
      </c>
      <c r="BI42" s="364" t="n"/>
      <c r="BJ42" s="364" t="n"/>
      <c r="DJ42" s="365" t="n"/>
    </row>
    <row r="43" outlineLevel="1" ht="12.75" customHeight="1" s="302">
      <c r="A43" s="354">
        <f>C43&amp;D43</f>
        <v/>
      </c>
      <c r="B43" s="354">
        <f>C43&amp;F43</f>
        <v/>
      </c>
      <c r="C43" s="355" t="inlineStr">
        <is>
          <t>Hotel Name</t>
        </is>
      </c>
      <c r="D43" s="485">
        <f>TEXT(F43,"mmm")&amp;"-"&amp;RIGHT(YEAR(F43),2)</f>
        <v/>
      </c>
      <c r="E43" s="485" t="inlineStr">
        <is>
          <t>Q1</t>
        </is>
      </c>
      <c r="F43" s="485" t="n">
        <v>45055</v>
      </c>
      <c r="G43" s="486">
        <f>WEEKDAY(F43)</f>
        <v/>
      </c>
      <c r="H43" s="299" t="n">
        <v>0</v>
      </c>
      <c r="I43" s="299" t="n">
        <v>0</v>
      </c>
      <c r="J43" s="299" t="n">
        <v>0</v>
      </c>
      <c r="K43" s="300">
        <f>SUM(H43:J43)-J43</f>
        <v/>
      </c>
      <c r="L43" s="299" t="n"/>
      <c r="M43" s="299" t="n"/>
      <c r="N43" s="299" t="n"/>
      <c r="O43" s="300">
        <f>SUM(L43:N43)-N43</f>
        <v/>
      </c>
      <c r="P43" s="358">
        <f>IF(ISERROR(K43/VLOOKUP(C43,$W$1:$X$4,2,0)),"",K43/VLOOKUP(C43,$W$1:$X$4,2,0))</f>
        <v/>
      </c>
      <c r="Q43" s="358">
        <f>IF(ISERROR(O43/VLOOKUP(C43,$W$1:$X$4,2,0)),"",O43/VLOOKUP(C43,$W$1:$X$4,2,0))</f>
        <v/>
      </c>
      <c r="R43" s="299" t="inlineStr">
        <is>
          <t>NA</t>
        </is>
      </c>
      <c r="S43" s="299">
        <f>N43</f>
        <v/>
      </c>
      <c r="T43" s="358">
        <f>(O43+S43)/VLOOKUP(C43,$W$1:$X$4,2,0)</f>
        <v/>
      </c>
      <c r="U43" s="299" t="inlineStr">
        <is>
          <t>NA</t>
        </is>
      </c>
      <c r="V43" s="359">
        <f>U43=R43</f>
        <v/>
      </c>
      <c r="W43" s="373" t="n"/>
      <c r="X43" s="349">
        <f>ROUND(L43,0)</f>
        <v/>
      </c>
      <c r="Y43" s="349">
        <f>ROUND(M43,0)</f>
        <v/>
      </c>
      <c r="Z43" s="362" t="n"/>
      <c r="AA43" s="477" t="n"/>
      <c r="AB43" s="299">
        <f>L43-H43</f>
        <v/>
      </c>
      <c r="AC43" s="299">
        <f>M43-I43</f>
        <v/>
      </c>
      <c r="AD43" s="299">
        <f>N43-J43</f>
        <v/>
      </c>
      <c r="AE43" s="299">
        <f>O43-K43</f>
        <v/>
      </c>
      <c r="AF43" s="299" t="n"/>
      <c r="AG43" s="299" t="n"/>
      <c r="AH43" s="299" t="n"/>
      <c r="AI43" s="299" t="n"/>
      <c r="AJ43" s="299">
        <f>SUM(AG43:AI43)-AI43</f>
        <v/>
      </c>
      <c r="AK43" s="299" t="n"/>
      <c r="AL43" s="299" t="n"/>
      <c r="AM43" s="299" t="n"/>
      <c r="AN43" s="299">
        <f>SUM(AK43:AM43)-AM43</f>
        <v/>
      </c>
      <c r="AO43" s="358">
        <f>IF(ISERROR(AJ43/VLOOKUP(C43,$W$1:$X$4,2,0)),"",AJ43/VLOOKUP(C43,$W$1:$X$4,2,0))</f>
        <v/>
      </c>
      <c r="AP43" s="358">
        <f>IF(ISERROR(AN43/VLOOKUP(C43,$W$1:$X$4,2,0)),"",AN43/VLOOKUP(C43,$W$1:$X$4,2,0))</f>
        <v/>
      </c>
      <c r="AR43" s="299" t="n">
        <v>11</v>
      </c>
      <c r="AS43" s="299" t="n">
        <v>12</v>
      </c>
      <c r="AT43" s="299" t="n">
        <v>0</v>
      </c>
      <c r="AU43" s="300" t="n">
        <v>23</v>
      </c>
      <c r="AV43" s="299">
        <f>H43-AR43</f>
        <v/>
      </c>
      <c r="AW43" s="299">
        <f>I43-AS43</f>
        <v/>
      </c>
      <c r="AX43" s="299">
        <f>J43-AT43</f>
        <v/>
      </c>
      <c r="AY43" s="299">
        <f>K43-AU43</f>
        <v/>
      </c>
      <c r="BA43" s="299" t="n">
        <v>17</v>
      </c>
      <c r="BB43" s="299" t="n">
        <v>12</v>
      </c>
      <c r="BC43" s="299" t="n">
        <v>0</v>
      </c>
      <c r="BD43" s="300" t="n">
        <v>29</v>
      </c>
      <c r="BE43" s="299">
        <f>L43-BA43</f>
        <v/>
      </c>
      <c r="BF43" s="299">
        <f>M43-BB43</f>
        <v/>
      </c>
      <c r="BG43" s="299">
        <f>N43-BC43</f>
        <v/>
      </c>
      <c r="BH43" s="299">
        <f>O43-BD43</f>
        <v/>
      </c>
      <c r="BI43" s="364" t="n"/>
      <c r="BJ43" s="364" t="n"/>
      <c r="DJ43" s="365" t="n"/>
    </row>
    <row r="44" outlineLevel="1" ht="12.75" customHeight="1" s="302">
      <c r="A44" s="354">
        <f>C44&amp;D44</f>
        <v/>
      </c>
      <c r="B44" s="354">
        <f>C44&amp;F44</f>
        <v/>
      </c>
      <c r="C44" s="355" t="inlineStr">
        <is>
          <t>Hotel Name</t>
        </is>
      </c>
      <c r="D44" s="485">
        <f>TEXT(F44,"mmm")&amp;"-"&amp;RIGHT(YEAR(F44),2)</f>
        <v/>
      </c>
      <c r="E44" s="485" t="inlineStr">
        <is>
          <t>Q1</t>
        </is>
      </c>
      <c r="F44" s="485" t="n">
        <v>45056</v>
      </c>
      <c r="G44" s="486">
        <f>WEEKDAY(F44)</f>
        <v/>
      </c>
      <c r="H44" s="299" t="n">
        <v>4</v>
      </c>
      <c r="I44" s="299" t="n">
        <v>0</v>
      </c>
      <c r="J44" s="299" t="n">
        <v>0</v>
      </c>
      <c r="K44" s="300">
        <f>SUM(H44:J44)-J44</f>
        <v/>
      </c>
      <c r="L44" s="299" t="n"/>
      <c r="M44" s="299" t="n"/>
      <c r="N44" s="299" t="n"/>
      <c r="O44" s="300">
        <f>SUM(L44:N44)-N44</f>
        <v/>
      </c>
      <c r="P44" s="358">
        <f>IF(ISERROR(K44/VLOOKUP(C44,$W$1:$X$4,2,0)),"",K44/VLOOKUP(C44,$W$1:$X$4,2,0))</f>
        <v/>
      </c>
      <c r="Q44" s="358">
        <f>IF(ISERROR(O44/VLOOKUP(C44,$W$1:$X$4,2,0)),"",O44/VLOOKUP(C44,$W$1:$X$4,2,0))</f>
        <v/>
      </c>
      <c r="R44" s="299" t="inlineStr">
        <is>
          <t>NA</t>
        </is>
      </c>
      <c r="S44" s="299">
        <f>N44</f>
        <v/>
      </c>
      <c r="T44" s="358">
        <f>(O44+S44)/VLOOKUP(C44,$W$1:$X$4,2,0)</f>
        <v/>
      </c>
      <c r="U44" s="299" t="inlineStr">
        <is>
          <t>NA</t>
        </is>
      </c>
      <c r="V44" s="359">
        <f>U44=R44</f>
        <v/>
      </c>
      <c r="W44" s="373" t="n"/>
      <c r="X44" s="349">
        <f>ROUND(L44,0)</f>
        <v/>
      </c>
      <c r="Y44" s="349">
        <f>ROUND(M44,0)</f>
        <v/>
      </c>
      <c r="Z44" s="362" t="n"/>
      <c r="AA44" s="477" t="n"/>
      <c r="AB44" s="299">
        <f>L44-H44</f>
        <v/>
      </c>
      <c r="AC44" s="299">
        <f>M44-I44</f>
        <v/>
      </c>
      <c r="AD44" s="299">
        <f>N44-J44</f>
        <v/>
      </c>
      <c r="AE44" s="299">
        <f>O44-K44</f>
        <v/>
      </c>
      <c r="AF44" s="299" t="n"/>
      <c r="AG44" s="299" t="n"/>
      <c r="AH44" s="299" t="n"/>
      <c r="AI44" s="299" t="n"/>
      <c r="AJ44" s="299">
        <f>SUM(AG44:AI44)-AI44</f>
        <v/>
      </c>
      <c r="AK44" s="299" t="n"/>
      <c r="AL44" s="299" t="n"/>
      <c r="AM44" s="299" t="n"/>
      <c r="AN44" s="299">
        <f>SUM(AK44:AM44)-AM44</f>
        <v/>
      </c>
      <c r="AO44" s="358">
        <f>IF(ISERROR(AJ44/VLOOKUP(C44,$W$1:$X$4,2,0)),"",AJ44/VLOOKUP(C44,$W$1:$X$4,2,0))</f>
        <v/>
      </c>
      <c r="AP44" s="358">
        <f>IF(ISERROR(AN44/VLOOKUP(C44,$W$1:$X$4,2,0)),"",AN44/VLOOKUP(C44,$W$1:$X$4,2,0))</f>
        <v/>
      </c>
      <c r="AR44" s="299" t="n">
        <v>7</v>
      </c>
      <c r="AS44" s="299" t="n">
        <v>12</v>
      </c>
      <c r="AT44" s="299" t="n">
        <v>0</v>
      </c>
      <c r="AU44" s="300" t="n">
        <v>19</v>
      </c>
      <c r="AV44" s="299">
        <f>H44-AR44</f>
        <v/>
      </c>
      <c r="AW44" s="299">
        <f>I44-AS44</f>
        <v/>
      </c>
      <c r="AX44" s="299">
        <f>J44-AT44</f>
        <v/>
      </c>
      <c r="AY44" s="299">
        <f>K44-AU44</f>
        <v/>
      </c>
      <c r="BA44" s="299" t="n">
        <v>15</v>
      </c>
      <c r="BB44" s="299" t="n">
        <v>12</v>
      </c>
      <c r="BC44" s="299" t="n">
        <v>0</v>
      </c>
      <c r="BD44" s="300" t="n">
        <v>27</v>
      </c>
      <c r="BE44" s="299">
        <f>L44-BA44</f>
        <v/>
      </c>
      <c r="BF44" s="299">
        <f>M44-BB44</f>
        <v/>
      </c>
      <c r="BG44" s="299">
        <f>N44-BC44</f>
        <v/>
      </c>
      <c r="BH44" s="299">
        <f>O44-BD44</f>
        <v/>
      </c>
      <c r="BI44" s="364" t="n"/>
      <c r="BJ44" s="364" t="n"/>
      <c r="DJ44" s="365" t="n"/>
    </row>
    <row r="45" outlineLevel="1" ht="12.75" customHeight="1" s="302">
      <c r="A45" s="354">
        <f>C45&amp;D45</f>
        <v/>
      </c>
      <c r="B45" s="354">
        <f>C45&amp;F45</f>
        <v/>
      </c>
      <c r="C45" s="355" t="inlineStr">
        <is>
          <t>Hotel Name</t>
        </is>
      </c>
      <c r="D45" s="485">
        <f>TEXT(F45,"mmm")&amp;"-"&amp;RIGHT(YEAR(F45),2)</f>
        <v/>
      </c>
      <c r="E45" s="485" t="inlineStr">
        <is>
          <t>Q1</t>
        </is>
      </c>
      <c r="F45" s="485" t="n">
        <v>45057</v>
      </c>
      <c r="G45" s="486">
        <f>WEEKDAY(F45)</f>
        <v/>
      </c>
      <c r="H45" s="299" t="n">
        <v>4</v>
      </c>
      <c r="I45" s="299" t="n">
        <v>0</v>
      </c>
      <c r="J45" s="299" t="n">
        <v>0</v>
      </c>
      <c r="K45" s="300">
        <f>SUM(H45:J45)-J45</f>
        <v/>
      </c>
      <c r="L45" s="299" t="n"/>
      <c r="M45" s="299" t="n"/>
      <c r="N45" s="299" t="n"/>
      <c r="O45" s="300">
        <f>SUM(L45:N45)-N45</f>
        <v/>
      </c>
      <c r="P45" s="358">
        <f>IF(ISERROR(K45/VLOOKUP(C45,$W$1:$X$4,2,0)),"",K45/VLOOKUP(C45,$W$1:$X$4,2,0))</f>
        <v/>
      </c>
      <c r="Q45" s="358">
        <f>IF(ISERROR(O45/VLOOKUP(C45,$W$1:$X$4,2,0)),"",O45/VLOOKUP(C45,$W$1:$X$4,2,0))</f>
        <v/>
      </c>
      <c r="R45" s="299" t="inlineStr">
        <is>
          <t>NA</t>
        </is>
      </c>
      <c r="S45" s="299">
        <f>N45</f>
        <v/>
      </c>
      <c r="T45" s="358">
        <f>(O45+S45)/VLOOKUP(C45,$W$1:$X$4,2,0)</f>
        <v/>
      </c>
      <c r="U45" s="299" t="inlineStr">
        <is>
          <t>NA</t>
        </is>
      </c>
      <c r="V45" s="359">
        <f>U45=R45</f>
        <v/>
      </c>
      <c r="W45" s="373" t="n"/>
      <c r="X45" s="349">
        <f>ROUND(L45,0)</f>
        <v/>
      </c>
      <c r="Y45" s="349">
        <f>ROUND(M45,0)</f>
        <v/>
      </c>
      <c r="Z45" s="362" t="n"/>
      <c r="AA45" s="477" t="n"/>
      <c r="AB45" s="299">
        <f>L45-H45</f>
        <v/>
      </c>
      <c r="AC45" s="299">
        <f>M45-I45</f>
        <v/>
      </c>
      <c r="AD45" s="299">
        <f>N45-J45</f>
        <v/>
      </c>
      <c r="AE45" s="299">
        <f>O45-K45</f>
        <v/>
      </c>
      <c r="AF45" s="299" t="n"/>
      <c r="AG45" s="299" t="n"/>
      <c r="AH45" s="299" t="n"/>
      <c r="AI45" s="299" t="n"/>
      <c r="AJ45" s="299">
        <f>SUM(AG45:AI45)-AI45</f>
        <v/>
      </c>
      <c r="AK45" s="299" t="n"/>
      <c r="AL45" s="299" t="n"/>
      <c r="AM45" s="299" t="n"/>
      <c r="AN45" s="299">
        <f>SUM(AK45:AM45)-AM45</f>
        <v/>
      </c>
      <c r="AO45" s="358">
        <f>IF(ISERROR(AJ45/VLOOKUP(C45,$W$1:$X$4,2,0)),"",AJ45/VLOOKUP(C45,$W$1:$X$4,2,0))</f>
        <v/>
      </c>
      <c r="AP45" s="358">
        <f>IF(ISERROR(AN45/VLOOKUP(C45,$W$1:$X$4,2,0)),"",AN45/VLOOKUP(C45,$W$1:$X$4,2,0))</f>
        <v/>
      </c>
      <c r="AR45" s="299" t="n">
        <v>7</v>
      </c>
      <c r="AS45" s="299" t="n">
        <v>12</v>
      </c>
      <c r="AT45" s="299" t="n">
        <v>0</v>
      </c>
      <c r="AU45" s="300" t="n">
        <v>19</v>
      </c>
      <c r="AV45" s="299">
        <f>H45-AR45</f>
        <v/>
      </c>
      <c r="AW45" s="299">
        <f>I45-AS45</f>
        <v/>
      </c>
      <c r="AX45" s="299">
        <f>J45-AT45</f>
        <v/>
      </c>
      <c r="AY45" s="299">
        <f>K45-AU45</f>
        <v/>
      </c>
      <c r="BA45" s="299" t="n">
        <v>16</v>
      </c>
      <c r="BB45" s="299" t="n">
        <v>12</v>
      </c>
      <c r="BC45" s="299" t="n">
        <v>0</v>
      </c>
      <c r="BD45" s="300" t="n">
        <v>28</v>
      </c>
      <c r="BE45" s="299">
        <f>L45-BA45</f>
        <v/>
      </c>
      <c r="BF45" s="299">
        <f>M45-BB45</f>
        <v/>
      </c>
      <c r="BG45" s="299">
        <f>N45-BC45</f>
        <v/>
      </c>
      <c r="BH45" s="299">
        <f>O45-BD45</f>
        <v/>
      </c>
      <c r="BI45" s="364" t="n"/>
      <c r="BJ45" s="364" t="n"/>
      <c r="DJ45" s="365" t="n"/>
    </row>
    <row r="46" outlineLevel="1" ht="12.75" customHeight="1" s="302">
      <c r="A46" s="354">
        <f>C46&amp;D46</f>
        <v/>
      </c>
      <c r="B46" s="354">
        <f>C46&amp;F46</f>
        <v/>
      </c>
      <c r="C46" s="355" t="inlineStr">
        <is>
          <t>Hotel Name</t>
        </is>
      </c>
      <c r="D46" s="485">
        <f>TEXT(F46,"mmm")&amp;"-"&amp;RIGHT(YEAR(F46),2)</f>
        <v/>
      </c>
      <c r="E46" s="485" t="inlineStr">
        <is>
          <t>Q1</t>
        </is>
      </c>
      <c r="F46" s="485" t="n">
        <v>45058</v>
      </c>
      <c r="G46" s="486">
        <f>WEEKDAY(F46)</f>
        <v/>
      </c>
      <c r="H46" s="299" t="n">
        <v>1</v>
      </c>
      <c r="I46" s="299" t="n">
        <v>0</v>
      </c>
      <c r="J46" s="299" t="n">
        <v>0</v>
      </c>
      <c r="K46" s="300">
        <f>SUM(H46:J46)-J46</f>
        <v/>
      </c>
      <c r="L46" s="299" t="n"/>
      <c r="M46" s="299" t="n"/>
      <c r="N46" s="299" t="n"/>
      <c r="O46" s="300">
        <f>SUM(L46:N46)-N46</f>
        <v/>
      </c>
      <c r="P46" s="358">
        <f>IF(ISERROR(K46/VLOOKUP(C46,$W$1:$X$4,2,0)),"",K46/VLOOKUP(C46,$W$1:$X$4,2,0))</f>
        <v/>
      </c>
      <c r="Q46" s="358">
        <f>IF(ISERROR(O46/VLOOKUP(C46,$W$1:$X$4,2,0)),"",O46/VLOOKUP(C46,$W$1:$X$4,2,0))</f>
        <v/>
      </c>
      <c r="R46" s="299" t="inlineStr">
        <is>
          <t>NA</t>
        </is>
      </c>
      <c r="S46" s="299">
        <f>N46</f>
        <v/>
      </c>
      <c r="T46" s="358">
        <f>(O46+S46)/VLOOKUP(C46,$W$1:$X$4,2,0)</f>
        <v/>
      </c>
      <c r="U46" s="299" t="inlineStr">
        <is>
          <t>NA</t>
        </is>
      </c>
      <c r="V46" s="359">
        <f>U46=R46</f>
        <v/>
      </c>
      <c r="W46" s="373" t="n"/>
      <c r="X46" s="349">
        <f>ROUND(L46,0)</f>
        <v/>
      </c>
      <c r="Y46" s="349">
        <f>ROUND(M46,0)</f>
        <v/>
      </c>
      <c r="Z46" s="362" t="n"/>
      <c r="AA46" s="477" t="n"/>
      <c r="AB46" s="299">
        <f>L46-H46</f>
        <v/>
      </c>
      <c r="AC46" s="299">
        <f>M46-I46</f>
        <v/>
      </c>
      <c r="AD46" s="299">
        <f>N46-J46</f>
        <v/>
      </c>
      <c r="AE46" s="299">
        <f>O46-K46</f>
        <v/>
      </c>
      <c r="AF46" s="299" t="n"/>
      <c r="AG46" s="299" t="n"/>
      <c r="AH46" s="299" t="n"/>
      <c r="AI46" s="299" t="n"/>
      <c r="AJ46" s="299">
        <f>SUM(AG46:AI46)-AI46</f>
        <v/>
      </c>
      <c r="AK46" s="299" t="n"/>
      <c r="AL46" s="299" t="n"/>
      <c r="AM46" s="299" t="n"/>
      <c r="AN46" s="299">
        <f>SUM(AK46:AM46)-AM46</f>
        <v/>
      </c>
      <c r="AO46" s="358">
        <f>IF(ISERROR(AJ46/VLOOKUP(C46,$W$1:$X$4,2,0)),"",AJ46/VLOOKUP(C46,$W$1:$X$4,2,0))</f>
        <v/>
      </c>
      <c r="AP46" s="358">
        <f>IF(ISERROR(AN46/VLOOKUP(C46,$W$1:$X$4,2,0)),"",AN46/VLOOKUP(C46,$W$1:$X$4,2,0))</f>
        <v/>
      </c>
      <c r="AR46" s="299" t="n">
        <v>6</v>
      </c>
      <c r="AS46" s="299" t="n">
        <v>12</v>
      </c>
      <c r="AT46" s="299" t="n">
        <v>0</v>
      </c>
      <c r="AU46" s="300" t="n">
        <v>18</v>
      </c>
      <c r="AV46" s="299">
        <f>H46-AR46</f>
        <v/>
      </c>
      <c r="AW46" s="299">
        <f>I46-AS46</f>
        <v/>
      </c>
      <c r="AX46" s="299">
        <f>J46-AT46</f>
        <v/>
      </c>
      <c r="AY46" s="299">
        <f>K46-AU46</f>
        <v/>
      </c>
      <c r="BA46" s="299" t="n">
        <v>15</v>
      </c>
      <c r="BB46" s="299" t="n">
        <v>12</v>
      </c>
      <c r="BC46" s="299" t="n">
        <v>0</v>
      </c>
      <c r="BD46" s="300" t="n">
        <v>27</v>
      </c>
      <c r="BE46" s="299">
        <f>L46-BA46</f>
        <v/>
      </c>
      <c r="BF46" s="299">
        <f>M46-BB46</f>
        <v/>
      </c>
      <c r="BG46" s="299">
        <f>N46-BC46</f>
        <v/>
      </c>
      <c r="BH46" s="299">
        <f>O46-BD46</f>
        <v/>
      </c>
      <c r="BI46" s="364" t="n"/>
      <c r="BJ46" s="364" t="n"/>
      <c r="DJ46" s="365" t="n"/>
    </row>
    <row r="47" outlineLevel="1" ht="12.75" customHeight="1" s="302">
      <c r="A47" s="354">
        <f>C47&amp;D47</f>
        <v/>
      </c>
      <c r="B47" s="354">
        <f>C47&amp;F47</f>
        <v/>
      </c>
      <c r="C47" s="355" t="inlineStr">
        <is>
          <t>Hotel Name</t>
        </is>
      </c>
      <c r="D47" s="485">
        <f>TEXT(F47,"mmm")&amp;"-"&amp;RIGHT(YEAR(F47),2)</f>
        <v/>
      </c>
      <c r="E47" s="485" t="inlineStr">
        <is>
          <t>Q1</t>
        </is>
      </c>
      <c r="F47" s="485" t="n">
        <v>45059</v>
      </c>
      <c r="G47" s="486">
        <f>WEEKDAY(F47)</f>
        <v/>
      </c>
      <c r="H47" s="299" t="n">
        <v>1</v>
      </c>
      <c r="I47" s="299" t="n">
        <v>0</v>
      </c>
      <c r="J47" s="299" t="n">
        <v>0</v>
      </c>
      <c r="K47" s="300">
        <f>SUM(H47:J47)-J47</f>
        <v/>
      </c>
      <c r="L47" s="299" t="n"/>
      <c r="M47" s="299" t="n"/>
      <c r="N47" s="299" t="n"/>
      <c r="O47" s="300">
        <f>SUM(L47:N47)-N47</f>
        <v/>
      </c>
      <c r="P47" s="358">
        <f>IF(ISERROR(K47/VLOOKUP(C47,$W$1:$X$4,2,0)),"",K47/VLOOKUP(C47,$W$1:$X$4,2,0))</f>
        <v/>
      </c>
      <c r="Q47" s="358">
        <f>IF(ISERROR(O47/VLOOKUP(C47,$W$1:$X$4,2,0)),"",O47/VLOOKUP(C47,$W$1:$X$4,2,0))</f>
        <v/>
      </c>
      <c r="R47" s="299" t="inlineStr">
        <is>
          <t>NA</t>
        </is>
      </c>
      <c r="S47" s="299">
        <f>N47</f>
        <v/>
      </c>
      <c r="T47" s="358">
        <f>(O47+S47)/VLOOKUP(C47,$W$1:$X$4,2,0)</f>
        <v/>
      </c>
      <c r="U47" s="299" t="inlineStr">
        <is>
          <t>NA</t>
        </is>
      </c>
      <c r="V47" s="359">
        <f>U47=R47</f>
        <v/>
      </c>
      <c r="W47" s="373" t="n"/>
      <c r="X47" s="349">
        <f>ROUND(L47,0)</f>
        <v/>
      </c>
      <c r="Y47" s="349">
        <f>ROUND(M47,0)</f>
        <v/>
      </c>
      <c r="Z47" s="362" t="n"/>
      <c r="AA47" s="477" t="n"/>
      <c r="AB47" s="299">
        <f>L47-H47</f>
        <v/>
      </c>
      <c r="AC47" s="299">
        <f>M47-I47</f>
        <v/>
      </c>
      <c r="AD47" s="299">
        <f>N47-J47</f>
        <v/>
      </c>
      <c r="AE47" s="299">
        <f>O47-K47</f>
        <v/>
      </c>
      <c r="AF47" s="299" t="n"/>
      <c r="AG47" s="299" t="n"/>
      <c r="AH47" s="299" t="n"/>
      <c r="AI47" s="299" t="n"/>
      <c r="AJ47" s="299">
        <f>SUM(AG47:AI47)-AI47</f>
        <v/>
      </c>
      <c r="AK47" s="299" t="n"/>
      <c r="AL47" s="299" t="n"/>
      <c r="AM47" s="299" t="n"/>
      <c r="AN47" s="299">
        <f>SUM(AK47:AM47)-AM47</f>
        <v/>
      </c>
      <c r="AO47" s="358">
        <f>IF(ISERROR(AJ47/VLOOKUP(C47,$W$1:$X$4,2,0)),"",AJ47/VLOOKUP(C47,$W$1:$X$4,2,0))</f>
        <v/>
      </c>
      <c r="AP47" s="358">
        <f>IF(ISERROR(AN47/VLOOKUP(C47,$W$1:$X$4,2,0)),"",AN47/VLOOKUP(C47,$W$1:$X$4,2,0))</f>
        <v/>
      </c>
      <c r="AR47" s="299" t="n">
        <v>7</v>
      </c>
      <c r="AS47" s="299" t="n">
        <v>8</v>
      </c>
      <c r="AT47" s="299" t="n">
        <v>0</v>
      </c>
      <c r="AU47" s="300" t="n">
        <v>15</v>
      </c>
      <c r="AV47" s="299">
        <f>H47-AR47</f>
        <v/>
      </c>
      <c r="AW47" s="299">
        <f>I47-AS47</f>
        <v/>
      </c>
      <c r="AX47" s="299">
        <f>J47-AT47</f>
        <v/>
      </c>
      <c r="AY47" s="299">
        <f>K47-AU47</f>
        <v/>
      </c>
      <c r="BA47" s="299" t="n">
        <v>19</v>
      </c>
      <c r="BB47" s="299" t="n">
        <v>8</v>
      </c>
      <c r="BC47" s="299" t="n">
        <v>0</v>
      </c>
      <c r="BD47" s="300" t="n">
        <v>27</v>
      </c>
      <c r="BE47" s="299">
        <f>L47-BA47</f>
        <v/>
      </c>
      <c r="BF47" s="299">
        <f>M47-BB47</f>
        <v/>
      </c>
      <c r="BG47" s="299">
        <f>N47-BC47</f>
        <v/>
      </c>
      <c r="BH47" s="299">
        <f>O47-BD47</f>
        <v/>
      </c>
      <c r="BI47" s="364" t="n"/>
      <c r="BJ47" s="364" t="n"/>
      <c r="DJ47" s="365" t="n"/>
    </row>
    <row r="48" outlineLevel="1" ht="12.75" customHeight="1" s="302">
      <c r="A48" s="354">
        <f>C48&amp;D48</f>
        <v/>
      </c>
      <c r="B48" s="354">
        <f>C48&amp;F48</f>
        <v/>
      </c>
      <c r="C48" s="355" t="inlineStr">
        <is>
          <t>Hotel Name</t>
        </is>
      </c>
      <c r="D48" s="485">
        <f>TEXT(F48,"mmm")&amp;"-"&amp;RIGHT(YEAR(F48),2)</f>
        <v/>
      </c>
      <c r="E48" s="485" t="inlineStr">
        <is>
          <t>Q1</t>
        </is>
      </c>
      <c r="F48" s="485" t="n">
        <v>45060</v>
      </c>
      <c r="G48" s="486">
        <f>WEEKDAY(F48)</f>
        <v/>
      </c>
      <c r="H48" s="299" t="n">
        <v>1</v>
      </c>
      <c r="I48" s="299" t="n">
        <v>0</v>
      </c>
      <c r="J48" s="299" t="n">
        <v>0</v>
      </c>
      <c r="K48" s="300">
        <f>SUM(H48:J48)-J48</f>
        <v/>
      </c>
      <c r="L48" s="299" t="n"/>
      <c r="M48" s="299" t="n"/>
      <c r="N48" s="299" t="n"/>
      <c r="O48" s="300">
        <f>SUM(L48:N48)-N48</f>
        <v/>
      </c>
      <c r="P48" s="358">
        <f>IF(ISERROR(K48/VLOOKUP(C48,$W$1:$X$4,2,0)),"",K48/VLOOKUP(C48,$W$1:$X$4,2,0))</f>
        <v/>
      </c>
      <c r="Q48" s="358">
        <f>IF(ISERROR(O48/VLOOKUP(C48,$W$1:$X$4,2,0)),"",O48/VLOOKUP(C48,$W$1:$X$4,2,0))</f>
        <v/>
      </c>
      <c r="R48" s="299" t="inlineStr">
        <is>
          <t>NA</t>
        </is>
      </c>
      <c r="S48" s="299">
        <f>N48</f>
        <v/>
      </c>
      <c r="T48" s="358">
        <f>(O48+S48)/VLOOKUP(C48,$W$1:$X$4,2,0)</f>
        <v/>
      </c>
      <c r="U48" s="299" t="inlineStr">
        <is>
          <t>NA</t>
        </is>
      </c>
      <c r="V48" s="359">
        <f>U48=R48</f>
        <v/>
      </c>
      <c r="W48" s="373" t="n"/>
      <c r="X48" s="349">
        <f>ROUND(L48,0)</f>
        <v/>
      </c>
      <c r="Y48" s="349">
        <f>ROUND(M48,0)</f>
        <v/>
      </c>
      <c r="Z48" s="362" t="n"/>
      <c r="AA48" s="477" t="n"/>
      <c r="AB48" s="299">
        <f>L48-H48</f>
        <v/>
      </c>
      <c r="AC48" s="299">
        <f>M48-I48</f>
        <v/>
      </c>
      <c r="AD48" s="299">
        <f>N48-J48</f>
        <v/>
      </c>
      <c r="AE48" s="299">
        <f>O48-K48</f>
        <v/>
      </c>
      <c r="AF48" s="299" t="n"/>
      <c r="AG48" s="299" t="n"/>
      <c r="AH48" s="299" t="n"/>
      <c r="AI48" s="299" t="n"/>
      <c r="AJ48" s="299">
        <f>SUM(AG48:AI48)-AI48</f>
        <v/>
      </c>
      <c r="AK48" s="299" t="n"/>
      <c r="AL48" s="299" t="n"/>
      <c r="AM48" s="299" t="n"/>
      <c r="AN48" s="299">
        <f>SUM(AK48:AM48)-AM48</f>
        <v/>
      </c>
      <c r="AO48" s="358">
        <f>IF(ISERROR(AJ48/VLOOKUP(C48,$W$1:$X$4,2,0)),"",AJ48/VLOOKUP(C48,$W$1:$X$4,2,0))</f>
        <v/>
      </c>
      <c r="AP48" s="358">
        <f>IF(ISERROR(AN48/VLOOKUP(C48,$W$1:$X$4,2,0)),"",AN48/VLOOKUP(C48,$W$1:$X$4,2,0))</f>
        <v/>
      </c>
      <c r="AR48" s="299" t="n">
        <v>9</v>
      </c>
      <c r="AS48" s="299" t="n">
        <v>4</v>
      </c>
      <c r="AT48" s="299" t="n">
        <v>11</v>
      </c>
      <c r="AU48" s="300" t="n">
        <v>13</v>
      </c>
      <c r="AV48" s="299">
        <f>H48-AR48</f>
        <v/>
      </c>
      <c r="AW48" s="299">
        <f>I48-AS48</f>
        <v/>
      </c>
      <c r="AX48" s="299">
        <f>J48-AT48</f>
        <v/>
      </c>
      <c r="AY48" s="299">
        <f>K48-AU48</f>
        <v/>
      </c>
      <c r="BA48" s="299" t="n">
        <v>21</v>
      </c>
      <c r="BB48" s="299" t="n">
        <v>4</v>
      </c>
      <c r="BC48" s="299" t="n">
        <v>11</v>
      </c>
      <c r="BD48" s="300" t="n">
        <v>25</v>
      </c>
      <c r="BE48" s="299">
        <f>L48-BA48</f>
        <v/>
      </c>
      <c r="BF48" s="299">
        <f>M48-BB48</f>
        <v/>
      </c>
      <c r="BG48" s="299">
        <f>N48-BC48</f>
        <v/>
      </c>
      <c r="BH48" s="299">
        <f>O48-BD48</f>
        <v/>
      </c>
      <c r="BI48" s="364" t="n"/>
      <c r="BJ48" s="364" t="n"/>
      <c r="DJ48" s="365" t="n"/>
    </row>
    <row r="49" outlineLevel="1" ht="12.75" customHeight="1" s="302">
      <c r="A49" s="354">
        <f>C49&amp;D49</f>
        <v/>
      </c>
      <c r="B49" s="354">
        <f>C49&amp;F49</f>
        <v/>
      </c>
      <c r="C49" s="355" t="inlineStr">
        <is>
          <t>Hotel Name</t>
        </is>
      </c>
      <c r="D49" s="485">
        <f>TEXT(F49,"mmm")&amp;"-"&amp;RIGHT(YEAR(F49),2)</f>
        <v/>
      </c>
      <c r="E49" s="485" t="inlineStr">
        <is>
          <t>Q1</t>
        </is>
      </c>
      <c r="F49" s="485" t="n">
        <v>45061</v>
      </c>
      <c r="G49" s="486">
        <f>WEEKDAY(F49)</f>
        <v/>
      </c>
      <c r="H49" s="299" t="n">
        <v>1</v>
      </c>
      <c r="I49" s="299" t="n">
        <v>0</v>
      </c>
      <c r="J49" s="299" t="n">
        <v>0</v>
      </c>
      <c r="K49" s="300">
        <f>SUM(H49:J49)-J49</f>
        <v/>
      </c>
      <c r="L49" s="299" t="n"/>
      <c r="M49" s="299" t="n"/>
      <c r="N49" s="299" t="n"/>
      <c r="O49" s="300">
        <f>SUM(L49:N49)-N49</f>
        <v/>
      </c>
      <c r="P49" s="358">
        <f>IF(ISERROR(K49/VLOOKUP(C49,$W$1:$X$4,2,0)),"",K49/VLOOKUP(C49,$W$1:$X$4,2,0))</f>
        <v/>
      </c>
      <c r="Q49" s="358">
        <f>IF(ISERROR(O49/VLOOKUP(C49,$W$1:$X$4,2,0)),"",O49/VLOOKUP(C49,$W$1:$X$4,2,0))</f>
        <v/>
      </c>
      <c r="R49" s="299" t="inlineStr">
        <is>
          <t>NA</t>
        </is>
      </c>
      <c r="S49" s="299">
        <f>N49</f>
        <v/>
      </c>
      <c r="T49" s="358">
        <f>(O49+S49)/VLOOKUP(C49,$W$1:$X$4,2,0)</f>
        <v/>
      </c>
      <c r="U49" s="299" t="inlineStr">
        <is>
          <t>NA</t>
        </is>
      </c>
      <c r="V49" s="359">
        <f>U49=R49</f>
        <v/>
      </c>
      <c r="W49" s="373" t="n"/>
      <c r="X49" s="349">
        <f>ROUND(L49,0)</f>
        <v/>
      </c>
      <c r="Y49" s="349">
        <f>ROUND(M49,0)</f>
        <v/>
      </c>
      <c r="Z49" s="362" t="n"/>
      <c r="AA49" s="477" t="n"/>
      <c r="AB49" s="299">
        <f>L49-H49</f>
        <v/>
      </c>
      <c r="AC49" s="299">
        <f>M49-I49</f>
        <v/>
      </c>
      <c r="AD49" s="299">
        <f>N49-J49</f>
        <v/>
      </c>
      <c r="AE49" s="299">
        <f>O49-K49</f>
        <v/>
      </c>
      <c r="AF49" s="299" t="n"/>
      <c r="AG49" s="299" t="n"/>
      <c r="AH49" s="299" t="n"/>
      <c r="AI49" s="299" t="n"/>
      <c r="AJ49" s="299">
        <f>SUM(AG49:AI49)-AI49</f>
        <v/>
      </c>
      <c r="AK49" s="299" t="n"/>
      <c r="AL49" s="299" t="n"/>
      <c r="AM49" s="299" t="n"/>
      <c r="AN49" s="299">
        <f>SUM(AK49:AM49)-AM49</f>
        <v/>
      </c>
      <c r="AO49" s="358">
        <f>IF(ISERROR(AJ49/VLOOKUP(C49,$W$1:$X$4,2,0)),"",AJ49/VLOOKUP(C49,$W$1:$X$4,2,0))</f>
        <v/>
      </c>
      <c r="AP49" s="358">
        <f>IF(ISERROR(AN49/VLOOKUP(C49,$W$1:$X$4,2,0)),"",AN49/VLOOKUP(C49,$W$1:$X$4,2,0))</f>
        <v/>
      </c>
      <c r="AR49" s="299" t="n">
        <v>7</v>
      </c>
      <c r="AS49" s="299" t="n">
        <v>10</v>
      </c>
      <c r="AT49" s="299" t="n">
        <v>1</v>
      </c>
      <c r="AU49" s="300" t="n">
        <v>17</v>
      </c>
      <c r="AV49" s="299">
        <f>H49-AR49</f>
        <v/>
      </c>
      <c r="AW49" s="299">
        <f>I49-AS49</f>
        <v/>
      </c>
      <c r="AX49" s="299">
        <f>J49-AT49</f>
        <v/>
      </c>
      <c r="AY49" s="299">
        <f>K49-AU49</f>
        <v/>
      </c>
      <c r="BA49" s="299" t="n">
        <v>17</v>
      </c>
      <c r="BB49" s="299" t="n">
        <v>10</v>
      </c>
      <c r="BC49" s="299" t="n">
        <v>1</v>
      </c>
      <c r="BD49" s="300" t="n">
        <v>27</v>
      </c>
      <c r="BE49" s="299">
        <f>L49-BA49</f>
        <v/>
      </c>
      <c r="BF49" s="299">
        <f>M49-BB49</f>
        <v/>
      </c>
      <c r="BG49" s="299">
        <f>N49-BC49</f>
        <v/>
      </c>
      <c r="BH49" s="299">
        <f>O49-BD49</f>
        <v/>
      </c>
      <c r="BI49" s="364" t="n"/>
      <c r="BJ49" s="364" t="n"/>
      <c r="DJ49" s="365" t="n"/>
    </row>
    <row r="50" outlineLevel="1" ht="12.75" customHeight="1" s="302">
      <c r="A50" s="354">
        <f>C50&amp;D50</f>
        <v/>
      </c>
      <c r="B50" s="354">
        <f>C50&amp;F50</f>
        <v/>
      </c>
      <c r="C50" s="355" t="inlineStr">
        <is>
          <t>Hotel Name</t>
        </is>
      </c>
      <c r="D50" s="485">
        <f>TEXT(F50,"mmm")&amp;"-"&amp;RIGHT(YEAR(F50),2)</f>
        <v/>
      </c>
      <c r="E50" s="485" t="inlineStr">
        <is>
          <t>Q1</t>
        </is>
      </c>
      <c r="F50" s="485" t="n">
        <v>45062</v>
      </c>
      <c r="G50" s="486">
        <f>WEEKDAY(F50)</f>
        <v/>
      </c>
      <c r="H50" s="299" t="n">
        <v>2</v>
      </c>
      <c r="I50" s="299" t="n">
        <v>0</v>
      </c>
      <c r="J50" s="299" t="n">
        <v>0</v>
      </c>
      <c r="K50" s="300">
        <f>SUM(H50:J50)-J50</f>
        <v/>
      </c>
      <c r="L50" s="299" t="n"/>
      <c r="M50" s="299" t="n"/>
      <c r="N50" s="299" t="n"/>
      <c r="O50" s="300">
        <f>SUM(L50:N50)-N50</f>
        <v/>
      </c>
      <c r="P50" s="358">
        <f>IF(ISERROR(K50/VLOOKUP(C50,$W$1:$X$4,2,0)),"",K50/VLOOKUP(C50,$W$1:$X$4,2,0))</f>
        <v/>
      </c>
      <c r="Q50" s="358">
        <f>IF(ISERROR(O50/VLOOKUP(C50,$W$1:$X$4,2,0)),"",O50/VLOOKUP(C50,$W$1:$X$4,2,0))</f>
        <v/>
      </c>
      <c r="R50" s="299" t="inlineStr">
        <is>
          <t>NA</t>
        </is>
      </c>
      <c r="S50" s="299">
        <f>N50</f>
        <v/>
      </c>
      <c r="T50" s="358">
        <f>(O50+S50)/VLOOKUP(C50,$W$1:$X$4,2,0)</f>
        <v/>
      </c>
      <c r="U50" s="299" t="inlineStr">
        <is>
          <t>NA</t>
        </is>
      </c>
      <c r="V50" s="359">
        <f>U50=R50</f>
        <v/>
      </c>
      <c r="W50" s="373" t="n"/>
      <c r="X50" s="349">
        <f>ROUND(L50,0)</f>
        <v/>
      </c>
      <c r="Y50" s="349">
        <f>ROUND(M50,0)</f>
        <v/>
      </c>
      <c r="Z50" s="362" t="n"/>
      <c r="AA50" s="477" t="n"/>
      <c r="AB50" s="299">
        <f>L50-H50</f>
        <v/>
      </c>
      <c r="AC50" s="299">
        <f>M50-I50</f>
        <v/>
      </c>
      <c r="AD50" s="299">
        <f>N50-J50</f>
        <v/>
      </c>
      <c r="AE50" s="299">
        <f>O50-K50</f>
        <v/>
      </c>
      <c r="AF50" s="299" t="n"/>
      <c r="AG50" s="299" t="n"/>
      <c r="AH50" s="299" t="n"/>
      <c r="AI50" s="299" t="n"/>
      <c r="AJ50" s="299">
        <f>SUM(AG50:AI50)-AI50</f>
        <v/>
      </c>
      <c r="AK50" s="299" t="n"/>
      <c r="AL50" s="299" t="n"/>
      <c r="AM50" s="299" t="n"/>
      <c r="AN50" s="299">
        <f>SUM(AK50:AM50)-AM50</f>
        <v/>
      </c>
      <c r="AO50" s="358">
        <f>IF(ISERROR(AJ50/VLOOKUP(C50,$W$1:$X$4,2,0)),"",AJ50/VLOOKUP(C50,$W$1:$X$4,2,0))</f>
        <v/>
      </c>
      <c r="AP50" s="358">
        <f>IF(ISERROR(AN50/VLOOKUP(C50,$W$1:$X$4,2,0)),"",AN50/VLOOKUP(C50,$W$1:$X$4,2,0))</f>
        <v/>
      </c>
      <c r="AR50" s="299" t="n">
        <v>8</v>
      </c>
      <c r="AS50" s="299" t="n">
        <v>0</v>
      </c>
      <c r="AT50" s="299" t="n">
        <v>1</v>
      </c>
      <c r="AU50" s="300" t="n">
        <v>8</v>
      </c>
      <c r="AV50" s="299">
        <f>H50-AR50</f>
        <v/>
      </c>
      <c r="AW50" s="299">
        <f>I50-AS50</f>
        <v/>
      </c>
      <c r="AX50" s="299">
        <f>J50-AT50</f>
        <v/>
      </c>
      <c r="AY50" s="299">
        <f>K50-AU50</f>
        <v/>
      </c>
      <c r="BA50" s="299" t="n">
        <v>14</v>
      </c>
      <c r="BB50" s="299" t="n">
        <v>0</v>
      </c>
      <c r="BC50" s="299" t="n">
        <v>1</v>
      </c>
      <c r="BD50" s="300" t="n">
        <v>14</v>
      </c>
      <c r="BE50" s="299">
        <f>L50-BA50</f>
        <v/>
      </c>
      <c r="BF50" s="299">
        <f>M50-BB50</f>
        <v/>
      </c>
      <c r="BG50" s="299">
        <f>N50-BC50</f>
        <v/>
      </c>
      <c r="BH50" s="299">
        <f>O50-BD50</f>
        <v/>
      </c>
      <c r="BI50" s="364" t="n"/>
      <c r="BJ50" s="364" t="n"/>
      <c r="DJ50" s="365" t="n"/>
    </row>
    <row r="51" outlineLevel="1" ht="12.75" customHeight="1" s="302">
      <c r="A51" s="354">
        <f>C51&amp;D51</f>
        <v/>
      </c>
      <c r="B51" s="354">
        <f>C51&amp;F51</f>
        <v/>
      </c>
      <c r="C51" s="355" t="inlineStr">
        <is>
          <t>Hotel Name</t>
        </is>
      </c>
      <c r="D51" s="485">
        <f>TEXT(F51,"mmm")&amp;"-"&amp;RIGHT(YEAR(F51),2)</f>
        <v/>
      </c>
      <c r="E51" s="485" t="inlineStr">
        <is>
          <t>Q1</t>
        </is>
      </c>
      <c r="F51" s="485" t="n">
        <v>45063</v>
      </c>
      <c r="G51" s="486">
        <f>WEEKDAY(F51)</f>
        <v/>
      </c>
      <c r="H51" s="299" t="n">
        <v>1</v>
      </c>
      <c r="I51" s="299" t="n">
        <v>0</v>
      </c>
      <c r="J51" s="299" t="n">
        <v>0</v>
      </c>
      <c r="K51" s="300">
        <f>SUM(H51:J51)-J51</f>
        <v/>
      </c>
      <c r="L51" s="299" t="n"/>
      <c r="M51" s="299" t="n"/>
      <c r="N51" s="299" t="n"/>
      <c r="O51" s="300">
        <f>SUM(L51:N51)-N51</f>
        <v/>
      </c>
      <c r="P51" s="358">
        <f>IF(ISERROR(K51/VLOOKUP(C51,$W$1:$X$4,2,0)),"",K51/VLOOKUP(C51,$W$1:$X$4,2,0))</f>
        <v/>
      </c>
      <c r="Q51" s="358">
        <f>IF(ISERROR(O51/VLOOKUP(C51,$W$1:$X$4,2,0)),"",O51/VLOOKUP(C51,$W$1:$X$4,2,0))</f>
        <v/>
      </c>
      <c r="R51" s="299" t="inlineStr">
        <is>
          <t>NA</t>
        </is>
      </c>
      <c r="S51" s="299">
        <f>N51</f>
        <v/>
      </c>
      <c r="T51" s="358">
        <f>(O51+S51)/VLOOKUP(C51,$W$1:$X$4,2,0)</f>
        <v/>
      </c>
      <c r="U51" s="299" t="inlineStr">
        <is>
          <t>NA</t>
        </is>
      </c>
      <c r="V51" s="359">
        <f>U51=R51</f>
        <v/>
      </c>
      <c r="W51" s="373" t="n"/>
      <c r="X51" s="349">
        <f>ROUND(L51,0)</f>
        <v/>
      </c>
      <c r="Y51" s="349">
        <f>ROUND(M51,0)</f>
        <v/>
      </c>
      <c r="Z51" s="362" t="n"/>
      <c r="AA51" s="477" t="n"/>
      <c r="AB51" s="299">
        <f>L51-H51</f>
        <v/>
      </c>
      <c r="AC51" s="299">
        <f>M51-I51</f>
        <v/>
      </c>
      <c r="AD51" s="299">
        <f>N51-J51</f>
        <v/>
      </c>
      <c r="AE51" s="299">
        <f>O51-K51</f>
        <v/>
      </c>
      <c r="AF51" s="299" t="n"/>
      <c r="AG51" s="299" t="n"/>
      <c r="AH51" s="299" t="n"/>
      <c r="AI51" s="299" t="n"/>
      <c r="AJ51" s="299">
        <f>SUM(AG51:AI51)-AI51</f>
        <v/>
      </c>
      <c r="AK51" s="299" t="n"/>
      <c r="AL51" s="299" t="n"/>
      <c r="AM51" s="299" t="n"/>
      <c r="AN51" s="299">
        <f>SUM(AK51:AM51)-AM51</f>
        <v/>
      </c>
      <c r="AO51" s="358">
        <f>IF(ISERROR(AJ51/VLOOKUP(C51,$W$1:$X$4,2,0)),"",AJ51/VLOOKUP(C51,$W$1:$X$4,2,0))</f>
        <v/>
      </c>
      <c r="AP51" s="358">
        <f>IF(ISERROR(AN51/VLOOKUP(C51,$W$1:$X$4,2,0)),"",AN51/VLOOKUP(C51,$W$1:$X$4,2,0))</f>
        <v/>
      </c>
      <c r="AR51" s="299" t="n">
        <v>7</v>
      </c>
      <c r="AS51" s="299" t="n">
        <v>0</v>
      </c>
      <c r="AT51" s="299" t="n">
        <v>0</v>
      </c>
      <c r="AU51" s="300" t="n">
        <v>7</v>
      </c>
      <c r="AV51" s="299">
        <f>H51-AR51</f>
        <v/>
      </c>
      <c r="AW51" s="299">
        <f>I51-AS51</f>
        <v/>
      </c>
      <c r="AX51" s="299">
        <f>J51-AT51</f>
        <v/>
      </c>
      <c r="AY51" s="299">
        <f>K51-AU51</f>
        <v/>
      </c>
      <c r="BA51" s="299" t="n">
        <v>15</v>
      </c>
      <c r="BB51" s="299" t="n">
        <v>0</v>
      </c>
      <c r="BC51" s="299" t="n">
        <v>0</v>
      </c>
      <c r="BD51" s="300" t="n">
        <v>15</v>
      </c>
      <c r="BE51" s="299">
        <f>L51-BA51</f>
        <v/>
      </c>
      <c r="BF51" s="299">
        <f>M51-BB51</f>
        <v/>
      </c>
      <c r="BG51" s="299">
        <f>N51-BC51</f>
        <v/>
      </c>
      <c r="BH51" s="299">
        <f>O51-BD51</f>
        <v/>
      </c>
      <c r="BI51" s="364" t="n"/>
      <c r="BJ51" s="364" t="n"/>
      <c r="DJ51" s="365" t="n"/>
    </row>
    <row r="52" outlineLevel="1" ht="12.75" customHeight="1" s="302">
      <c r="A52" s="354">
        <f>C52&amp;D52</f>
        <v/>
      </c>
      <c r="B52" s="354">
        <f>C52&amp;F52</f>
        <v/>
      </c>
      <c r="C52" s="355" t="inlineStr">
        <is>
          <t>Hotel Name</t>
        </is>
      </c>
      <c r="D52" s="485">
        <f>TEXT(F52,"mmm")&amp;"-"&amp;RIGHT(YEAR(F52),2)</f>
        <v/>
      </c>
      <c r="E52" s="485" t="inlineStr">
        <is>
          <t>Q1</t>
        </is>
      </c>
      <c r="F52" s="485" t="n">
        <v>45064</v>
      </c>
      <c r="G52" s="486">
        <f>WEEKDAY(F52)</f>
        <v/>
      </c>
      <c r="H52" s="299" t="n">
        <v>1</v>
      </c>
      <c r="I52" s="299" t="n">
        <v>0</v>
      </c>
      <c r="J52" s="299" t="n">
        <v>0</v>
      </c>
      <c r="K52" s="300">
        <f>SUM(H52:J52)-J52</f>
        <v/>
      </c>
      <c r="L52" s="299" t="n"/>
      <c r="M52" s="299" t="n"/>
      <c r="N52" s="299" t="n"/>
      <c r="O52" s="300">
        <f>SUM(L52:N52)-N52</f>
        <v/>
      </c>
      <c r="P52" s="358">
        <f>IF(ISERROR(K52/VLOOKUP(C52,$W$1:$X$4,2,0)),"",K52/VLOOKUP(C52,$W$1:$X$4,2,0))</f>
        <v/>
      </c>
      <c r="Q52" s="358">
        <f>IF(ISERROR(O52/VLOOKUP(C52,$W$1:$X$4,2,0)),"",O52/VLOOKUP(C52,$W$1:$X$4,2,0))</f>
        <v/>
      </c>
      <c r="R52" s="299" t="inlineStr">
        <is>
          <t>NA</t>
        </is>
      </c>
      <c r="S52" s="299">
        <f>N52</f>
        <v/>
      </c>
      <c r="T52" s="358">
        <f>(O52+S52)/VLOOKUP(C52,$W$1:$X$4,2,0)</f>
        <v/>
      </c>
      <c r="U52" s="299" t="inlineStr">
        <is>
          <t>NA</t>
        </is>
      </c>
      <c r="V52" s="359">
        <f>U52=R52</f>
        <v/>
      </c>
      <c r="W52" s="373" t="n"/>
      <c r="X52" s="349">
        <f>ROUND(L52,0)</f>
        <v/>
      </c>
      <c r="Y52" s="349">
        <f>ROUND(M52,0)</f>
        <v/>
      </c>
      <c r="Z52" s="362" t="n"/>
      <c r="AA52" s="477" t="n"/>
      <c r="AB52" s="299">
        <f>L52-H52</f>
        <v/>
      </c>
      <c r="AC52" s="299">
        <f>M52-I52</f>
        <v/>
      </c>
      <c r="AD52" s="299">
        <f>N52-J52</f>
        <v/>
      </c>
      <c r="AE52" s="299">
        <f>O52-K52</f>
        <v/>
      </c>
      <c r="AF52" s="299" t="n"/>
      <c r="AG52" s="299" t="n"/>
      <c r="AH52" s="299" t="n"/>
      <c r="AI52" s="299" t="n"/>
      <c r="AJ52" s="299">
        <f>SUM(AG52:AI52)-AI52</f>
        <v/>
      </c>
      <c r="AK52" s="299" t="n"/>
      <c r="AL52" s="299" t="n"/>
      <c r="AM52" s="299" t="n"/>
      <c r="AN52" s="299">
        <f>SUM(AK52:AM52)-AM52</f>
        <v/>
      </c>
      <c r="AO52" s="358">
        <f>IF(ISERROR(AJ52/VLOOKUP(C52,$W$1:$X$4,2,0)),"",AJ52/VLOOKUP(C52,$W$1:$X$4,2,0))</f>
        <v/>
      </c>
      <c r="AP52" s="358">
        <f>IF(ISERROR(AN52/VLOOKUP(C52,$W$1:$X$4,2,0)),"",AN52/VLOOKUP(C52,$W$1:$X$4,2,0))</f>
        <v/>
      </c>
      <c r="AR52" s="299" t="n">
        <v>6</v>
      </c>
      <c r="AS52" s="299" t="n">
        <v>6</v>
      </c>
      <c r="AT52" s="299" t="n">
        <v>0</v>
      </c>
      <c r="AU52" s="300" t="n">
        <v>12</v>
      </c>
      <c r="AV52" s="299">
        <f>H52-AR52</f>
        <v/>
      </c>
      <c r="AW52" s="299">
        <f>I52-AS52</f>
        <v/>
      </c>
      <c r="AX52" s="299">
        <f>J52-AT52</f>
        <v/>
      </c>
      <c r="AY52" s="299">
        <f>K52-AU52</f>
        <v/>
      </c>
      <c r="BA52" s="299" t="n">
        <v>16</v>
      </c>
      <c r="BB52" s="299" t="n">
        <v>6</v>
      </c>
      <c r="BC52" s="299" t="n">
        <v>0</v>
      </c>
      <c r="BD52" s="300" t="n">
        <v>22</v>
      </c>
      <c r="BE52" s="299">
        <f>L52-BA52</f>
        <v/>
      </c>
      <c r="BF52" s="299">
        <f>M52-BB52</f>
        <v/>
      </c>
      <c r="BG52" s="299">
        <f>N52-BC52</f>
        <v/>
      </c>
      <c r="BH52" s="299">
        <f>O52-BD52</f>
        <v/>
      </c>
      <c r="BI52" s="364" t="n"/>
      <c r="BJ52" s="364" t="n"/>
      <c r="DJ52" s="365" t="n"/>
    </row>
    <row r="53" outlineLevel="1" ht="12.75" customHeight="1" s="302">
      <c r="A53" s="354">
        <f>C53&amp;D53</f>
        <v/>
      </c>
      <c r="B53" s="354">
        <f>C53&amp;F53</f>
        <v/>
      </c>
      <c r="C53" s="355" t="inlineStr">
        <is>
          <t>Hotel Name</t>
        </is>
      </c>
      <c r="D53" s="485">
        <f>TEXT(F53,"mmm")&amp;"-"&amp;RIGHT(YEAR(F53),2)</f>
        <v/>
      </c>
      <c r="E53" s="485" t="inlineStr">
        <is>
          <t>Q1</t>
        </is>
      </c>
      <c r="F53" s="485" t="n">
        <v>45065</v>
      </c>
      <c r="G53" s="486">
        <f>WEEKDAY(F53)</f>
        <v/>
      </c>
      <c r="H53" s="299" t="n">
        <v>2</v>
      </c>
      <c r="I53" s="299" t="n">
        <v>0</v>
      </c>
      <c r="J53" s="299" t="n">
        <v>0</v>
      </c>
      <c r="K53" s="300">
        <f>SUM(H53:J53)-J53</f>
        <v/>
      </c>
      <c r="L53" s="299" t="n"/>
      <c r="M53" s="299" t="n"/>
      <c r="N53" s="299" t="n"/>
      <c r="O53" s="300">
        <f>SUM(L53:N53)-N53</f>
        <v/>
      </c>
      <c r="P53" s="358">
        <f>IF(ISERROR(K53/VLOOKUP(C53,$W$1:$X$4,2,0)),"",K53/VLOOKUP(C53,$W$1:$X$4,2,0))</f>
        <v/>
      </c>
      <c r="Q53" s="358">
        <f>IF(ISERROR(O53/VLOOKUP(C53,$W$1:$X$4,2,0)),"",O53/VLOOKUP(C53,$W$1:$X$4,2,0))</f>
        <v/>
      </c>
      <c r="R53" s="299" t="inlineStr">
        <is>
          <t>NA</t>
        </is>
      </c>
      <c r="S53" s="299">
        <f>N53</f>
        <v/>
      </c>
      <c r="T53" s="358">
        <f>(O53+S53)/VLOOKUP(C53,$W$1:$X$4,2,0)</f>
        <v/>
      </c>
      <c r="U53" s="299" t="inlineStr">
        <is>
          <t>NA</t>
        </is>
      </c>
      <c r="V53" s="359">
        <f>U53=R53</f>
        <v/>
      </c>
      <c r="W53" s="373" t="n"/>
      <c r="X53" s="349">
        <f>ROUND(L53,0)</f>
        <v/>
      </c>
      <c r="Y53" s="349">
        <f>ROUND(M53,0)</f>
        <v/>
      </c>
      <c r="Z53" s="362" t="n"/>
      <c r="AA53" s="477" t="n"/>
      <c r="AB53" s="299">
        <f>L53-H53</f>
        <v/>
      </c>
      <c r="AC53" s="299">
        <f>M53-I53</f>
        <v/>
      </c>
      <c r="AD53" s="299">
        <f>N53-J53</f>
        <v/>
      </c>
      <c r="AE53" s="299">
        <f>O53-K53</f>
        <v/>
      </c>
      <c r="AF53" s="299" t="n"/>
      <c r="AG53" s="299" t="n"/>
      <c r="AH53" s="299" t="n"/>
      <c r="AI53" s="299" t="n"/>
      <c r="AJ53" s="299">
        <f>SUM(AG53:AI53)-AI53</f>
        <v/>
      </c>
      <c r="AK53" s="299" t="n"/>
      <c r="AL53" s="299" t="n"/>
      <c r="AM53" s="299" t="n"/>
      <c r="AN53" s="299">
        <f>SUM(AK53:AM53)-AM53</f>
        <v/>
      </c>
      <c r="AO53" s="358">
        <f>IF(ISERROR(AJ53/VLOOKUP(C53,$W$1:$X$4,2,0)),"",AJ53/VLOOKUP(C53,$W$1:$X$4,2,0))</f>
        <v/>
      </c>
      <c r="AP53" s="358">
        <f>IF(ISERROR(AN53/VLOOKUP(C53,$W$1:$X$4,2,0)),"",AN53/VLOOKUP(C53,$W$1:$X$4,2,0))</f>
        <v/>
      </c>
      <c r="AR53" s="299" t="n">
        <v>7</v>
      </c>
      <c r="AS53" s="299" t="n">
        <v>5</v>
      </c>
      <c r="AT53" s="299" t="n">
        <v>11</v>
      </c>
      <c r="AU53" s="300" t="n">
        <v>12</v>
      </c>
      <c r="AV53" s="299">
        <f>H53-AR53</f>
        <v/>
      </c>
      <c r="AW53" s="299">
        <f>I53-AS53</f>
        <v/>
      </c>
      <c r="AX53" s="299">
        <f>J53-AT53</f>
        <v/>
      </c>
      <c r="AY53" s="299">
        <f>K53-AU53</f>
        <v/>
      </c>
      <c r="BA53" s="299" t="n">
        <v>16</v>
      </c>
      <c r="BB53" s="299" t="n">
        <v>5</v>
      </c>
      <c r="BC53" s="299" t="n">
        <v>11</v>
      </c>
      <c r="BD53" s="300" t="n">
        <v>21</v>
      </c>
      <c r="BE53" s="299">
        <f>L53-BA53</f>
        <v/>
      </c>
      <c r="BF53" s="299">
        <f>M53-BB53</f>
        <v/>
      </c>
      <c r="BG53" s="299">
        <f>N53-BC53</f>
        <v/>
      </c>
      <c r="BH53" s="299">
        <f>O53-BD53</f>
        <v/>
      </c>
      <c r="BI53" s="364" t="n"/>
      <c r="BJ53" s="364" t="n"/>
      <c r="DJ53" s="365" t="n"/>
    </row>
    <row r="54" outlineLevel="1" ht="12.75" customHeight="1" s="302">
      <c r="A54" s="354">
        <f>C54&amp;D54</f>
        <v/>
      </c>
      <c r="B54" s="354">
        <f>C54&amp;F54</f>
        <v/>
      </c>
      <c r="C54" s="355" t="inlineStr">
        <is>
          <t>Hotel Name</t>
        </is>
      </c>
      <c r="D54" s="485">
        <f>TEXT(F54,"mmm")&amp;"-"&amp;RIGHT(YEAR(F54),2)</f>
        <v/>
      </c>
      <c r="E54" s="485" t="inlineStr">
        <is>
          <t>Q1</t>
        </is>
      </c>
      <c r="F54" s="485" t="n">
        <v>45066</v>
      </c>
      <c r="G54" s="486">
        <f>WEEKDAY(F54)</f>
        <v/>
      </c>
      <c r="H54" s="299" t="n">
        <v>3</v>
      </c>
      <c r="I54" s="299" t="n">
        <v>0</v>
      </c>
      <c r="J54" s="299" t="n">
        <v>0</v>
      </c>
      <c r="K54" s="300">
        <f>SUM(H54:J54)-J54</f>
        <v/>
      </c>
      <c r="L54" s="299" t="n"/>
      <c r="M54" s="299" t="n"/>
      <c r="N54" s="299" t="n"/>
      <c r="O54" s="300">
        <f>SUM(L54:N54)-N54</f>
        <v/>
      </c>
      <c r="P54" s="358">
        <f>IF(ISERROR(K54/VLOOKUP(C54,$W$1:$X$4,2,0)),"",K54/VLOOKUP(C54,$W$1:$X$4,2,0))</f>
        <v/>
      </c>
      <c r="Q54" s="358">
        <f>IF(ISERROR(O54/VLOOKUP(C54,$W$1:$X$4,2,0)),"",O54/VLOOKUP(C54,$W$1:$X$4,2,0))</f>
        <v/>
      </c>
      <c r="R54" s="299" t="inlineStr">
        <is>
          <t>NA</t>
        </is>
      </c>
      <c r="S54" s="299">
        <f>N54</f>
        <v/>
      </c>
      <c r="T54" s="358">
        <f>(O54+S54)/VLOOKUP(C54,$W$1:$X$4,2,0)</f>
        <v/>
      </c>
      <c r="U54" s="299" t="inlineStr">
        <is>
          <t>NA</t>
        </is>
      </c>
      <c r="V54" s="359">
        <f>U54=R54</f>
        <v/>
      </c>
      <c r="W54" s="373" t="n"/>
      <c r="X54" s="349">
        <f>ROUND(L54,0)</f>
        <v/>
      </c>
      <c r="Y54" s="349">
        <f>ROUND(M54,0)</f>
        <v/>
      </c>
      <c r="Z54" s="362" t="n"/>
      <c r="AA54" s="477" t="n"/>
      <c r="AB54" s="299">
        <f>L54-H54</f>
        <v/>
      </c>
      <c r="AC54" s="299">
        <f>M54-I54</f>
        <v/>
      </c>
      <c r="AD54" s="299">
        <f>N54-J54</f>
        <v/>
      </c>
      <c r="AE54" s="299">
        <f>O54-K54</f>
        <v/>
      </c>
      <c r="AF54" s="299" t="n"/>
      <c r="AG54" s="299" t="n"/>
      <c r="AH54" s="299" t="n"/>
      <c r="AI54" s="299" t="n"/>
      <c r="AJ54" s="299">
        <f>SUM(AG54:AI54)-AI54</f>
        <v/>
      </c>
      <c r="AK54" s="299" t="n"/>
      <c r="AL54" s="299" t="n"/>
      <c r="AM54" s="299" t="n"/>
      <c r="AN54" s="299">
        <f>SUM(AK54:AM54)-AM54</f>
        <v/>
      </c>
      <c r="AO54" s="358">
        <f>IF(ISERROR(AJ54/VLOOKUP(C54,$W$1:$X$4,2,0)),"",AJ54/VLOOKUP(C54,$W$1:$X$4,2,0))</f>
        <v/>
      </c>
      <c r="AP54" s="358">
        <f>IF(ISERROR(AN54/VLOOKUP(C54,$W$1:$X$4,2,0)),"",AN54/VLOOKUP(C54,$W$1:$X$4,2,0))</f>
        <v/>
      </c>
      <c r="AR54" s="299" t="n">
        <v>9</v>
      </c>
      <c r="AS54" s="299" t="n">
        <v>0</v>
      </c>
      <c r="AT54" s="299" t="n">
        <v>1</v>
      </c>
      <c r="AU54" s="300" t="n">
        <v>9</v>
      </c>
      <c r="AV54" s="299">
        <f>H54-AR54</f>
        <v/>
      </c>
      <c r="AW54" s="299">
        <f>I54-AS54</f>
        <v/>
      </c>
      <c r="AX54" s="299">
        <f>J54-AT54</f>
        <v/>
      </c>
      <c r="AY54" s="299">
        <f>K54-AU54</f>
        <v/>
      </c>
      <c r="BA54" s="299" t="n">
        <v>22</v>
      </c>
      <c r="BB54" s="299" t="n">
        <v>0</v>
      </c>
      <c r="BC54" s="299" t="n">
        <v>1</v>
      </c>
      <c r="BD54" s="300" t="n">
        <v>22</v>
      </c>
      <c r="BE54" s="299">
        <f>L54-BA54</f>
        <v/>
      </c>
      <c r="BF54" s="299">
        <f>M54-BB54</f>
        <v/>
      </c>
      <c r="BG54" s="299">
        <f>N54-BC54</f>
        <v/>
      </c>
      <c r="BH54" s="299">
        <f>O54-BD54</f>
        <v/>
      </c>
      <c r="BI54" s="364" t="n"/>
      <c r="BJ54" s="364" t="n"/>
      <c r="DJ54" s="365" t="n"/>
    </row>
    <row r="55" outlineLevel="1" ht="12.75" customHeight="1" s="302">
      <c r="A55" s="354">
        <f>C55&amp;D55</f>
        <v/>
      </c>
      <c r="B55" s="354">
        <f>C55&amp;F55</f>
        <v/>
      </c>
      <c r="C55" s="355" t="inlineStr">
        <is>
          <t>Hotel Name</t>
        </is>
      </c>
      <c r="D55" s="485">
        <f>TEXT(F55,"mmm")&amp;"-"&amp;RIGHT(YEAR(F55),2)</f>
        <v/>
      </c>
      <c r="E55" s="485" t="inlineStr">
        <is>
          <t>Q1</t>
        </is>
      </c>
      <c r="F55" s="485" t="n">
        <v>45067</v>
      </c>
      <c r="G55" s="486">
        <f>WEEKDAY(F55)</f>
        <v/>
      </c>
      <c r="H55" s="299" t="n">
        <v>1</v>
      </c>
      <c r="I55" s="299" t="n">
        <v>0</v>
      </c>
      <c r="J55" s="299" t="n">
        <v>0</v>
      </c>
      <c r="K55" s="300">
        <f>SUM(H55:J55)-J55</f>
        <v/>
      </c>
      <c r="L55" s="299" t="n"/>
      <c r="M55" s="299" t="n"/>
      <c r="N55" s="299" t="n"/>
      <c r="O55" s="300">
        <f>SUM(L55:N55)-N55</f>
        <v/>
      </c>
      <c r="P55" s="358">
        <f>IF(ISERROR(K55/VLOOKUP(C55,$W$1:$X$4,2,0)),"",K55/VLOOKUP(C55,$W$1:$X$4,2,0))</f>
        <v/>
      </c>
      <c r="Q55" s="358">
        <f>IF(ISERROR(O55/VLOOKUP(C55,$W$1:$X$4,2,0)),"",O55/VLOOKUP(C55,$W$1:$X$4,2,0))</f>
        <v/>
      </c>
      <c r="R55" s="299" t="inlineStr">
        <is>
          <t>NA</t>
        </is>
      </c>
      <c r="S55" s="299">
        <f>N55</f>
        <v/>
      </c>
      <c r="T55" s="358">
        <f>(O55+S55)/VLOOKUP(C55,$W$1:$X$4,2,0)</f>
        <v/>
      </c>
      <c r="U55" s="299" t="inlineStr">
        <is>
          <t>NA</t>
        </is>
      </c>
      <c r="V55" s="359">
        <f>U55=R55</f>
        <v/>
      </c>
      <c r="W55" s="373" t="n"/>
      <c r="X55" s="349">
        <f>ROUND(L55,0)</f>
        <v/>
      </c>
      <c r="Y55" s="349">
        <f>ROUND(M55,0)</f>
        <v/>
      </c>
      <c r="Z55" s="362" t="n"/>
      <c r="AA55" s="477" t="n"/>
      <c r="AB55" s="299">
        <f>L55-H55</f>
        <v/>
      </c>
      <c r="AC55" s="299">
        <f>M55-I55</f>
        <v/>
      </c>
      <c r="AD55" s="299">
        <f>N55-J55</f>
        <v/>
      </c>
      <c r="AE55" s="299">
        <f>O55-K55</f>
        <v/>
      </c>
      <c r="AF55" s="299" t="n"/>
      <c r="AG55" s="299" t="n"/>
      <c r="AH55" s="299" t="n"/>
      <c r="AI55" s="299" t="n"/>
      <c r="AJ55" s="299">
        <f>SUM(AG55:AI55)-AI55</f>
        <v/>
      </c>
      <c r="AK55" s="299" t="n"/>
      <c r="AL55" s="299" t="n"/>
      <c r="AM55" s="299" t="n"/>
      <c r="AN55" s="299">
        <f>SUM(AK55:AM55)-AM55</f>
        <v/>
      </c>
      <c r="AO55" s="358">
        <f>IF(ISERROR(AJ55/VLOOKUP(C55,$W$1:$X$4,2,0)),"",AJ55/VLOOKUP(C55,$W$1:$X$4,2,0))</f>
        <v/>
      </c>
      <c r="AP55" s="358">
        <f>IF(ISERROR(AN55/VLOOKUP(C55,$W$1:$X$4,2,0)),"",AN55/VLOOKUP(C55,$W$1:$X$4,2,0))</f>
        <v/>
      </c>
      <c r="AR55" s="299" t="n">
        <v>7</v>
      </c>
      <c r="AS55" s="299" t="n">
        <v>0</v>
      </c>
      <c r="AT55" s="299" t="n">
        <v>0</v>
      </c>
      <c r="AU55" s="300" t="n">
        <v>7</v>
      </c>
      <c r="AV55" s="299">
        <f>H55-AR55</f>
        <v/>
      </c>
      <c r="AW55" s="299">
        <f>I55-AS55</f>
        <v/>
      </c>
      <c r="AX55" s="299">
        <f>J55-AT55</f>
        <v/>
      </c>
      <c r="AY55" s="299">
        <f>K55-AU55</f>
        <v/>
      </c>
      <c r="BA55" s="299" t="n">
        <v>20</v>
      </c>
      <c r="BB55" s="299" t="n">
        <v>0</v>
      </c>
      <c r="BC55" s="299" t="n">
        <v>0</v>
      </c>
      <c r="BD55" s="300" t="n">
        <v>20</v>
      </c>
      <c r="BE55" s="299">
        <f>L55-BA55</f>
        <v/>
      </c>
      <c r="BF55" s="299">
        <f>M55-BB55</f>
        <v/>
      </c>
      <c r="BG55" s="299">
        <f>N55-BC55</f>
        <v/>
      </c>
      <c r="BH55" s="299">
        <f>O55-BD55</f>
        <v/>
      </c>
      <c r="BI55" s="364" t="n"/>
      <c r="BJ55" s="364" t="n"/>
      <c r="DJ55" s="365" t="n"/>
    </row>
    <row r="56" outlineLevel="1" ht="12.75" customHeight="1" s="302">
      <c r="A56" s="354">
        <f>C56&amp;D56</f>
        <v/>
      </c>
      <c r="B56" s="354">
        <f>C56&amp;F56</f>
        <v/>
      </c>
      <c r="C56" s="355" t="inlineStr">
        <is>
          <t>Hotel Name</t>
        </is>
      </c>
      <c r="D56" s="485">
        <f>TEXT(F56,"mmm")&amp;"-"&amp;RIGHT(YEAR(F56),2)</f>
        <v/>
      </c>
      <c r="E56" s="485" t="inlineStr">
        <is>
          <t>Q1</t>
        </is>
      </c>
      <c r="F56" s="485" t="n">
        <v>45068</v>
      </c>
      <c r="G56" s="486">
        <f>WEEKDAY(F56)</f>
        <v/>
      </c>
      <c r="H56" s="299" t="n">
        <v>0</v>
      </c>
      <c r="I56" s="299" t="n">
        <v>0</v>
      </c>
      <c r="J56" s="299" t="n">
        <v>0</v>
      </c>
      <c r="K56" s="300">
        <f>SUM(H56:J56)-J56</f>
        <v/>
      </c>
      <c r="L56" s="299" t="n"/>
      <c r="M56" s="299" t="n"/>
      <c r="N56" s="299" t="n"/>
      <c r="O56" s="300">
        <f>SUM(L56:N56)-N56</f>
        <v/>
      </c>
      <c r="P56" s="358">
        <f>IF(ISERROR(K56/VLOOKUP(C56,$W$1:$X$4,2,0)),"",K56/VLOOKUP(C56,$W$1:$X$4,2,0))</f>
        <v/>
      </c>
      <c r="Q56" s="358">
        <f>IF(ISERROR(O56/VLOOKUP(C56,$W$1:$X$4,2,0)),"",O56/VLOOKUP(C56,$W$1:$X$4,2,0))</f>
        <v/>
      </c>
      <c r="R56" s="299" t="inlineStr">
        <is>
          <t>NA</t>
        </is>
      </c>
      <c r="S56" s="299">
        <f>N56</f>
        <v/>
      </c>
      <c r="T56" s="358">
        <f>(O56+S56)/VLOOKUP(C56,$W$1:$X$4,2,0)</f>
        <v/>
      </c>
      <c r="U56" s="299" t="inlineStr">
        <is>
          <t>NA</t>
        </is>
      </c>
      <c r="V56" s="359">
        <f>U56=R56</f>
        <v/>
      </c>
      <c r="W56" s="373" t="n"/>
      <c r="X56" s="349">
        <f>ROUND(L56,0)</f>
        <v/>
      </c>
      <c r="Y56" s="349">
        <f>ROUND(M56,0)</f>
        <v/>
      </c>
      <c r="Z56" s="362" t="n"/>
      <c r="AA56" s="477" t="n"/>
      <c r="AB56" s="299">
        <f>L56-H56</f>
        <v/>
      </c>
      <c r="AC56" s="299">
        <f>M56-I56</f>
        <v/>
      </c>
      <c r="AD56" s="299">
        <f>N56-J56</f>
        <v/>
      </c>
      <c r="AE56" s="299">
        <f>O56-K56</f>
        <v/>
      </c>
      <c r="AF56" s="299" t="n"/>
      <c r="AG56" s="299" t="n"/>
      <c r="AH56" s="299" t="n"/>
      <c r="AI56" s="299" t="n"/>
      <c r="AJ56" s="299">
        <f>SUM(AG56:AI56)-AI56</f>
        <v/>
      </c>
      <c r="AK56" s="299" t="n"/>
      <c r="AL56" s="299" t="n"/>
      <c r="AM56" s="299" t="n"/>
      <c r="AN56" s="299">
        <f>SUM(AK56:AM56)-AM56</f>
        <v/>
      </c>
      <c r="AO56" s="358">
        <f>IF(ISERROR(AJ56/VLOOKUP(C56,$W$1:$X$4,2,0)),"",AJ56/VLOOKUP(C56,$W$1:$X$4,2,0))</f>
        <v/>
      </c>
      <c r="AP56" s="358">
        <f>IF(ISERROR(AN56/VLOOKUP(C56,$W$1:$X$4,2,0)),"",AN56/VLOOKUP(C56,$W$1:$X$4,2,0))</f>
        <v/>
      </c>
      <c r="AR56" s="299" t="n">
        <v>8</v>
      </c>
      <c r="AS56" s="299" t="n">
        <v>0</v>
      </c>
      <c r="AT56" s="299" t="n">
        <v>0</v>
      </c>
      <c r="AU56" s="300" t="n">
        <v>8</v>
      </c>
      <c r="AV56" s="299">
        <f>H56-AR56</f>
        <v/>
      </c>
      <c r="AW56" s="299">
        <f>I56-AS56</f>
        <v/>
      </c>
      <c r="AX56" s="299">
        <f>J56-AT56</f>
        <v/>
      </c>
      <c r="AY56" s="299">
        <f>K56-AU56</f>
        <v/>
      </c>
      <c r="BA56" s="299" t="n">
        <v>19</v>
      </c>
      <c r="BB56" s="299" t="n">
        <v>0</v>
      </c>
      <c r="BC56" s="299" t="n">
        <v>0</v>
      </c>
      <c r="BD56" s="300" t="n">
        <v>19</v>
      </c>
      <c r="BE56" s="299">
        <f>L56-BA56</f>
        <v/>
      </c>
      <c r="BF56" s="299">
        <f>M56-BB56</f>
        <v/>
      </c>
      <c r="BG56" s="299">
        <f>N56-BC56</f>
        <v/>
      </c>
      <c r="BH56" s="299">
        <f>O56-BD56</f>
        <v/>
      </c>
      <c r="BI56" s="364" t="n"/>
      <c r="BJ56" s="364" t="n"/>
      <c r="DJ56" s="365" t="n"/>
    </row>
    <row r="57" outlineLevel="1" ht="12.75" customHeight="1" s="302">
      <c r="A57" s="354">
        <f>C57&amp;D57</f>
        <v/>
      </c>
      <c r="B57" s="354">
        <f>C57&amp;F57</f>
        <v/>
      </c>
      <c r="C57" s="355" t="inlineStr">
        <is>
          <t>Hotel Name</t>
        </is>
      </c>
      <c r="D57" s="485">
        <f>TEXT(F57,"mmm")&amp;"-"&amp;RIGHT(YEAR(F57),2)</f>
        <v/>
      </c>
      <c r="E57" s="485" t="inlineStr">
        <is>
          <t>Q1</t>
        </is>
      </c>
      <c r="F57" s="485" t="n">
        <v>45069</v>
      </c>
      <c r="G57" s="486">
        <f>WEEKDAY(F57)</f>
        <v/>
      </c>
      <c r="H57" s="299" t="n">
        <v>0</v>
      </c>
      <c r="I57" s="299" t="n">
        <v>0</v>
      </c>
      <c r="J57" s="299" t="n">
        <v>0</v>
      </c>
      <c r="K57" s="300">
        <f>SUM(H57:J57)-J57</f>
        <v/>
      </c>
      <c r="L57" s="299" t="n"/>
      <c r="M57" s="299" t="n"/>
      <c r="N57" s="299" t="n"/>
      <c r="O57" s="300">
        <f>SUM(L57:N57)-N57</f>
        <v/>
      </c>
      <c r="P57" s="358">
        <f>IF(ISERROR(K57/VLOOKUP(C57,$W$1:$X$4,2,0)),"",K57/VLOOKUP(C57,$W$1:$X$4,2,0))</f>
        <v/>
      </c>
      <c r="Q57" s="358">
        <f>IF(ISERROR(O57/VLOOKUP(C57,$W$1:$X$4,2,0)),"",O57/VLOOKUP(C57,$W$1:$X$4,2,0))</f>
        <v/>
      </c>
      <c r="R57" s="299" t="inlineStr">
        <is>
          <t>NA</t>
        </is>
      </c>
      <c r="S57" s="299">
        <f>N57</f>
        <v/>
      </c>
      <c r="T57" s="358">
        <f>(O57+S57)/VLOOKUP(C57,$W$1:$X$4,2,0)</f>
        <v/>
      </c>
      <c r="U57" s="299" t="inlineStr">
        <is>
          <t>NA</t>
        </is>
      </c>
      <c r="V57" s="359">
        <f>U57=R57</f>
        <v/>
      </c>
      <c r="W57" s="373" t="n"/>
      <c r="X57" s="349">
        <f>ROUND(L57,0)</f>
        <v/>
      </c>
      <c r="Y57" s="349">
        <f>ROUND(M57,0)</f>
        <v/>
      </c>
      <c r="Z57" s="362" t="n"/>
      <c r="AA57" s="477" t="n"/>
      <c r="AB57" s="299">
        <f>L57-H57</f>
        <v/>
      </c>
      <c r="AC57" s="299">
        <f>M57-I57</f>
        <v/>
      </c>
      <c r="AD57" s="299">
        <f>N57-J57</f>
        <v/>
      </c>
      <c r="AE57" s="299">
        <f>O57-K57</f>
        <v/>
      </c>
      <c r="AF57" s="299" t="n"/>
      <c r="AG57" s="299" t="n"/>
      <c r="AH57" s="299" t="n"/>
      <c r="AI57" s="299" t="n"/>
      <c r="AJ57" s="299">
        <f>SUM(AG57:AI57)-AI57</f>
        <v/>
      </c>
      <c r="AK57" s="299" t="n"/>
      <c r="AL57" s="299" t="n"/>
      <c r="AM57" s="299" t="n"/>
      <c r="AN57" s="299">
        <f>SUM(AK57:AM57)-AM57</f>
        <v/>
      </c>
      <c r="AO57" s="358">
        <f>IF(ISERROR(AJ57/VLOOKUP(C57,$W$1:$X$4,2,0)),"",AJ57/VLOOKUP(C57,$W$1:$X$4,2,0))</f>
        <v/>
      </c>
      <c r="AP57" s="358">
        <f>IF(ISERROR(AN57/VLOOKUP(C57,$W$1:$X$4,2,0)),"",AN57/VLOOKUP(C57,$W$1:$X$4,2,0))</f>
        <v/>
      </c>
      <c r="AR57" s="299" t="n">
        <v>11</v>
      </c>
      <c r="AS57" s="299" t="n">
        <v>0</v>
      </c>
      <c r="AT57" s="299" t="n">
        <v>0</v>
      </c>
      <c r="AU57" s="300" t="n">
        <v>11</v>
      </c>
      <c r="AV57" s="299">
        <f>H57-AR57</f>
        <v/>
      </c>
      <c r="AW57" s="299">
        <f>I57-AS57</f>
        <v/>
      </c>
      <c r="AX57" s="299">
        <f>J57-AT57</f>
        <v/>
      </c>
      <c r="AY57" s="299">
        <f>K57-AU57</f>
        <v/>
      </c>
      <c r="BA57" s="299" t="n">
        <v>18</v>
      </c>
      <c r="BB57" s="299" t="n">
        <v>0</v>
      </c>
      <c r="BC57" s="299" t="n">
        <v>0</v>
      </c>
      <c r="BD57" s="300" t="n">
        <v>18</v>
      </c>
      <c r="BE57" s="299">
        <f>L57-BA57</f>
        <v/>
      </c>
      <c r="BF57" s="299">
        <f>M57-BB57</f>
        <v/>
      </c>
      <c r="BG57" s="299">
        <f>N57-BC57</f>
        <v/>
      </c>
      <c r="BH57" s="299">
        <f>O57-BD57</f>
        <v/>
      </c>
      <c r="BI57" s="364" t="n"/>
      <c r="BJ57" s="364" t="n"/>
      <c r="DJ57" s="365" t="n"/>
    </row>
    <row r="58" outlineLevel="1" ht="12.75" customHeight="1" s="302">
      <c r="A58" s="354">
        <f>C58&amp;D58</f>
        <v/>
      </c>
      <c r="B58" s="354">
        <f>C58&amp;F58</f>
        <v/>
      </c>
      <c r="C58" s="355" t="inlineStr">
        <is>
          <t>Hotel Name</t>
        </is>
      </c>
      <c r="D58" s="485">
        <f>TEXT(F58,"mmm")&amp;"-"&amp;RIGHT(YEAR(F58),2)</f>
        <v/>
      </c>
      <c r="E58" s="485" t="inlineStr">
        <is>
          <t>Q1</t>
        </is>
      </c>
      <c r="F58" s="485" t="n">
        <v>45070</v>
      </c>
      <c r="G58" s="486">
        <f>WEEKDAY(F58)</f>
        <v/>
      </c>
      <c r="H58" s="299" t="n">
        <v>0</v>
      </c>
      <c r="I58" s="299" t="n">
        <v>0</v>
      </c>
      <c r="J58" s="299" t="n">
        <v>0</v>
      </c>
      <c r="K58" s="300">
        <f>SUM(H58:J58)-J58</f>
        <v/>
      </c>
      <c r="L58" s="299" t="n"/>
      <c r="M58" s="299" t="n"/>
      <c r="N58" s="299" t="n"/>
      <c r="O58" s="300">
        <f>SUM(L58:N58)-N58</f>
        <v/>
      </c>
      <c r="P58" s="358">
        <f>IF(ISERROR(K58/VLOOKUP(C58,$W$1:$X$4,2,0)),"",K58/VLOOKUP(C58,$W$1:$X$4,2,0))</f>
        <v/>
      </c>
      <c r="Q58" s="358">
        <f>IF(ISERROR(O58/VLOOKUP(C58,$W$1:$X$4,2,0)),"",O58/VLOOKUP(C58,$W$1:$X$4,2,0))</f>
        <v/>
      </c>
      <c r="R58" s="299" t="inlineStr">
        <is>
          <t>NA</t>
        </is>
      </c>
      <c r="S58" s="299">
        <f>N58</f>
        <v/>
      </c>
      <c r="T58" s="358">
        <f>(O58+S58)/VLOOKUP(C58,$W$1:$X$4,2,0)</f>
        <v/>
      </c>
      <c r="U58" s="299" t="inlineStr">
        <is>
          <t>NA</t>
        </is>
      </c>
      <c r="V58" s="359">
        <f>U58=R58</f>
        <v/>
      </c>
      <c r="W58" s="373" t="n"/>
      <c r="X58" s="349">
        <f>ROUND(L58,0)</f>
        <v/>
      </c>
      <c r="Y58" s="349">
        <f>ROUND(M58,0)</f>
        <v/>
      </c>
      <c r="Z58" s="362" t="n"/>
      <c r="AA58" s="477" t="n"/>
      <c r="AB58" s="299">
        <f>L58-H58</f>
        <v/>
      </c>
      <c r="AC58" s="299">
        <f>M58-I58</f>
        <v/>
      </c>
      <c r="AD58" s="299">
        <f>N58-J58</f>
        <v/>
      </c>
      <c r="AE58" s="299">
        <f>O58-K58</f>
        <v/>
      </c>
      <c r="AF58" s="299" t="n"/>
      <c r="AG58" s="299" t="n"/>
      <c r="AH58" s="299" t="n"/>
      <c r="AI58" s="299" t="n"/>
      <c r="AJ58" s="299">
        <f>SUM(AG58:AI58)-AI58</f>
        <v/>
      </c>
      <c r="AK58" s="299" t="n"/>
      <c r="AL58" s="299" t="n"/>
      <c r="AM58" s="299" t="n"/>
      <c r="AN58" s="299">
        <f>SUM(AK58:AM58)-AM58</f>
        <v/>
      </c>
      <c r="AO58" s="358">
        <f>IF(ISERROR(AJ58/VLOOKUP(C58,$W$1:$X$4,2,0)),"",AJ58/VLOOKUP(C58,$W$1:$X$4,2,0))</f>
        <v/>
      </c>
      <c r="AP58" s="358">
        <f>IF(ISERROR(AN58/VLOOKUP(C58,$W$1:$X$4,2,0)),"",AN58/VLOOKUP(C58,$W$1:$X$4,2,0))</f>
        <v/>
      </c>
      <c r="AR58" s="299" t="n">
        <v>9</v>
      </c>
      <c r="AS58" s="299" t="n">
        <v>0</v>
      </c>
      <c r="AT58" s="299" t="n">
        <v>0</v>
      </c>
      <c r="AU58" s="300" t="n">
        <v>9</v>
      </c>
      <c r="AV58" s="299">
        <f>H58-AR58</f>
        <v/>
      </c>
      <c r="AW58" s="299">
        <f>I58-AS58</f>
        <v/>
      </c>
      <c r="AX58" s="299">
        <f>J58-AT58</f>
        <v/>
      </c>
      <c r="AY58" s="299">
        <f>K58-AU58</f>
        <v/>
      </c>
      <c r="BA58" s="299" t="n">
        <v>18</v>
      </c>
      <c r="BB58" s="299" t="n">
        <v>0</v>
      </c>
      <c r="BC58" s="299" t="n">
        <v>0</v>
      </c>
      <c r="BD58" s="300" t="n">
        <v>18</v>
      </c>
      <c r="BE58" s="299">
        <f>L58-BA58</f>
        <v/>
      </c>
      <c r="BF58" s="299">
        <f>M58-BB58</f>
        <v/>
      </c>
      <c r="BG58" s="299">
        <f>N58-BC58</f>
        <v/>
      </c>
      <c r="BH58" s="299">
        <f>O58-BD58</f>
        <v/>
      </c>
      <c r="BI58" s="364" t="n"/>
      <c r="BJ58" s="364" t="n"/>
      <c r="DJ58" s="365" t="n"/>
    </row>
    <row r="59" outlineLevel="1" ht="12.75" customHeight="1" s="302">
      <c r="A59" s="354">
        <f>C59&amp;D59</f>
        <v/>
      </c>
      <c r="B59" s="354">
        <f>C59&amp;F59</f>
        <v/>
      </c>
      <c r="C59" s="355" t="inlineStr">
        <is>
          <t>Hotel Name</t>
        </is>
      </c>
      <c r="D59" s="485">
        <f>TEXT(F59,"mmm")&amp;"-"&amp;RIGHT(YEAR(F59),2)</f>
        <v/>
      </c>
      <c r="E59" s="485" t="inlineStr">
        <is>
          <t>Q1</t>
        </is>
      </c>
      <c r="F59" s="485" t="n">
        <v>45071</v>
      </c>
      <c r="G59" s="486">
        <f>WEEKDAY(F59)</f>
        <v/>
      </c>
      <c r="H59" s="299" t="n">
        <v>0</v>
      </c>
      <c r="I59" s="299" t="n">
        <v>0</v>
      </c>
      <c r="J59" s="299" t="n">
        <v>0</v>
      </c>
      <c r="K59" s="300">
        <f>SUM(H59:J59)-J59</f>
        <v/>
      </c>
      <c r="L59" s="299" t="n"/>
      <c r="M59" s="299" t="n"/>
      <c r="N59" s="299" t="n"/>
      <c r="O59" s="300">
        <f>SUM(L59:N59)-N59</f>
        <v/>
      </c>
      <c r="P59" s="358">
        <f>IF(ISERROR(K59/VLOOKUP(C59,$W$1:$X$4,2,0)),"",K59/VLOOKUP(C59,$W$1:$X$4,2,0))</f>
        <v/>
      </c>
      <c r="Q59" s="358">
        <f>IF(ISERROR(O59/VLOOKUP(C59,$W$1:$X$4,2,0)),"",O59/VLOOKUP(C59,$W$1:$X$4,2,0))</f>
        <v/>
      </c>
      <c r="R59" s="299" t="inlineStr">
        <is>
          <t>NA</t>
        </is>
      </c>
      <c r="S59" s="299">
        <f>N59</f>
        <v/>
      </c>
      <c r="T59" s="358">
        <f>(O59+S59)/VLOOKUP(C59,$W$1:$X$4,2,0)</f>
        <v/>
      </c>
      <c r="U59" s="299" t="inlineStr">
        <is>
          <t>NA</t>
        </is>
      </c>
      <c r="V59" s="359">
        <f>U59=R59</f>
        <v/>
      </c>
      <c r="W59" s="373" t="n"/>
      <c r="X59" s="349">
        <f>ROUND(L59,0)</f>
        <v/>
      </c>
      <c r="Y59" s="349">
        <f>ROUND(M59,0)</f>
        <v/>
      </c>
      <c r="Z59" s="362" t="n"/>
      <c r="AA59" s="477" t="n"/>
      <c r="AB59" s="299">
        <f>L59-H59</f>
        <v/>
      </c>
      <c r="AC59" s="299">
        <f>M59-I59</f>
        <v/>
      </c>
      <c r="AD59" s="299">
        <f>N59-J59</f>
        <v/>
      </c>
      <c r="AE59" s="299">
        <f>O59-K59</f>
        <v/>
      </c>
      <c r="AF59" s="299" t="n"/>
      <c r="AG59" s="299" t="n"/>
      <c r="AH59" s="299" t="n"/>
      <c r="AI59" s="299" t="n"/>
      <c r="AJ59" s="299">
        <f>SUM(AG59:AI59)-AI59</f>
        <v/>
      </c>
      <c r="AK59" s="299" t="n"/>
      <c r="AL59" s="299" t="n"/>
      <c r="AM59" s="299" t="n"/>
      <c r="AN59" s="299">
        <f>SUM(AK59:AM59)-AM59</f>
        <v/>
      </c>
      <c r="AO59" s="358">
        <f>IF(ISERROR(AJ59/VLOOKUP(C59,$W$1:$X$4,2,0)),"",AJ59/VLOOKUP(C59,$W$1:$X$4,2,0))</f>
        <v/>
      </c>
      <c r="AP59" s="358">
        <f>IF(ISERROR(AN59/VLOOKUP(C59,$W$1:$X$4,2,0)),"",AN59/VLOOKUP(C59,$W$1:$X$4,2,0))</f>
        <v/>
      </c>
      <c r="AR59" s="299" t="n">
        <v>11</v>
      </c>
      <c r="AS59" s="299" t="n">
        <v>0</v>
      </c>
      <c r="AT59" s="299" t="n">
        <v>0</v>
      </c>
      <c r="AU59" s="300" t="n">
        <v>11</v>
      </c>
      <c r="AV59" s="299">
        <f>H59-AR59</f>
        <v/>
      </c>
      <c r="AW59" s="299">
        <f>I59-AS59</f>
        <v/>
      </c>
      <c r="AX59" s="299">
        <f>J59-AT59</f>
        <v/>
      </c>
      <c r="AY59" s="299">
        <f>K59-AU59</f>
        <v/>
      </c>
      <c r="BA59" s="299" t="n">
        <v>21</v>
      </c>
      <c r="BB59" s="299" t="n">
        <v>0</v>
      </c>
      <c r="BC59" s="299" t="n">
        <v>0</v>
      </c>
      <c r="BD59" s="300" t="n">
        <v>21</v>
      </c>
      <c r="BE59" s="299">
        <f>L59-BA59</f>
        <v/>
      </c>
      <c r="BF59" s="299">
        <f>M59-BB59</f>
        <v/>
      </c>
      <c r="BG59" s="299">
        <f>N59-BC59</f>
        <v/>
      </c>
      <c r="BH59" s="299">
        <f>O59-BD59</f>
        <v/>
      </c>
      <c r="BI59" s="364" t="n"/>
      <c r="BJ59" s="364" t="n"/>
      <c r="DJ59" s="365" t="n"/>
    </row>
    <row r="60" outlineLevel="1" ht="12.75" customHeight="1" s="302">
      <c r="A60" s="354">
        <f>C60&amp;D60</f>
        <v/>
      </c>
      <c r="B60" s="354">
        <f>C60&amp;F60</f>
        <v/>
      </c>
      <c r="C60" s="355" t="inlineStr">
        <is>
          <t>Hotel Name</t>
        </is>
      </c>
      <c r="D60" s="485">
        <f>TEXT(F60,"mmm")&amp;"-"&amp;RIGHT(YEAR(F60),2)</f>
        <v/>
      </c>
      <c r="E60" s="485" t="inlineStr">
        <is>
          <t>Q1</t>
        </is>
      </c>
      <c r="F60" s="485" t="n">
        <v>45072</v>
      </c>
      <c r="G60" s="486">
        <f>WEEKDAY(F60)</f>
        <v/>
      </c>
      <c r="H60" s="299" t="n">
        <v>0</v>
      </c>
      <c r="I60" s="299" t="n">
        <v>0</v>
      </c>
      <c r="J60" s="299" t="n">
        <v>0</v>
      </c>
      <c r="K60" s="300">
        <f>SUM(H60:J60)-J60</f>
        <v/>
      </c>
      <c r="L60" s="299" t="n"/>
      <c r="M60" s="299" t="n"/>
      <c r="N60" s="299" t="n"/>
      <c r="O60" s="300">
        <f>SUM(L60:N60)-N60</f>
        <v/>
      </c>
      <c r="P60" s="358">
        <f>IF(ISERROR(K60/VLOOKUP(C60,$W$1:$X$4,2,0)),"",K60/VLOOKUP(C60,$W$1:$X$4,2,0))</f>
        <v/>
      </c>
      <c r="Q60" s="358">
        <f>IF(ISERROR(O60/VLOOKUP(C60,$W$1:$X$4,2,0)),"",O60/VLOOKUP(C60,$W$1:$X$4,2,0))</f>
        <v/>
      </c>
      <c r="R60" s="299" t="inlineStr">
        <is>
          <t>NA</t>
        </is>
      </c>
      <c r="S60" s="299">
        <f>N60</f>
        <v/>
      </c>
      <c r="T60" s="358">
        <f>(O60+S60)/VLOOKUP(C60,$W$1:$X$4,2,0)</f>
        <v/>
      </c>
      <c r="U60" s="299" t="inlineStr">
        <is>
          <t>NA</t>
        </is>
      </c>
      <c r="V60" s="359">
        <f>U60=R60</f>
        <v/>
      </c>
      <c r="W60" s="373" t="n"/>
      <c r="X60" s="349">
        <f>ROUND(L60,0)</f>
        <v/>
      </c>
      <c r="Y60" s="349">
        <f>ROUND(M60,0)</f>
        <v/>
      </c>
      <c r="Z60" s="362" t="n"/>
      <c r="AA60" s="477" t="n"/>
      <c r="AB60" s="299">
        <f>L60-H60</f>
        <v/>
      </c>
      <c r="AC60" s="299">
        <f>M60-I60</f>
        <v/>
      </c>
      <c r="AD60" s="299">
        <f>N60-J60</f>
        <v/>
      </c>
      <c r="AE60" s="299">
        <f>O60-K60</f>
        <v/>
      </c>
      <c r="AF60" s="299" t="n"/>
      <c r="AG60" s="299" t="n"/>
      <c r="AH60" s="299" t="n"/>
      <c r="AI60" s="299" t="n"/>
      <c r="AJ60" s="299">
        <f>SUM(AG60:AI60)-AI60</f>
        <v/>
      </c>
      <c r="AK60" s="299" t="n"/>
      <c r="AL60" s="299" t="n"/>
      <c r="AM60" s="299" t="n"/>
      <c r="AN60" s="299">
        <f>SUM(AK60:AM60)-AM60</f>
        <v/>
      </c>
      <c r="AO60" s="358">
        <f>IF(ISERROR(AJ60/VLOOKUP(C60,$W$1:$X$4,2,0)),"",AJ60/VLOOKUP(C60,$W$1:$X$4,2,0))</f>
        <v/>
      </c>
      <c r="AP60" s="358">
        <f>IF(ISERROR(AN60/VLOOKUP(C60,$W$1:$X$4,2,0)),"",AN60/VLOOKUP(C60,$W$1:$X$4,2,0))</f>
        <v/>
      </c>
      <c r="AR60" s="299" t="n">
        <v>9</v>
      </c>
      <c r="AS60" s="299" t="n">
        <v>0</v>
      </c>
      <c r="AT60" s="299" t="n">
        <v>0</v>
      </c>
      <c r="AU60" s="300" t="n">
        <v>9</v>
      </c>
      <c r="AV60" s="299">
        <f>H60-AR60</f>
        <v/>
      </c>
      <c r="AW60" s="299">
        <f>I60-AS60</f>
        <v/>
      </c>
      <c r="AX60" s="299">
        <f>J60-AT60</f>
        <v/>
      </c>
      <c r="AY60" s="299">
        <f>K60-AU60</f>
        <v/>
      </c>
      <c r="BA60" s="299" t="n">
        <v>19</v>
      </c>
      <c r="BB60" s="299" t="n">
        <v>0</v>
      </c>
      <c r="BC60" s="299" t="n">
        <v>0</v>
      </c>
      <c r="BD60" s="300" t="n">
        <v>19</v>
      </c>
      <c r="BE60" s="299">
        <f>L60-BA60</f>
        <v/>
      </c>
      <c r="BF60" s="299">
        <f>M60-BB60</f>
        <v/>
      </c>
      <c r="BG60" s="299">
        <f>N60-BC60</f>
        <v/>
      </c>
      <c r="BH60" s="299">
        <f>O60-BD60</f>
        <v/>
      </c>
      <c r="BI60" s="364" t="n"/>
      <c r="BJ60" s="364" t="n"/>
      <c r="DJ60" s="365" t="n"/>
    </row>
    <row r="61" outlineLevel="1" ht="12.75" customHeight="1" s="302">
      <c r="A61" s="354">
        <f>C61&amp;D61</f>
        <v/>
      </c>
      <c r="B61" s="354">
        <f>C61&amp;F61</f>
        <v/>
      </c>
      <c r="C61" s="355" t="inlineStr">
        <is>
          <t>Hotel Name</t>
        </is>
      </c>
      <c r="D61" s="485">
        <f>TEXT(F61,"mmm")&amp;"-"&amp;RIGHT(YEAR(F61),2)</f>
        <v/>
      </c>
      <c r="E61" s="485" t="inlineStr">
        <is>
          <t>Q1</t>
        </is>
      </c>
      <c r="F61" s="485" t="n">
        <v>45073</v>
      </c>
      <c r="G61" s="486">
        <f>WEEKDAY(F61)</f>
        <v/>
      </c>
      <c r="H61" s="299" t="n">
        <v>0</v>
      </c>
      <c r="I61" s="299" t="n">
        <v>0</v>
      </c>
      <c r="J61" s="299" t="n">
        <v>0</v>
      </c>
      <c r="K61" s="300">
        <f>SUM(H61:J61)-J61</f>
        <v/>
      </c>
      <c r="L61" s="299" t="n"/>
      <c r="M61" s="299" t="n"/>
      <c r="N61" s="299" t="n"/>
      <c r="O61" s="300">
        <f>SUM(L61:N61)-N61</f>
        <v/>
      </c>
      <c r="P61" s="358">
        <f>IF(ISERROR(K61/VLOOKUP(C61,$W$1:$X$4,2,0)),"",K61/VLOOKUP(C61,$W$1:$X$4,2,0))</f>
        <v/>
      </c>
      <c r="Q61" s="358">
        <f>IF(ISERROR(O61/VLOOKUP(C61,$W$1:$X$4,2,0)),"",O61/VLOOKUP(C61,$W$1:$X$4,2,0))</f>
        <v/>
      </c>
      <c r="R61" s="299" t="inlineStr">
        <is>
          <t>NA</t>
        </is>
      </c>
      <c r="S61" s="299">
        <f>N61</f>
        <v/>
      </c>
      <c r="T61" s="358">
        <f>(O61+S61)/VLOOKUP(C61,$W$1:$X$4,2,0)</f>
        <v/>
      </c>
      <c r="U61" s="299" t="inlineStr">
        <is>
          <t>NA</t>
        </is>
      </c>
      <c r="V61" s="359">
        <f>U61=R61</f>
        <v/>
      </c>
      <c r="W61" s="373" t="n"/>
      <c r="X61" s="349">
        <f>ROUND(L61,0)</f>
        <v/>
      </c>
      <c r="Y61" s="349">
        <f>ROUND(M61,0)</f>
        <v/>
      </c>
      <c r="Z61" s="362" t="n"/>
      <c r="AA61" s="477" t="n"/>
      <c r="AB61" s="299">
        <f>L61-H61</f>
        <v/>
      </c>
      <c r="AC61" s="299">
        <f>M61-I61</f>
        <v/>
      </c>
      <c r="AD61" s="299">
        <f>N61-J61</f>
        <v/>
      </c>
      <c r="AE61" s="299">
        <f>O61-K61</f>
        <v/>
      </c>
      <c r="AF61" s="299" t="n"/>
      <c r="AG61" s="299" t="n"/>
      <c r="AH61" s="299" t="n"/>
      <c r="AI61" s="299" t="n"/>
      <c r="AJ61" s="299">
        <f>SUM(AG61:AI61)-AI61</f>
        <v/>
      </c>
      <c r="AK61" s="299" t="n"/>
      <c r="AL61" s="299" t="n"/>
      <c r="AM61" s="299" t="n"/>
      <c r="AN61" s="299">
        <f>SUM(AK61:AM61)-AM61</f>
        <v/>
      </c>
      <c r="AO61" s="358">
        <f>IF(ISERROR(AJ61/VLOOKUP(C61,$W$1:$X$4,2,0)),"",AJ61/VLOOKUP(C61,$W$1:$X$4,2,0))</f>
        <v/>
      </c>
      <c r="AP61" s="358">
        <f>IF(ISERROR(AN61/VLOOKUP(C61,$W$1:$X$4,2,0)),"",AN61/VLOOKUP(C61,$W$1:$X$4,2,0))</f>
        <v/>
      </c>
      <c r="AR61" s="299" t="n">
        <v>8</v>
      </c>
      <c r="AS61" s="299" t="n">
        <v>0</v>
      </c>
      <c r="AT61" s="299" t="n">
        <v>0</v>
      </c>
      <c r="AU61" s="300" t="n">
        <v>8</v>
      </c>
      <c r="AV61" s="299">
        <f>H61-AR61</f>
        <v/>
      </c>
      <c r="AW61" s="299">
        <f>I61-AS61</f>
        <v/>
      </c>
      <c r="AX61" s="299">
        <f>J61-AT61</f>
        <v/>
      </c>
      <c r="AY61" s="299">
        <f>K61-AU61</f>
        <v/>
      </c>
      <c r="BA61" s="299" t="n">
        <v>22</v>
      </c>
      <c r="BB61" s="299" t="n">
        <v>0</v>
      </c>
      <c r="BC61" s="299" t="n">
        <v>0</v>
      </c>
      <c r="BD61" s="300" t="n">
        <v>22</v>
      </c>
      <c r="BE61" s="299">
        <f>L61-BA61</f>
        <v/>
      </c>
      <c r="BF61" s="299">
        <f>M61-BB61</f>
        <v/>
      </c>
      <c r="BG61" s="299">
        <f>N61-BC61</f>
        <v/>
      </c>
      <c r="BH61" s="299">
        <f>O61-BD61</f>
        <v/>
      </c>
      <c r="BI61" s="364" t="n"/>
      <c r="BJ61" s="364" t="n"/>
      <c r="DJ61" s="365" t="n"/>
    </row>
    <row r="62" outlineLevel="1" ht="12.75" customHeight="1" s="302">
      <c r="A62" s="354">
        <f>C62&amp;D62</f>
        <v/>
      </c>
      <c r="B62" s="354">
        <f>C62&amp;F62</f>
        <v/>
      </c>
      <c r="C62" s="355" t="inlineStr">
        <is>
          <t>Hotel Name</t>
        </is>
      </c>
      <c r="D62" s="485">
        <f>TEXT(F62,"mmm")&amp;"-"&amp;RIGHT(YEAR(F62),2)</f>
        <v/>
      </c>
      <c r="E62" s="485" t="inlineStr">
        <is>
          <t>Q1</t>
        </is>
      </c>
      <c r="F62" s="485" t="n">
        <v>45074</v>
      </c>
      <c r="G62" s="486">
        <f>WEEKDAY(F62)</f>
        <v/>
      </c>
      <c r="H62" s="299" t="n">
        <v>0</v>
      </c>
      <c r="I62" s="299" t="n">
        <v>0</v>
      </c>
      <c r="J62" s="299" t="n">
        <v>0</v>
      </c>
      <c r="K62" s="300">
        <f>SUM(H62:J62)-J62</f>
        <v/>
      </c>
      <c r="L62" s="299" t="n"/>
      <c r="M62" s="299" t="n"/>
      <c r="N62" s="299" t="n"/>
      <c r="O62" s="300">
        <f>SUM(L62:N62)-N62</f>
        <v/>
      </c>
      <c r="P62" s="358">
        <f>IF(ISERROR(K62/VLOOKUP(C62,$W$1:$X$4,2,0)),"",K62/VLOOKUP(C62,$W$1:$X$4,2,0))</f>
        <v/>
      </c>
      <c r="Q62" s="358">
        <f>IF(ISERROR(O62/VLOOKUP(C62,$W$1:$X$4,2,0)),"",O62/VLOOKUP(C62,$W$1:$X$4,2,0))</f>
        <v/>
      </c>
      <c r="R62" s="299" t="inlineStr">
        <is>
          <t>NA</t>
        </is>
      </c>
      <c r="S62" s="299">
        <f>N62</f>
        <v/>
      </c>
      <c r="T62" s="358">
        <f>(O62+S62)/VLOOKUP(C62,$W$1:$X$4,2,0)</f>
        <v/>
      </c>
      <c r="U62" s="299" t="inlineStr">
        <is>
          <t>NA</t>
        </is>
      </c>
      <c r="V62" s="359">
        <f>U62=R62</f>
        <v/>
      </c>
      <c r="W62" s="373" t="n"/>
      <c r="X62" s="349">
        <f>ROUND(L62,0)</f>
        <v/>
      </c>
      <c r="Y62" s="349">
        <f>ROUND(M62,0)</f>
        <v/>
      </c>
      <c r="Z62" s="362" t="n"/>
      <c r="AA62" s="477" t="n"/>
      <c r="AB62" s="299">
        <f>L62-H62</f>
        <v/>
      </c>
      <c r="AC62" s="299">
        <f>M62-I62</f>
        <v/>
      </c>
      <c r="AD62" s="299">
        <f>N62-J62</f>
        <v/>
      </c>
      <c r="AE62" s="299">
        <f>O62-K62</f>
        <v/>
      </c>
      <c r="AF62" s="299" t="n"/>
      <c r="AG62" s="299" t="n"/>
      <c r="AH62" s="299" t="n"/>
      <c r="AI62" s="299" t="n"/>
      <c r="AJ62" s="299">
        <f>SUM(AG62:AI62)-AI62</f>
        <v/>
      </c>
      <c r="AK62" s="299" t="n"/>
      <c r="AL62" s="299" t="n"/>
      <c r="AM62" s="299" t="n"/>
      <c r="AN62" s="299">
        <f>SUM(AK62:AM62)-AM62</f>
        <v/>
      </c>
      <c r="AO62" s="358">
        <f>IF(ISERROR(AJ62/VLOOKUP(C62,$W$1:$X$4,2,0)),"",AJ62/VLOOKUP(C62,$W$1:$X$4,2,0))</f>
        <v/>
      </c>
      <c r="AP62" s="358">
        <f>IF(ISERROR(AN62/VLOOKUP(C62,$W$1:$X$4,2,0)),"",AN62/VLOOKUP(C62,$W$1:$X$4,2,0))</f>
        <v/>
      </c>
      <c r="AR62" s="299" t="n">
        <v>7</v>
      </c>
      <c r="AS62" s="299" t="n">
        <v>0</v>
      </c>
      <c r="AT62" s="299" t="n">
        <v>0</v>
      </c>
      <c r="AU62" s="300" t="n">
        <v>7</v>
      </c>
      <c r="AV62" s="299">
        <f>H62-AR62</f>
        <v/>
      </c>
      <c r="AW62" s="299">
        <f>I62-AS62</f>
        <v/>
      </c>
      <c r="AX62" s="299">
        <f>J62-AT62</f>
        <v/>
      </c>
      <c r="AY62" s="299">
        <f>K62-AU62</f>
        <v/>
      </c>
      <c r="BA62" s="299" t="n">
        <v>20</v>
      </c>
      <c r="BB62" s="299" t="n">
        <v>0</v>
      </c>
      <c r="BC62" s="299" t="n">
        <v>0</v>
      </c>
      <c r="BD62" s="300" t="n">
        <v>20</v>
      </c>
      <c r="BE62" s="299">
        <f>L62-BA62</f>
        <v/>
      </c>
      <c r="BF62" s="299">
        <f>M62-BB62</f>
        <v/>
      </c>
      <c r="BG62" s="299">
        <f>N62-BC62</f>
        <v/>
      </c>
      <c r="BH62" s="299">
        <f>O62-BD62</f>
        <v/>
      </c>
      <c r="BI62" s="364" t="n"/>
      <c r="BJ62" s="364" t="n"/>
      <c r="DJ62" s="365" t="n"/>
    </row>
    <row r="63" outlineLevel="1" ht="12.75" customHeight="1" s="302">
      <c r="A63" s="354">
        <f>C63&amp;D63</f>
        <v/>
      </c>
      <c r="B63" s="354">
        <f>C63&amp;F63</f>
        <v/>
      </c>
      <c r="C63" s="355" t="inlineStr">
        <is>
          <t>Hotel Name</t>
        </is>
      </c>
      <c r="D63" s="485">
        <f>TEXT(F63,"mmm")&amp;"-"&amp;RIGHT(YEAR(F63),2)</f>
        <v/>
      </c>
      <c r="E63" s="485" t="inlineStr">
        <is>
          <t>Q1</t>
        </is>
      </c>
      <c r="F63" s="485" t="n">
        <v>45075</v>
      </c>
      <c r="G63" s="486">
        <f>WEEKDAY(F63)</f>
        <v/>
      </c>
      <c r="H63" s="299" t="n">
        <v>0</v>
      </c>
      <c r="I63" s="299" t="n">
        <v>0</v>
      </c>
      <c r="J63" s="299" t="n">
        <v>0</v>
      </c>
      <c r="K63" s="300">
        <f>SUM(H63:J63)-J63</f>
        <v/>
      </c>
      <c r="L63" s="299" t="n"/>
      <c r="M63" s="299" t="n"/>
      <c r="N63" s="299" t="n"/>
      <c r="O63" s="300">
        <f>SUM(L63:N63)-N63</f>
        <v/>
      </c>
      <c r="P63" s="358">
        <f>IF(ISERROR(K63/VLOOKUP(C63,$W$1:$X$4,2,0)),"",K63/VLOOKUP(C63,$W$1:$X$4,2,0))</f>
        <v/>
      </c>
      <c r="Q63" s="358">
        <f>IF(ISERROR(O63/VLOOKUP(C63,$W$1:$X$4,2,0)),"",O63/VLOOKUP(C63,$W$1:$X$4,2,0))</f>
        <v/>
      </c>
      <c r="R63" s="299" t="inlineStr">
        <is>
          <t>NA</t>
        </is>
      </c>
      <c r="S63" s="299">
        <f>N63</f>
        <v/>
      </c>
      <c r="T63" s="358">
        <f>(O63+S63)/VLOOKUP(C63,$W$1:$X$4,2,0)</f>
        <v/>
      </c>
      <c r="U63" s="299" t="inlineStr">
        <is>
          <t>NA</t>
        </is>
      </c>
      <c r="V63" s="359">
        <f>U63=R63</f>
        <v/>
      </c>
      <c r="W63" s="373" t="n"/>
      <c r="X63" s="349">
        <f>ROUND(L63,0)</f>
        <v/>
      </c>
      <c r="Y63" s="349">
        <f>ROUND(M63,0)</f>
        <v/>
      </c>
      <c r="Z63" s="362" t="n"/>
      <c r="AA63" s="477" t="n"/>
      <c r="AB63" s="299">
        <f>L63-H63</f>
        <v/>
      </c>
      <c r="AC63" s="299">
        <f>M63-I63</f>
        <v/>
      </c>
      <c r="AD63" s="299">
        <f>N63-J63</f>
        <v/>
      </c>
      <c r="AE63" s="299">
        <f>O63-K63</f>
        <v/>
      </c>
      <c r="AF63" s="299" t="n"/>
      <c r="AG63" s="299" t="n"/>
      <c r="AH63" s="299" t="n"/>
      <c r="AI63" s="299" t="n"/>
      <c r="AJ63" s="299">
        <f>SUM(AG63:AI63)-AI63</f>
        <v/>
      </c>
      <c r="AK63" s="299" t="n"/>
      <c r="AL63" s="299" t="n"/>
      <c r="AM63" s="299" t="n"/>
      <c r="AN63" s="299">
        <f>SUM(AK63:AM63)-AM63</f>
        <v/>
      </c>
      <c r="AO63" s="358">
        <f>IF(ISERROR(AJ63/VLOOKUP(C63,$W$1:$X$4,2,0)),"",AJ63/VLOOKUP(C63,$W$1:$X$4,2,0))</f>
        <v/>
      </c>
      <c r="AP63" s="358">
        <f>IF(ISERROR(AN63/VLOOKUP(C63,$W$1:$X$4,2,0)),"",AN63/VLOOKUP(C63,$W$1:$X$4,2,0))</f>
        <v/>
      </c>
      <c r="AR63" s="299" t="n">
        <v>8</v>
      </c>
      <c r="AS63" s="299" t="n">
        <v>0</v>
      </c>
      <c r="AT63" s="299" t="n">
        <v>0</v>
      </c>
      <c r="AU63" s="300" t="n">
        <v>8</v>
      </c>
      <c r="AV63" s="299">
        <f>H63-AR63</f>
        <v/>
      </c>
      <c r="AW63" s="299">
        <f>I63-AS63</f>
        <v/>
      </c>
      <c r="AX63" s="299">
        <f>J63-AT63</f>
        <v/>
      </c>
      <c r="AY63" s="299">
        <f>K63-AU63</f>
        <v/>
      </c>
      <c r="BA63" s="299" t="n">
        <v>19</v>
      </c>
      <c r="BB63" s="299" t="n">
        <v>0</v>
      </c>
      <c r="BC63" s="299" t="n">
        <v>0</v>
      </c>
      <c r="BD63" s="300" t="n">
        <v>19</v>
      </c>
      <c r="BE63" s="299">
        <f>L63-BA63</f>
        <v/>
      </c>
      <c r="BF63" s="299">
        <f>M63-BB63</f>
        <v/>
      </c>
      <c r="BG63" s="299">
        <f>N63-BC63</f>
        <v/>
      </c>
      <c r="BH63" s="299">
        <f>O63-BD63</f>
        <v/>
      </c>
      <c r="BI63" s="364" t="n"/>
      <c r="BJ63" s="364" t="n"/>
      <c r="DJ63" s="365" t="n"/>
    </row>
    <row r="64" outlineLevel="1" ht="12.75" customHeight="1" s="302">
      <c r="A64" s="354">
        <f>C64&amp;D64</f>
        <v/>
      </c>
      <c r="B64" s="354">
        <f>C64&amp;F64</f>
        <v/>
      </c>
      <c r="C64" s="355" t="inlineStr">
        <is>
          <t>Hotel Name</t>
        </is>
      </c>
      <c r="D64" s="485">
        <f>TEXT(F64,"mmm")&amp;"-"&amp;RIGHT(YEAR(F64),2)</f>
        <v/>
      </c>
      <c r="E64" s="485" t="inlineStr">
        <is>
          <t>Q1</t>
        </is>
      </c>
      <c r="F64" s="485" t="n">
        <v>45076</v>
      </c>
      <c r="G64" s="486">
        <f>WEEKDAY(F64)</f>
        <v/>
      </c>
      <c r="H64" s="299" t="n">
        <v>0</v>
      </c>
      <c r="I64" s="299" t="n">
        <v>0</v>
      </c>
      <c r="J64" s="299" t="n">
        <v>0</v>
      </c>
      <c r="K64" s="300">
        <f>SUM(H64:J64)-J64</f>
        <v/>
      </c>
      <c r="L64" s="299" t="n"/>
      <c r="M64" s="299" t="n"/>
      <c r="N64" s="299" t="n"/>
      <c r="O64" s="300">
        <f>SUM(L64:N64)-N64</f>
        <v/>
      </c>
      <c r="P64" s="358">
        <f>IF(ISERROR(K64/VLOOKUP(C64,$W$1:$X$4,2,0)),"",K64/VLOOKUP(C64,$W$1:$X$4,2,0))</f>
        <v/>
      </c>
      <c r="Q64" s="358">
        <f>IF(ISERROR(O64/VLOOKUP(C64,$W$1:$X$4,2,0)),"",O64/VLOOKUP(C64,$W$1:$X$4,2,0))</f>
        <v/>
      </c>
      <c r="R64" s="299" t="inlineStr">
        <is>
          <t>NA</t>
        </is>
      </c>
      <c r="S64" s="299">
        <f>N64</f>
        <v/>
      </c>
      <c r="T64" s="358">
        <f>(O64+S64)/VLOOKUP(C64,$W$1:$X$4,2,0)</f>
        <v/>
      </c>
      <c r="U64" s="299" t="inlineStr">
        <is>
          <t>NA</t>
        </is>
      </c>
      <c r="V64" s="359">
        <f>U64=R64</f>
        <v/>
      </c>
      <c r="W64" s="373" t="n"/>
      <c r="X64" s="349">
        <f>ROUND(L64,0)</f>
        <v/>
      </c>
      <c r="Y64" s="349">
        <f>ROUND(M64,0)</f>
        <v/>
      </c>
      <c r="Z64" s="362" t="n"/>
      <c r="AA64" s="477" t="n"/>
      <c r="AB64" s="299">
        <f>L64-H64</f>
        <v/>
      </c>
      <c r="AC64" s="299">
        <f>M64-I64</f>
        <v/>
      </c>
      <c r="AD64" s="299">
        <f>N64-J64</f>
        <v/>
      </c>
      <c r="AE64" s="299">
        <f>O64-K64</f>
        <v/>
      </c>
      <c r="AF64" s="299" t="n"/>
      <c r="AG64" s="299" t="n"/>
      <c r="AH64" s="299" t="n"/>
      <c r="AI64" s="299" t="n"/>
      <c r="AJ64" s="299">
        <f>SUM(AG64:AI64)-AI64</f>
        <v/>
      </c>
      <c r="AK64" s="299" t="n"/>
      <c r="AL64" s="299" t="n"/>
      <c r="AM64" s="299" t="n"/>
      <c r="AN64" s="299">
        <f>SUM(AK64:AM64)-AM64</f>
        <v/>
      </c>
      <c r="AO64" s="358">
        <f>IF(ISERROR(AJ64/VLOOKUP(C64,$W$1:$X$4,2,0)),"",AJ64/VLOOKUP(C64,$W$1:$X$4,2,0))</f>
        <v/>
      </c>
      <c r="AP64" s="358">
        <f>IF(ISERROR(AN64/VLOOKUP(C64,$W$1:$X$4,2,0)),"",AN64/VLOOKUP(C64,$W$1:$X$4,2,0))</f>
        <v/>
      </c>
      <c r="AR64" s="299" t="n">
        <v>10</v>
      </c>
      <c r="AS64" s="299" t="n">
        <v>0</v>
      </c>
      <c r="AT64" s="299" t="n">
        <v>0</v>
      </c>
      <c r="AU64" s="300" t="n">
        <v>10</v>
      </c>
      <c r="AV64" s="299">
        <f>H64-AR64</f>
        <v/>
      </c>
      <c r="AW64" s="299">
        <f>I64-AS64</f>
        <v/>
      </c>
      <c r="AX64" s="299">
        <f>J64-AT64</f>
        <v/>
      </c>
      <c r="AY64" s="299">
        <f>K64-AU64</f>
        <v/>
      </c>
      <c r="BA64" s="299" t="n">
        <v>18</v>
      </c>
      <c r="BB64" s="299" t="n">
        <v>0</v>
      </c>
      <c r="BC64" s="299" t="n">
        <v>0</v>
      </c>
      <c r="BD64" s="300" t="n">
        <v>18</v>
      </c>
      <c r="BE64" s="299">
        <f>L64-BA64</f>
        <v/>
      </c>
      <c r="BF64" s="299">
        <f>M64-BB64</f>
        <v/>
      </c>
      <c r="BG64" s="299">
        <f>N64-BC64</f>
        <v/>
      </c>
      <c r="BH64" s="299">
        <f>O64-BD64</f>
        <v/>
      </c>
      <c r="BI64" s="364" t="n"/>
      <c r="BJ64" s="364" t="n"/>
      <c r="DJ64" s="365" t="n"/>
    </row>
    <row r="65" outlineLevel="1" ht="12.75" customHeight="1" s="302">
      <c r="A65" s="354">
        <f>C65&amp;D65</f>
        <v/>
      </c>
      <c r="B65" s="354">
        <f>C65&amp;F65</f>
        <v/>
      </c>
      <c r="C65" s="355" t="inlineStr">
        <is>
          <t>Hotel Name</t>
        </is>
      </c>
      <c r="D65" s="485">
        <f>TEXT(F65,"mmm")&amp;"-"&amp;RIGHT(YEAR(F65),2)</f>
        <v/>
      </c>
      <c r="E65" s="485" t="inlineStr">
        <is>
          <t>Q1</t>
        </is>
      </c>
      <c r="F65" s="485" t="n">
        <v>45077</v>
      </c>
      <c r="G65" s="486">
        <f>WEEKDAY(F65)</f>
        <v/>
      </c>
      <c r="H65" s="299" t="n">
        <v>0</v>
      </c>
      <c r="I65" s="299" t="n">
        <v>0</v>
      </c>
      <c r="J65" s="299" t="n">
        <v>0</v>
      </c>
      <c r="K65" s="300">
        <f>SUM(H65:J65)-J65</f>
        <v/>
      </c>
      <c r="L65" s="299" t="n"/>
      <c r="M65" s="299" t="n"/>
      <c r="N65" s="299" t="n"/>
      <c r="O65" s="300">
        <f>SUM(L65:N65)-N65</f>
        <v/>
      </c>
      <c r="P65" s="358">
        <f>IF(ISERROR(K65/VLOOKUP(C65,$W$1:$X$4,2,0)),"",K65/VLOOKUP(C65,$W$1:$X$4,2,0))</f>
        <v/>
      </c>
      <c r="Q65" s="358">
        <f>IF(ISERROR(O65/VLOOKUP(C65,$W$1:$X$4,2,0)),"",O65/VLOOKUP(C65,$W$1:$X$4,2,0))</f>
        <v/>
      </c>
      <c r="R65" s="299" t="inlineStr">
        <is>
          <t>NA</t>
        </is>
      </c>
      <c r="S65" s="299">
        <f>N65</f>
        <v/>
      </c>
      <c r="T65" s="358">
        <f>(O65+S65)/VLOOKUP(C65,$W$1:$X$4,2,0)</f>
        <v/>
      </c>
      <c r="U65" s="299" t="inlineStr">
        <is>
          <t>NA</t>
        </is>
      </c>
      <c r="V65" s="359">
        <f>U65=R65</f>
        <v/>
      </c>
      <c r="W65" s="373" t="n"/>
      <c r="X65" s="349">
        <f>ROUND(L65,0)</f>
        <v/>
      </c>
      <c r="Y65" s="349">
        <f>ROUND(M65,0)</f>
        <v/>
      </c>
      <c r="Z65" s="362" t="n"/>
      <c r="AA65" s="477" t="n"/>
      <c r="AB65" s="299">
        <f>L65-H65</f>
        <v/>
      </c>
      <c r="AC65" s="299">
        <f>M65-I65</f>
        <v/>
      </c>
      <c r="AD65" s="299">
        <f>N65-J65</f>
        <v/>
      </c>
      <c r="AE65" s="299">
        <f>O65-K65</f>
        <v/>
      </c>
      <c r="AF65" s="299" t="n"/>
      <c r="AG65" s="299" t="n"/>
      <c r="AH65" s="299" t="n"/>
      <c r="AI65" s="299" t="n"/>
      <c r="AJ65" s="299">
        <f>SUM(AG65:AI65)-AI65</f>
        <v/>
      </c>
      <c r="AK65" s="299" t="n"/>
      <c r="AL65" s="299" t="n"/>
      <c r="AM65" s="299" t="n"/>
      <c r="AN65" s="299">
        <f>SUM(AK65:AM65)-AM65</f>
        <v/>
      </c>
      <c r="AO65" s="358">
        <f>IF(ISERROR(AJ65/VLOOKUP(C65,$W$1:$X$4,2,0)),"",AJ65/VLOOKUP(C65,$W$1:$X$4,2,0))</f>
        <v/>
      </c>
      <c r="AP65" s="358">
        <f>IF(ISERROR(AN65/VLOOKUP(C65,$W$1:$X$4,2,0)),"",AN65/VLOOKUP(C65,$W$1:$X$4,2,0))</f>
        <v/>
      </c>
      <c r="AR65" s="299" t="n">
        <v>6</v>
      </c>
      <c r="AS65" s="299" t="n">
        <v>0</v>
      </c>
      <c r="AT65" s="299" t="n">
        <v>0</v>
      </c>
      <c r="AU65" s="300" t="n">
        <v>6</v>
      </c>
      <c r="AV65" s="299">
        <f>H65-AR65</f>
        <v/>
      </c>
      <c r="AW65" s="299">
        <f>I65-AS65</f>
        <v/>
      </c>
      <c r="AX65" s="299">
        <f>J65-AT65</f>
        <v/>
      </c>
      <c r="AY65" s="299">
        <f>K65-AU65</f>
        <v/>
      </c>
      <c r="BA65" s="299" t="n">
        <v>16</v>
      </c>
      <c r="BB65" s="299" t="n">
        <v>0</v>
      </c>
      <c r="BC65" s="299" t="n">
        <v>0</v>
      </c>
      <c r="BD65" s="300" t="n">
        <v>16</v>
      </c>
      <c r="BE65" s="299">
        <f>L65-BA65</f>
        <v/>
      </c>
      <c r="BF65" s="299">
        <f>M65-BB65</f>
        <v/>
      </c>
      <c r="BG65" s="299">
        <f>N65-BC65</f>
        <v/>
      </c>
      <c r="BH65" s="299">
        <f>O65-BD65</f>
        <v/>
      </c>
      <c r="BI65" s="364" t="n"/>
      <c r="BJ65" s="364" t="n"/>
      <c r="DJ65" s="365" t="n"/>
    </row>
    <row r="66" ht="12.75" customHeight="1" s="302">
      <c r="A66" s="354">
        <f>C66&amp;D66</f>
        <v/>
      </c>
      <c r="B66" s="354">
        <f>C66&amp;F66</f>
        <v/>
      </c>
      <c r="C66" s="355" t="inlineStr">
        <is>
          <t>Hotel Name</t>
        </is>
      </c>
      <c r="D66" s="485">
        <f>TEXT(F66,"mmm")&amp;"-"&amp;RIGHT(YEAR(F66),2)</f>
        <v/>
      </c>
      <c r="E66" s="485" t="inlineStr">
        <is>
          <t>Q1</t>
        </is>
      </c>
      <c r="F66" s="485" t="n">
        <v>45078</v>
      </c>
      <c r="G66" s="486">
        <f>WEEKDAY(F66)</f>
        <v/>
      </c>
      <c r="H66" s="299" t="n">
        <v>1</v>
      </c>
      <c r="I66" s="299" t="n">
        <v>0</v>
      </c>
      <c r="J66" s="299" t="n">
        <v>1</v>
      </c>
      <c r="K66" s="300">
        <f>SUM(H66:J66)-J66</f>
        <v/>
      </c>
      <c r="L66" s="299" t="n"/>
      <c r="M66" s="299" t="n"/>
      <c r="N66" s="299" t="n"/>
      <c r="O66" s="300">
        <f>SUM(L66:N66)-N66</f>
        <v/>
      </c>
      <c r="P66" s="358">
        <f>IF(ISERROR(K66/VLOOKUP(C66,$W$1:$X$4,2,0)),"",K66/VLOOKUP(C66,$W$1:$X$4,2,0))</f>
        <v/>
      </c>
      <c r="Q66" s="358">
        <f>IF(ISERROR(O66/VLOOKUP(C66,$W$1:$X$4,2,0)),"",O66/VLOOKUP(C66,$W$1:$X$4,2,0))</f>
        <v/>
      </c>
      <c r="R66" s="299" t="inlineStr">
        <is>
          <t>NA</t>
        </is>
      </c>
      <c r="S66" s="299">
        <f>N66</f>
        <v/>
      </c>
      <c r="T66" s="358">
        <f>(O66+S66)/VLOOKUP(C66,$W$1:$X$4,2,0)</f>
        <v/>
      </c>
      <c r="U66" s="299" t="inlineStr">
        <is>
          <t>NA</t>
        </is>
      </c>
      <c r="V66" s="359">
        <f>U66=R66</f>
        <v/>
      </c>
      <c r="W66" s="373" t="n"/>
      <c r="X66" s="349">
        <f>ROUND(L66,0)</f>
        <v/>
      </c>
      <c r="Y66" s="349">
        <f>ROUND(M66,0)</f>
        <v/>
      </c>
      <c r="Z66" s="362" t="n"/>
      <c r="AA66" s="477" t="n"/>
      <c r="AB66" s="299">
        <f>L66-H66</f>
        <v/>
      </c>
      <c r="AC66" s="299">
        <f>M66-I66</f>
        <v/>
      </c>
      <c r="AD66" s="299">
        <f>N66-J66</f>
        <v/>
      </c>
      <c r="AE66" s="299">
        <f>O66-K66</f>
        <v/>
      </c>
      <c r="AF66" s="299" t="n"/>
      <c r="AG66" s="299" t="n"/>
      <c r="AH66" s="299" t="n"/>
      <c r="AI66" s="299" t="n"/>
      <c r="AJ66" s="299">
        <f>SUM(AG66:AI66)-AI66</f>
        <v/>
      </c>
      <c r="AK66" s="299" t="n"/>
      <c r="AL66" s="299" t="n"/>
      <c r="AM66" s="299" t="n"/>
      <c r="AN66" s="299">
        <f>SUM(AK66:AM66)-AM66</f>
        <v/>
      </c>
      <c r="AO66" s="358">
        <f>IF(ISERROR(AJ66/VLOOKUP(C66,$W$1:$X$4,2,0)),"",AJ66/VLOOKUP(C66,$W$1:$X$4,2,0))</f>
        <v/>
      </c>
      <c r="AP66" s="358">
        <f>IF(ISERROR(AN66/VLOOKUP(C66,$W$1:$X$4,2,0)),"",AN66/VLOOKUP(C66,$W$1:$X$4,2,0))</f>
        <v/>
      </c>
      <c r="AR66" s="299" t="n">
        <v>7</v>
      </c>
      <c r="AS66" s="299" t="n">
        <v>0</v>
      </c>
      <c r="AT66" s="299" t="n">
        <v>0</v>
      </c>
      <c r="AU66" s="300" t="n">
        <v>7</v>
      </c>
      <c r="AV66" s="299">
        <f>H66-AR66</f>
        <v/>
      </c>
      <c r="AW66" s="299">
        <f>I66-AS66</f>
        <v/>
      </c>
      <c r="AX66" s="299">
        <f>J66-AT66</f>
        <v/>
      </c>
      <c r="AY66" s="299">
        <f>K66-AU66</f>
        <v/>
      </c>
      <c r="BA66" s="299" t="n">
        <v>18</v>
      </c>
      <c r="BB66" s="299" t="n">
        <v>0</v>
      </c>
      <c r="BC66" s="299" t="n">
        <v>0</v>
      </c>
      <c r="BD66" s="300" t="n">
        <v>18</v>
      </c>
      <c r="BE66" s="299">
        <f>L66-BA66</f>
        <v/>
      </c>
      <c r="BF66" s="299">
        <f>M66-BB66</f>
        <v/>
      </c>
      <c r="BG66" s="299">
        <f>N66-BC66</f>
        <v/>
      </c>
      <c r="BH66" s="299">
        <f>O66-BD66</f>
        <v/>
      </c>
      <c r="BI66" s="364" t="n"/>
      <c r="BJ66" s="364" t="n"/>
      <c r="DJ66" s="365" t="n"/>
    </row>
    <row r="67" ht="12.75" customHeight="1" s="302">
      <c r="A67" s="354">
        <f>C67&amp;D67</f>
        <v/>
      </c>
      <c r="B67" s="354">
        <f>C67&amp;F67</f>
        <v/>
      </c>
      <c r="C67" s="355" t="inlineStr">
        <is>
          <t>Hotel Name</t>
        </is>
      </c>
      <c r="D67" s="485">
        <f>TEXT(F67,"mmm")&amp;"-"&amp;RIGHT(YEAR(F67),2)</f>
        <v/>
      </c>
      <c r="E67" s="485" t="inlineStr">
        <is>
          <t>Q1</t>
        </is>
      </c>
      <c r="F67" s="485" t="n">
        <v>45079</v>
      </c>
      <c r="G67" s="486">
        <f>WEEKDAY(F67)</f>
        <v/>
      </c>
      <c r="H67" s="299" t="n">
        <v>1</v>
      </c>
      <c r="I67" s="299" t="n">
        <v>0</v>
      </c>
      <c r="J67" s="299" t="n">
        <v>1</v>
      </c>
      <c r="K67" s="300">
        <f>SUM(H67:J67)-J67</f>
        <v/>
      </c>
      <c r="L67" s="299" t="n"/>
      <c r="M67" s="299" t="n"/>
      <c r="N67" s="299" t="n"/>
      <c r="O67" s="300">
        <f>SUM(L67:N67)-N67</f>
        <v/>
      </c>
      <c r="P67" s="358">
        <f>IF(ISERROR(K67/VLOOKUP(C67,$W$1:$X$4,2,0)),"",K67/VLOOKUP(C67,$W$1:$X$4,2,0))</f>
        <v/>
      </c>
      <c r="Q67" s="358">
        <f>IF(ISERROR(O67/VLOOKUP(C67,$W$1:$X$4,2,0)),"",O67/VLOOKUP(C67,$W$1:$X$4,2,0))</f>
        <v/>
      </c>
      <c r="R67" s="299" t="inlineStr">
        <is>
          <t>NA</t>
        </is>
      </c>
      <c r="S67" s="299">
        <f>N67</f>
        <v/>
      </c>
      <c r="T67" s="358">
        <f>(O67+S67)/VLOOKUP(C67,$W$1:$X$4,2,0)</f>
        <v/>
      </c>
      <c r="U67" s="299" t="inlineStr">
        <is>
          <t>NA</t>
        </is>
      </c>
      <c r="V67" s="359">
        <f>U67=R67</f>
        <v/>
      </c>
      <c r="W67" s="373" t="n"/>
      <c r="X67" s="349">
        <f>ROUND(L67,0)</f>
        <v/>
      </c>
      <c r="Y67" s="349">
        <f>ROUND(M67,0)</f>
        <v/>
      </c>
      <c r="Z67" s="362" t="n"/>
      <c r="AA67" s="477" t="n"/>
      <c r="AB67" s="299">
        <f>L67-H67</f>
        <v/>
      </c>
      <c r="AC67" s="299">
        <f>M67-I67</f>
        <v/>
      </c>
      <c r="AD67" s="299">
        <f>N67-J67</f>
        <v/>
      </c>
      <c r="AE67" s="299">
        <f>O67-K67</f>
        <v/>
      </c>
      <c r="AF67" s="299" t="n"/>
      <c r="AG67" s="299" t="n"/>
      <c r="AH67" s="299" t="n"/>
      <c r="AI67" s="299" t="n"/>
      <c r="AJ67" s="299">
        <f>SUM(AG67:AI67)-AI67</f>
        <v/>
      </c>
      <c r="AK67" s="299" t="n"/>
      <c r="AL67" s="299" t="n"/>
      <c r="AM67" s="299" t="n"/>
      <c r="AN67" s="299">
        <f>SUM(AK67:AM67)-AM67</f>
        <v/>
      </c>
      <c r="AO67" s="358">
        <f>IF(ISERROR(AJ67/VLOOKUP(C67,$W$1:$X$4,2,0)),"",AJ67/VLOOKUP(C67,$W$1:$X$4,2,0))</f>
        <v/>
      </c>
      <c r="AP67" s="358">
        <f>IF(ISERROR(AN67/VLOOKUP(C67,$W$1:$X$4,2,0)),"",AN67/VLOOKUP(C67,$W$1:$X$4,2,0))</f>
        <v/>
      </c>
      <c r="AR67" s="299" t="n">
        <v>7</v>
      </c>
      <c r="AS67" s="299" t="n">
        <v>0</v>
      </c>
      <c r="AT67" s="299" t="n">
        <v>1</v>
      </c>
      <c r="AU67" s="300" t="n">
        <v>7</v>
      </c>
      <c r="AV67" s="299">
        <f>H67-AR67</f>
        <v/>
      </c>
      <c r="AW67" s="299">
        <f>I67-AS67</f>
        <v/>
      </c>
      <c r="AX67" s="299">
        <f>J67-AT67</f>
        <v/>
      </c>
      <c r="AY67" s="299">
        <f>K67-AU67</f>
        <v/>
      </c>
      <c r="BA67" s="299" t="n">
        <v>17</v>
      </c>
      <c r="BB67" s="299" t="n">
        <v>0</v>
      </c>
      <c r="BC67" s="299" t="n">
        <v>1</v>
      </c>
      <c r="BD67" s="300" t="n">
        <v>17</v>
      </c>
      <c r="BE67" s="299">
        <f>L67-BA67</f>
        <v/>
      </c>
      <c r="BF67" s="299">
        <f>M67-BB67</f>
        <v/>
      </c>
      <c r="BG67" s="299">
        <f>N67-BC67</f>
        <v/>
      </c>
      <c r="BH67" s="299">
        <f>O67-BD67</f>
        <v/>
      </c>
      <c r="BI67" s="364" t="n"/>
      <c r="BJ67" s="364" t="n"/>
      <c r="DJ67" s="365" t="n"/>
    </row>
    <row r="68" ht="12.75" customHeight="1" s="302">
      <c r="A68" s="354">
        <f>C68&amp;D68</f>
        <v/>
      </c>
      <c r="B68" s="354">
        <f>C68&amp;F68</f>
        <v/>
      </c>
      <c r="C68" s="355" t="inlineStr">
        <is>
          <t>Hotel Name</t>
        </is>
      </c>
      <c r="D68" s="485">
        <f>TEXT(F68,"mmm")&amp;"-"&amp;RIGHT(YEAR(F68),2)</f>
        <v/>
      </c>
      <c r="E68" s="485" t="inlineStr">
        <is>
          <t>Q1</t>
        </is>
      </c>
      <c r="F68" s="485" t="n">
        <v>45080</v>
      </c>
      <c r="G68" s="486">
        <f>WEEKDAY(F68)</f>
        <v/>
      </c>
      <c r="H68" s="299" t="n">
        <v>0</v>
      </c>
      <c r="I68" s="299" t="n">
        <v>0</v>
      </c>
      <c r="J68" s="299" t="n">
        <v>0</v>
      </c>
      <c r="K68" s="300">
        <f>SUM(H68:J68)-J68</f>
        <v/>
      </c>
      <c r="L68" s="299" t="n"/>
      <c r="M68" s="299" t="n"/>
      <c r="N68" s="299" t="n"/>
      <c r="O68" s="300">
        <f>SUM(L68:N68)-N68</f>
        <v/>
      </c>
      <c r="P68" s="358">
        <f>IF(ISERROR(K68/VLOOKUP(C68,$W$1:$X$4,2,0)),"",K68/VLOOKUP(C68,$W$1:$X$4,2,0))</f>
        <v/>
      </c>
      <c r="Q68" s="358">
        <f>IF(ISERROR(O68/VLOOKUP(C68,$W$1:$X$4,2,0)),"",O68/VLOOKUP(C68,$W$1:$X$4,2,0))</f>
        <v/>
      </c>
      <c r="R68" s="299" t="inlineStr">
        <is>
          <t>NA</t>
        </is>
      </c>
      <c r="S68" s="299">
        <f>N68</f>
        <v/>
      </c>
      <c r="T68" s="358">
        <f>(O68+S68)/VLOOKUP(C68,$W$1:$X$4,2,0)</f>
        <v/>
      </c>
      <c r="U68" s="299" t="inlineStr">
        <is>
          <t>NA</t>
        </is>
      </c>
      <c r="V68" s="359">
        <f>U68=R68</f>
        <v/>
      </c>
      <c r="W68" s="373" t="n"/>
      <c r="X68" s="349">
        <f>ROUND(L68,0)</f>
        <v/>
      </c>
      <c r="Y68" s="349">
        <f>ROUND(M68,0)</f>
        <v/>
      </c>
      <c r="Z68" s="362" t="n"/>
      <c r="AA68" s="477" t="n"/>
      <c r="AB68" s="299">
        <f>L68-H68</f>
        <v/>
      </c>
      <c r="AC68" s="299">
        <f>M68-I68</f>
        <v/>
      </c>
      <c r="AD68" s="299">
        <f>N68-J68</f>
        <v/>
      </c>
      <c r="AE68" s="299">
        <f>O68-K68</f>
        <v/>
      </c>
      <c r="AF68" s="299" t="n"/>
      <c r="AG68" s="299" t="n"/>
      <c r="AH68" s="299" t="n"/>
      <c r="AI68" s="299" t="n"/>
      <c r="AJ68" s="299">
        <f>SUM(AG68:AI68)-AI68</f>
        <v/>
      </c>
      <c r="AK68" s="299" t="n"/>
      <c r="AL68" s="299" t="n"/>
      <c r="AM68" s="299" t="n"/>
      <c r="AN68" s="299">
        <f>SUM(AK68:AM68)-AM68</f>
        <v/>
      </c>
      <c r="AO68" s="358">
        <f>IF(ISERROR(AJ68/VLOOKUP(C68,$W$1:$X$4,2,0)),"",AJ68/VLOOKUP(C68,$W$1:$X$4,2,0))</f>
        <v/>
      </c>
      <c r="AP68" s="358">
        <f>IF(ISERROR(AN68/VLOOKUP(C68,$W$1:$X$4,2,0)),"",AN68/VLOOKUP(C68,$W$1:$X$4,2,0))</f>
        <v/>
      </c>
      <c r="AR68" s="299" t="n">
        <v>6</v>
      </c>
      <c r="AS68" s="299" t="n">
        <v>0</v>
      </c>
      <c r="AT68" s="299" t="n">
        <v>1</v>
      </c>
      <c r="AU68" s="300" t="n">
        <v>6</v>
      </c>
      <c r="AV68" s="299">
        <f>H68-AR68</f>
        <v/>
      </c>
      <c r="AW68" s="299">
        <f>I68-AS68</f>
        <v/>
      </c>
      <c r="AX68" s="299">
        <f>J68-AT68</f>
        <v/>
      </c>
      <c r="AY68" s="299">
        <f>K68-AU68</f>
        <v/>
      </c>
      <c r="BA68" s="299" t="n">
        <v>20</v>
      </c>
      <c r="BB68" s="299" t="n">
        <v>0</v>
      </c>
      <c r="BC68" s="299" t="n">
        <v>1</v>
      </c>
      <c r="BD68" s="300" t="n">
        <v>20</v>
      </c>
      <c r="BE68" s="299">
        <f>L68-BA68</f>
        <v/>
      </c>
      <c r="BF68" s="299">
        <f>M68-BB68</f>
        <v/>
      </c>
      <c r="BG68" s="299">
        <f>N68-BC68</f>
        <v/>
      </c>
      <c r="BH68" s="299">
        <f>O68-BD68</f>
        <v/>
      </c>
      <c r="BI68" s="364" t="n"/>
      <c r="BJ68" s="364" t="n"/>
      <c r="DJ68" s="365" t="n"/>
    </row>
    <row r="69" ht="12.75" customHeight="1" s="302">
      <c r="A69" s="354">
        <f>C69&amp;D69</f>
        <v/>
      </c>
      <c r="B69" s="354">
        <f>C69&amp;F69</f>
        <v/>
      </c>
      <c r="C69" s="355" t="inlineStr">
        <is>
          <t>Hotel Name</t>
        </is>
      </c>
      <c r="D69" s="485">
        <f>TEXT(F69,"mmm")&amp;"-"&amp;RIGHT(YEAR(F69),2)</f>
        <v/>
      </c>
      <c r="E69" s="485" t="inlineStr">
        <is>
          <t>Q1</t>
        </is>
      </c>
      <c r="F69" s="485" t="n">
        <v>45081</v>
      </c>
      <c r="G69" s="486">
        <f>WEEKDAY(F69)</f>
        <v/>
      </c>
      <c r="H69" s="299" t="n">
        <v>1</v>
      </c>
      <c r="I69" s="299" t="n">
        <v>0</v>
      </c>
      <c r="J69" s="299" t="n">
        <v>0</v>
      </c>
      <c r="K69" s="300">
        <f>SUM(H69:J69)-J69</f>
        <v/>
      </c>
      <c r="L69" s="299" t="n"/>
      <c r="M69" s="299" t="n"/>
      <c r="N69" s="299" t="n"/>
      <c r="O69" s="300">
        <f>SUM(L69:N69)-N69</f>
        <v/>
      </c>
      <c r="P69" s="358">
        <f>IF(ISERROR(K69/VLOOKUP(C69,$W$1:$X$4,2,0)),"",K69/VLOOKUP(C69,$W$1:$X$4,2,0))</f>
        <v/>
      </c>
      <c r="Q69" s="358">
        <f>IF(ISERROR(O69/VLOOKUP(C69,$W$1:$X$4,2,0)),"",O69/VLOOKUP(C69,$W$1:$X$4,2,0))</f>
        <v/>
      </c>
      <c r="R69" s="299" t="inlineStr">
        <is>
          <t>NA</t>
        </is>
      </c>
      <c r="S69" s="299">
        <f>N69</f>
        <v/>
      </c>
      <c r="T69" s="358">
        <f>(O69+S69)/VLOOKUP(C69,$W$1:$X$4,2,0)</f>
        <v/>
      </c>
      <c r="U69" s="299" t="inlineStr">
        <is>
          <t>NA</t>
        </is>
      </c>
      <c r="V69" s="359">
        <f>U69=R69</f>
        <v/>
      </c>
      <c r="W69" s="373" t="n"/>
      <c r="X69" s="349">
        <f>ROUND(L69,0)</f>
        <v/>
      </c>
      <c r="Y69" s="349">
        <f>ROUND(M69,0)</f>
        <v/>
      </c>
      <c r="Z69" s="362" t="n"/>
      <c r="AA69" s="477" t="n"/>
      <c r="AB69" s="299">
        <f>L69-H69</f>
        <v/>
      </c>
      <c r="AC69" s="299">
        <f>M69-I69</f>
        <v/>
      </c>
      <c r="AD69" s="299">
        <f>N69-J69</f>
        <v/>
      </c>
      <c r="AE69" s="299">
        <f>O69-K69</f>
        <v/>
      </c>
      <c r="AF69" s="299" t="n"/>
      <c r="AG69" s="299" t="n"/>
      <c r="AH69" s="299" t="n"/>
      <c r="AI69" s="299" t="n"/>
      <c r="AJ69" s="299">
        <f>SUM(AG69:AI69)-AI69</f>
        <v/>
      </c>
      <c r="AK69" s="299" t="n"/>
      <c r="AL69" s="299" t="n"/>
      <c r="AM69" s="299" t="n"/>
      <c r="AN69" s="299">
        <f>SUM(AK69:AM69)-AM69</f>
        <v/>
      </c>
      <c r="AO69" s="358">
        <f>IF(ISERROR(AJ69/VLOOKUP(C69,$W$1:$X$4,2,0)),"",AJ69/VLOOKUP(C69,$W$1:$X$4,2,0))</f>
        <v/>
      </c>
      <c r="AP69" s="358">
        <f>IF(ISERROR(AN69/VLOOKUP(C69,$W$1:$X$4,2,0)),"",AN69/VLOOKUP(C69,$W$1:$X$4,2,0))</f>
        <v/>
      </c>
      <c r="AR69" s="299" t="n">
        <v>6</v>
      </c>
      <c r="AS69" s="299" t="n">
        <v>0</v>
      </c>
      <c r="AT69" s="299" t="n">
        <v>1</v>
      </c>
      <c r="AU69" s="300" t="n">
        <v>6</v>
      </c>
      <c r="AV69" s="299">
        <f>H69-AR69</f>
        <v/>
      </c>
      <c r="AW69" s="299">
        <f>I69-AS69</f>
        <v/>
      </c>
      <c r="AX69" s="299">
        <f>J69-AT69</f>
        <v/>
      </c>
      <c r="AY69" s="299">
        <f>K69-AU69</f>
        <v/>
      </c>
      <c r="BA69" s="299" t="n">
        <v>20</v>
      </c>
      <c r="BB69" s="299" t="n">
        <v>0</v>
      </c>
      <c r="BC69" s="299" t="n">
        <v>1</v>
      </c>
      <c r="BD69" s="300" t="n">
        <v>20</v>
      </c>
      <c r="BE69" s="299">
        <f>L69-BA69</f>
        <v/>
      </c>
      <c r="BF69" s="299">
        <f>M69-BB69</f>
        <v/>
      </c>
      <c r="BG69" s="299">
        <f>N69-BC69</f>
        <v/>
      </c>
      <c r="BH69" s="299">
        <f>O69-BD69</f>
        <v/>
      </c>
      <c r="BI69" s="364" t="n"/>
      <c r="BJ69" s="364" t="n"/>
      <c r="DJ69" s="365" t="n"/>
    </row>
    <row r="70" ht="12.75" customHeight="1" s="302">
      <c r="A70" s="354">
        <f>C70&amp;D70</f>
        <v/>
      </c>
      <c r="B70" s="354">
        <f>C70&amp;F70</f>
        <v/>
      </c>
      <c r="C70" s="355" t="inlineStr">
        <is>
          <t>Hotel Name</t>
        </is>
      </c>
      <c r="D70" s="485">
        <f>TEXT(F70,"mmm")&amp;"-"&amp;RIGHT(YEAR(F70),2)</f>
        <v/>
      </c>
      <c r="E70" s="485" t="inlineStr">
        <is>
          <t>Q1</t>
        </is>
      </c>
      <c r="F70" s="485" t="n">
        <v>45082</v>
      </c>
      <c r="G70" s="486">
        <f>WEEKDAY(F70)</f>
        <v/>
      </c>
      <c r="H70" s="299" t="n">
        <v>1</v>
      </c>
      <c r="I70" s="299" t="n">
        <v>0</v>
      </c>
      <c r="J70" s="299" t="n">
        <v>0</v>
      </c>
      <c r="K70" s="300">
        <f>SUM(H70:J70)-J70</f>
        <v/>
      </c>
      <c r="L70" s="299" t="n"/>
      <c r="M70" s="299" t="n"/>
      <c r="N70" s="299" t="n"/>
      <c r="O70" s="300">
        <f>SUM(L70:N70)-N70</f>
        <v/>
      </c>
      <c r="P70" s="358">
        <f>IF(ISERROR(K70/VLOOKUP(C70,$W$1:$X$4,2,0)),"",K70/VLOOKUP(C70,$W$1:$X$4,2,0))</f>
        <v/>
      </c>
      <c r="Q70" s="358">
        <f>IF(ISERROR(O70/VLOOKUP(C70,$W$1:$X$4,2,0)),"",O70/VLOOKUP(C70,$W$1:$X$4,2,0))</f>
        <v/>
      </c>
      <c r="R70" s="299" t="inlineStr">
        <is>
          <t>NA</t>
        </is>
      </c>
      <c r="S70" s="299">
        <f>N70</f>
        <v/>
      </c>
      <c r="T70" s="358">
        <f>(O70+S70)/VLOOKUP(C70,$W$1:$X$4,2,0)</f>
        <v/>
      </c>
      <c r="U70" s="299" t="inlineStr">
        <is>
          <t>NA</t>
        </is>
      </c>
      <c r="V70" s="359">
        <f>U70=R70</f>
        <v/>
      </c>
      <c r="W70" s="373" t="n"/>
      <c r="X70" s="349">
        <f>ROUND(L70,0)</f>
        <v/>
      </c>
      <c r="Y70" s="349">
        <f>ROUND(M70,0)</f>
        <v/>
      </c>
      <c r="Z70" s="362" t="n"/>
      <c r="AA70" s="477" t="n"/>
      <c r="AB70" s="299">
        <f>L70-H70</f>
        <v/>
      </c>
      <c r="AC70" s="299">
        <f>M70-I70</f>
        <v/>
      </c>
      <c r="AD70" s="299">
        <f>N70-J70</f>
        <v/>
      </c>
      <c r="AE70" s="299">
        <f>O70-K70</f>
        <v/>
      </c>
      <c r="AF70" s="299" t="n"/>
      <c r="AG70" s="299" t="n"/>
      <c r="AH70" s="299" t="n"/>
      <c r="AI70" s="299" t="n"/>
      <c r="AJ70" s="299">
        <f>SUM(AG70:AI70)-AI70</f>
        <v/>
      </c>
      <c r="AK70" s="299" t="n"/>
      <c r="AL70" s="299" t="n"/>
      <c r="AM70" s="299" t="n"/>
      <c r="AN70" s="299">
        <f>SUM(AK70:AM70)-AM70</f>
        <v/>
      </c>
      <c r="AO70" s="358">
        <f>IF(ISERROR(AJ70/VLOOKUP(C70,$W$1:$X$4,2,0)),"",AJ70/VLOOKUP(C70,$W$1:$X$4,2,0))</f>
        <v/>
      </c>
      <c r="AP70" s="358">
        <f>IF(ISERROR(AN70/VLOOKUP(C70,$W$1:$X$4,2,0)),"",AN70/VLOOKUP(C70,$W$1:$X$4,2,0))</f>
        <v/>
      </c>
      <c r="AR70" s="299" t="n">
        <v>6</v>
      </c>
      <c r="AS70" s="299" t="n">
        <v>0</v>
      </c>
      <c r="AT70" s="299" t="n">
        <v>0</v>
      </c>
      <c r="AU70" s="300" t="n">
        <v>6</v>
      </c>
      <c r="AV70" s="299">
        <f>H70-AR70</f>
        <v/>
      </c>
      <c r="AW70" s="299">
        <f>I70-AS70</f>
        <v/>
      </c>
      <c r="AX70" s="299">
        <f>J70-AT70</f>
        <v/>
      </c>
      <c r="AY70" s="299">
        <f>K70-AU70</f>
        <v/>
      </c>
      <c r="BA70" s="299" t="n">
        <v>18</v>
      </c>
      <c r="BB70" s="299" t="n">
        <v>0</v>
      </c>
      <c r="BC70" s="299" t="n">
        <v>0</v>
      </c>
      <c r="BD70" s="300" t="n">
        <v>18</v>
      </c>
      <c r="BE70" s="299">
        <f>L70-BA70</f>
        <v/>
      </c>
      <c r="BF70" s="299">
        <f>M70-BB70</f>
        <v/>
      </c>
      <c r="BG70" s="299">
        <f>N70-BC70</f>
        <v/>
      </c>
      <c r="BH70" s="299">
        <f>O70-BD70</f>
        <v/>
      </c>
      <c r="BI70" s="364" t="n"/>
      <c r="BJ70" s="364" t="n"/>
      <c r="DJ70" s="365" t="n"/>
    </row>
    <row r="71" ht="12.75" customHeight="1" s="302">
      <c r="A71" s="354">
        <f>C71&amp;D71</f>
        <v/>
      </c>
      <c r="B71" s="354">
        <f>C71&amp;F71</f>
        <v/>
      </c>
      <c r="C71" s="355" t="inlineStr">
        <is>
          <t>Hotel Name</t>
        </is>
      </c>
      <c r="D71" s="485">
        <f>TEXT(F71,"mmm")&amp;"-"&amp;RIGHT(YEAR(F71),2)</f>
        <v/>
      </c>
      <c r="E71" s="485" t="inlineStr">
        <is>
          <t>Q1</t>
        </is>
      </c>
      <c r="F71" s="485" t="n">
        <v>45083</v>
      </c>
      <c r="G71" s="486">
        <f>WEEKDAY(F71)</f>
        <v/>
      </c>
      <c r="H71" s="299" t="n">
        <v>1</v>
      </c>
      <c r="I71" s="299" t="n">
        <v>0</v>
      </c>
      <c r="J71" s="299" t="n">
        <v>0</v>
      </c>
      <c r="K71" s="300">
        <f>SUM(H71:J71)-J71</f>
        <v/>
      </c>
      <c r="L71" s="299" t="n"/>
      <c r="M71" s="299" t="n"/>
      <c r="N71" s="299" t="n"/>
      <c r="O71" s="300">
        <f>SUM(L71:N71)-N71</f>
        <v/>
      </c>
      <c r="P71" s="358">
        <f>IF(ISERROR(K71/VLOOKUP(C71,$W$1:$X$4,2,0)),"",K71/VLOOKUP(C71,$W$1:$X$4,2,0))</f>
        <v/>
      </c>
      <c r="Q71" s="358">
        <f>IF(ISERROR(O71/VLOOKUP(C71,$W$1:$X$4,2,0)),"",O71/VLOOKUP(C71,$W$1:$X$4,2,0))</f>
        <v/>
      </c>
      <c r="R71" s="299" t="inlineStr">
        <is>
          <t>NA</t>
        </is>
      </c>
      <c r="S71" s="299">
        <f>N71</f>
        <v/>
      </c>
      <c r="T71" s="358">
        <f>(O71+S71)/VLOOKUP(C71,$W$1:$X$4,2,0)</f>
        <v/>
      </c>
      <c r="U71" s="299" t="inlineStr">
        <is>
          <t>NA</t>
        </is>
      </c>
      <c r="V71" s="359">
        <f>U71=R71</f>
        <v/>
      </c>
      <c r="W71" s="373" t="n"/>
      <c r="X71" s="349">
        <f>ROUND(L71,0)</f>
        <v/>
      </c>
      <c r="Y71" s="349">
        <f>ROUND(M71,0)</f>
        <v/>
      </c>
      <c r="Z71" s="362" t="n"/>
      <c r="AA71" s="477" t="n"/>
      <c r="AB71" s="299">
        <f>L71-H71</f>
        <v/>
      </c>
      <c r="AC71" s="299">
        <f>M71-I71</f>
        <v/>
      </c>
      <c r="AD71" s="299">
        <f>N71-J71</f>
        <v/>
      </c>
      <c r="AE71" s="299">
        <f>O71-K71</f>
        <v/>
      </c>
      <c r="AF71" s="299" t="n"/>
      <c r="AG71" s="299" t="n"/>
      <c r="AH71" s="299" t="n"/>
      <c r="AI71" s="299" t="n"/>
      <c r="AJ71" s="299">
        <f>SUM(AG71:AI71)-AI71</f>
        <v/>
      </c>
      <c r="AK71" s="299" t="n"/>
      <c r="AL71" s="299" t="n"/>
      <c r="AM71" s="299" t="n"/>
      <c r="AN71" s="299">
        <f>SUM(AK71:AM71)-AM71</f>
        <v/>
      </c>
      <c r="AO71" s="358">
        <f>IF(ISERROR(AJ71/VLOOKUP(C71,$W$1:$X$4,2,0)),"",AJ71/VLOOKUP(C71,$W$1:$X$4,2,0))</f>
        <v/>
      </c>
      <c r="AP71" s="358">
        <f>IF(ISERROR(AN71/VLOOKUP(C71,$W$1:$X$4,2,0)),"",AN71/VLOOKUP(C71,$W$1:$X$4,2,0))</f>
        <v/>
      </c>
      <c r="AR71" s="299" t="n">
        <v>7</v>
      </c>
      <c r="AS71" s="299" t="n">
        <v>0</v>
      </c>
      <c r="AT71" s="299" t="n">
        <v>0</v>
      </c>
      <c r="AU71" s="300" t="n">
        <v>7</v>
      </c>
      <c r="AV71" s="299">
        <f>H71-AR71</f>
        <v/>
      </c>
      <c r="AW71" s="299">
        <f>I71-AS71</f>
        <v/>
      </c>
      <c r="AX71" s="299">
        <f>J71-AT71</f>
        <v/>
      </c>
      <c r="AY71" s="299">
        <f>K71-AU71</f>
        <v/>
      </c>
      <c r="BA71" s="299" t="n">
        <v>15</v>
      </c>
      <c r="BB71" s="299" t="n">
        <v>0</v>
      </c>
      <c r="BC71" s="299" t="n">
        <v>0</v>
      </c>
      <c r="BD71" s="300" t="n">
        <v>15</v>
      </c>
      <c r="BE71" s="299">
        <f>L71-BA71</f>
        <v/>
      </c>
      <c r="BF71" s="299">
        <f>M71-BB71</f>
        <v/>
      </c>
      <c r="BG71" s="299">
        <f>N71-BC71</f>
        <v/>
      </c>
      <c r="BH71" s="299">
        <f>O71-BD71</f>
        <v/>
      </c>
      <c r="BI71" s="364" t="n"/>
      <c r="BJ71" s="364" t="n"/>
      <c r="DJ71" s="365" t="n"/>
    </row>
    <row r="72" ht="12.75" customHeight="1" s="302">
      <c r="A72" s="354">
        <f>C72&amp;D72</f>
        <v/>
      </c>
      <c r="B72" s="354">
        <f>C72&amp;F72</f>
        <v/>
      </c>
      <c r="C72" s="355" t="inlineStr">
        <is>
          <t>Hotel Name</t>
        </is>
      </c>
      <c r="D72" s="485">
        <f>TEXT(F72,"mmm")&amp;"-"&amp;RIGHT(YEAR(F72),2)</f>
        <v/>
      </c>
      <c r="E72" s="485" t="inlineStr">
        <is>
          <t>Q1</t>
        </is>
      </c>
      <c r="F72" s="485" t="n">
        <v>45084</v>
      </c>
      <c r="G72" s="486">
        <f>WEEKDAY(F72)</f>
        <v/>
      </c>
      <c r="H72" s="299" t="n">
        <v>1</v>
      </c>
      <c r="I72" s="299" t="n">
        <v>0</v>
      </c>
      <c r="J72" s="299" t="n">
        <v>0</v>
      </c>
      <c r="K72" s="300">
        <f>SUM(H72:J72)-J72</f>
        <v/>
      </c>
      <c r="L72" s="299" t="n"/>
      <c r="M72" s="299" t="n"/>
      <c r="N72" s="299" t="n"/>
      <c r="O72" s="300">
        <f>SUM(L72:N72)-N72</f>
        <v/>
      </c>
      <c r="P72" s="358">
        <f>IF(ISERROR(K72/VLOOKUP(C72,$W$1:$X$4,2,0)),"",K72/VLOOKUP(C72,$W$1:$X$4,2,0))</f>
        <v/>
      </c>
      <c r="Q72" s="358">
        <f>IF(ISERROR(O72/VLOOKUP(C72,$W$1:$X$4,2,0)),"",O72/VLOOKUP(C72,$W$1:$X$4,2,0))</f>
        <v/>
      </c>
      <c r="R72" s="299" t="inlineStr">
        <is>
          <t>NA</t>
        </is>
      </c>
      <c r="S72" s="299">
        <f>N72</f>
        <v/>
      </c>
      <c r="T72" s="358">
        <f>(O72+S72)/VLOOKUP(C72,$W$1:$X$4,2,0)</f>
        <v/>
      </c>
      <c r="U72" s="299" t="inlineStr">
        <is>
          <t>NA</t>
        </is>
      </c>
      <c r="V72" s="359">
        <f>U72=R72</f>
        <v/>
      </c>
      <c r="W72" s="373" t="n"/>
      <c r="X72" s="349">
        <f>ROUND(L72,0)</f>
        <v/>
      </c>
      <c r="Y72" s="349">
        <f>ROUND(M72,0)</f>
        <v/>
      </c>
      <c r="Z72" s="362" t="n"/>
      <c r="AA72" s="477" t="n"/>
      <c r="AB72" s="299">
        <f>L72-H72</f>
        <v/>
      </c>
      <c r="AC72" s="299">
        <f>M72-I72</f>
        <v/>
      </c>
      <c r="AD72" s="299">
        <f>N72-J72</f>
        <v/>
      </c>
      <c r="AE72" s="299">
        <f>O72-K72</f>
        <v/>
      </c>
      <c r="AF72" s="299" t="n"/>
      <c r="AG72" s="299" t="n"/>
      <c r="AH72" s="299" t="n"/>
      <c r="AI72" s="299" t="n"/>
      <c r="AJ72" s="299">
        <f>SUM(AG72:AI72)-AI72</f>
        <v/>
      </c>
      <c r="AK72" s="299" t="n"/>
      <c r="AL72" s="299" t="n"/>
      <c r="AM72" s="299" t="n"/>
      <c r="AN72" s="299">
        <f>SUM(AK72:AM72)-AM72</f>
        <v/>
      </c>
      <c r="AO72" s="358">
        <f>IF(ISERROR(AJ72/VLOOKUP(C72,$W$1:$X$4,2,0)),"",AJ72/VLOOKUP(C72,$W$1:$X$4,2,0))</f>
        <v/>
      </c>
      <c r="AP72" s="358">
        <f>IF(ISERROR(AN72/VLOOKUP(C72,$W$1:$X$4,2,0)),"",AN72/VLOOKUP(C72,$W$1:$X$4,2,0))</f>
        <v/>
      </c>
      <c r="AR72" s="299" t="n">
        <v>7</v>
      </c>
      <c r="AS72" s="299" t="n">
        <v>0</v>
      </c>
      <c r="AT72" s="299" t="n">
        <v>0</v>
      </c>
      <c r="AU72" s="300" t="n">
        <v>7</v>
      </c>
      <c r="AV72" s="299">
        <f>H72-AR72</f>
        <v/>
      </c>
      <c r="AW72" s="299">
        <f>I72-AS72</f>
        <v/>
      </c>
      <c r="AX72" s="299">
        <f>J72-AT72</f>
        <v/>
      </c>
      <c r="AY72" s="299">
        <f>K72-AU72</f>
        <v/>
      </c>
      <c r="BA72" s="299" t="n">
        <v>17</v>
      </c>
      <c r="BB72" s="299" t="n">
        <v>0</v>
      </c>
      <c r="BC72" s="299" t="n">
        <v>0</v>
      </c>
      <c r="BD72" s="300" t="n">
        <v>17</v>
      </c>
      <c r="BE72" s="299">
        <f>L72-BA72</f>
        <v/>
      </c>
      <c r="BF72" s="299">
        <f>M72-BB72</f>
        <v/>
      </c>
      <c r="BG72" s="299">
        <f>N72-BC72</f>
        <v/>
      </c>
      <c r="BH72" s="299">
        <f>O72-BD72</f>
        <v/>
      </c>
      <c r="BI72" s="364" t="n"/>
      <c r="BJ72" s="364" t="n"/>
      <c r="DJ72" s="365" t="n"/>
    </row>
    <row r="73" ht="12.75" customHeight="1" s="302">
      <c r="A73" s="354">
        <f>C73&amp;D73</f>
        <v/>
      </c>
      <c r="B73" s="354">
        <f>C73&amp;F73</f>
        <v/>
      </c>
      <c r="C73" s="355" t="inlineStr">
        <is>
          <t>Hotel Name</t>
        </is>
      </c>
      <c r="D73" s="485">
        <f>TEXT(F73,"mmm")&amp;"-"&amp;RIGHT(YEAR(F73),2)</f>
        <v/>
      </c>
      <c r="E73" s="485" t="inlineStr">
        <is>
          <t>Q1</t>
        </is>
      </c>
      <c r="F73" s="485" t="n">
        <v>45085</v>
      </c>
      <c r="G73" s="486">
        <f>WEEKDAY(F73)</f>
        <v/>
      </c>
      <c r="H73" s="299" t="n">
        <v>0</v>
      </c>
      <c r="I73" s="299" t="n">
        <v>0</v>
      </c>
      <c r="J73" s="299" t="n">
        <v>0</v>
      </c>
      <c r="K73" s="300">
        <f>SUM(H73:J73)-J73</f>
        <v/>
      </c>
      <c r="L73" s="299" t="n"/>
      <c r="M73" s="299" t="n"/>
      <c r="N73" s="299" t="n"/>
      <c r="O73" s="300">
        <f>SUM(L73:N73)-N73</f>
        <v/>
      </c>
      <c r="P73" s="358">
        <f>IF(ISERROR(K73/VLOOKUP(C73,$W$1:$X$4,2,0)),"",K73/VLOOKUP(C73,$W$1:$X$4,2,0))</f>
        <v/>
      </c>
      <c r="Q73" s="358">
        <f>IF(ISERROR(O73/VLOOKUP(C73,$W$1:$X$4,2,0)),"",O73/VLOOKUP(C73,$W$1:$X$4,2,0))</f>
        <v/>
      </c>
      <c r="R73" s="299" t="inlineStr">
        <is>
          <t>NA</t>
        </is>
      </c>
      <c r="S73" s="299">
        <f>N73</f>
        <v/>
      </c>
      <c r="T73" s="358">
        <f>(O73+S73)/VLOOKUP(C73,$W$1:$X$4,2,0)</f>
        <v/>
      </c>
      <c r="U73" s="299" t="inlineStr">
        <is>
          <t>NA</t>
        </is>
      </c>
      <c r="V73" s="359">
        <f>U73=R73</f>
        <v/>
      </c>
      <c r="W73" s="373" t="n"/>
      <c r="X73" s="349">
        <f>ROUND(L73,0)</f>
        <v/>
      </c>
      <c r="Y73" s="349">
        <f>ROUND(M73,0)</f>
        <v/>
      </c>
      <c r="Z73" s="362" t="n"/>
      <c r="AA73" s="477" t="n"/>
      <c r="AB73" s="299">
        <f>L73-H73</f>
        <v/>
      </c>
      <c r="AC73" s="299">
        <f>M73-I73</f>
        <v/>
      </c>
      <c r="AD73" s="299">
        <f>N73-J73</f>
        <v/>
      </c>
      <c r="AE73" s="299">
        <f>O73-K73</f>
        <v/>
      </c>
      <c r="AF73" s="299" t="n"/>
      <c r="AG73" s="299" t="n"/>
      <c r="AH73" s="299" t="n"/>
      <c r="AI73" s="299" t="n"/>
      <c r="AJ73" s="299">
        <f>SUM(AG73:AI73)-AI73</f>
        <v/>
      </c>
      <c r="AK73" s="299" t="n"/>
      <c r="AL73" s="299" t="n"/>
      <c r="AM73" s="299" t="n"/>
      <c r="AN73" s="299">
        <f>SUM(AK73:AM73)-AM73</f>
        <v/>
      </c>
      <c r="AO73" s="358">
        <f>IF(ISERROR(AJ73/VLOOKUP(C73,$W$1:$X$4,2,0)),"",AJ73/VLOOKUP(C73,$W$1:$X$4,2,0))</f>
        <v/>
      </c>
      <c r="AP73" s="358">
        <f>IF(ISERROR(AN73/VLOOKUP(C73,$W$1:$X$4,2,0)),"",AN73/VLOOKUP(C73,$W$1:$X$4,2,0))</f>
        <v/>
      </c>
      <c r="AR73" s="299" t="n">
        <v>7</v>
      </c>
      <c r="AS73" s="299" t="n">
        <v>0</v>
      </c>
      <c r="AT73" s="299" t="n">
        <v>0</v>
      </c>
      <c r="AU73" s="300" t="n">
        <v>7</v>
      </c>
      <c r="AV73" s="299">
        <f>H73-AR73</f>
        <v/>
      </c>
      <c r="AW73" s="299">
        <f>I73-AS73</f>
        <v/>
      </c>
      <c r="AX73" s="299">
        <f>J73-AT73</f>
        <v/>
      </c>
      <c r="AY73" s="299">
        <f>K73-AU73</f>
        <v/>
      </c>
      <c r="BA73" s="299" t="n">
        <v>18</v>
      </c>
      <c r="BB73" s="299" t="n">
        <v>0</v>
      </c>
      <c r="BC73" s="299" t="n">
        <v>0</v>
      </c>
      <c r="BD73" s="300" t="n">
        <v>18</v>
      </c>
      <c r="BE73" s="299">
        <f>L73-BA73</f>
        <v/>
      </c>
      <c r="BF73" s="299">
        <f>M73-BB73</f>
        <v/>
      </c>
      <c r="BG73" s="299">
        <f>N73-BC73</f>
        <v/>
      </c>
      <c r="BH73" s="299">
        <f>O73-BD73</f>
        <v/>
      </c>
      <c r="BI73" s="364" t="n"/>
      <c r="BJ73" s="364" t="n"/>
      <c r="DJ73" s="365" t="n"/>
    </row>
    <row r="74" ht="12.75" customHeight="1" s="302">
      <c r="A74" s="354">
        <f>C74&amp;D74</f>
        <v/>
      </c>
      <c r="B74" s="354">
        <f>C74&amp;F74</f>
        <v/>
      </c>
      <c r="C74" s="355" t="inlineStr">
        <is>
          <t>Hotel Name</t>
        </is>
      </c>
      <c r="D74" s="485">
        <f>TEXT(F74,"mmm")&amp;"-"&amp;RIGHT(YEAR(F74),2)</f>
        <v/>
      </c>
      <c r="E74" s="485" t="inlineStr">
        <is>
          <t>Q1</t>
        </is>
      </c>
      <c r="F74" s="485" t="n">
        <v>45086</v>
      </c>
      <c r="G74" s="486">
        <f>WEEKDAY(F74)</f>
        <v/>
      </c>
      <c r="H74" s="299" t="n">
        <v>0</v>
      </c>
      <c r="I74" s="299" t="n">
        <v>0</v>
      </c>
      <c r="J74" s="299" t="n">
        <v>0</v>
      </c>
      <c r="K74" s="300">
        <f>SUM(H74:J74)-J74</f>
        <v/>
      </c>
      <c r="L74" s="299" t="n"/>
      <c r="M74" s="299" t="n"/>
      <c r="N74" s="299" t="n"/>
      <c r="O74" s="300">
        <f>SUM(L74:N74)-N74</f>
        <v/>
      </c>
      <c r="P74" s="358">
        <f>IF(ISERROR(K74/VLOOKUP(C74,$W$1:$X$4,2,0)),"",K74/VLOOKUP(C74,$W$1:$X$4,2,0))</f>
        <v/>
      </c>
      <c r="Q74" s="358">
        <f>IF(ISERROR(O74/VLOOKUP(C74,$W$1:$X$4,2,0)),"",O74/VLOOKUP(C74,$W$1:$X$4,2,0))</f>
        <v/>
      </c>
      <c r="R74" s="299" t="inlineStr">
        <is>
          <t>NA</t>
        </is>
      </c>
      <c r="S74" s="299">
        <f>N74</f>
        <v/>
      </c>
      <c r="T74" s="358">
        <f>(O74+S74)/VLOOKUP(C74,$W$1:$X$4,2,0)</f>
        <v/>
      </c>
      <c r="U74" s="299" t="inlineStr">
        <is>
          <t>NA</t>
        </is>
      </c>
      <c r="V74" s="359">
        <f>U74=R74</f>
        <v/>
      </c>
      <c r="W74" s="373" t="n"/>
      <c r="X74" s="349">
        <f>ROUND(L74,0)</f>
        <v/>
      </c>
      <c r="Y74" s="349">
        <f>ROUND(M74,0)</f>
        <v/>
      </c>
      <c r="Z74" s="362" t="n"/>
      <c r="AA74" s="477" t="n"/>
      <c r="AB74" s="299">
        <f>L74-H74</f>
        <v/>
      </c>
      <c r="AC74" s="299">
        <f>M74-I74</f>
        <v/>
      </c>
      <c r="AD74" s="299">
        <f>N74-J74</f>
        <v/>
      </c>
      <c r="AE74" s="299">
        <f>O74-K74</f>
        <v/>
      </c>
      <c r="AF74" s="299" t="n"/>
      <c r="AG74" s="299" t="n"/>
      <c r="AH74" s="299" t="n"/>
      <c r="AI74" s="299" t="n"/>
      <c r="AJ74" s="299">
        <f>SUM(AG74:AI74)-AI74</f>
        <v/>
      </c>
      <c r="AK74" s="299" t="n"/>
      <c r="AL74" s="299" t="n"/>
      <c r="AM74" s="299" t="n"/>
      <c r="AN74" s="299">
        <f>SUM(AK74:AM74)-AM74</f>
        <v/>
      </c>
      <c r="AO74" s="358">
        <f>IF(ISERROR(AJ74/VLOOKUP(C74,$W$1:$X$4,2,0)),"",AJ74/VLOOKUP(C74,$W$1:$X$4,2,0))</f>
        <v/>
      </c>
      <c r="AP74" s="358">
        <f>IF(ISERROR(AN74/VLOOKUP(C74,$W$1:$X$4,2,0)),"",AN74/VLOOKUP(C74,$W$1:$X$4,2,0))</f>
        <v/>
      </c>
      <c r="AR74" s="299" t="n">
        <v>7</v>
      </c>
      <c r="AS74" s="299" t="n">
        <v>0</v>
      </c>
      <c r="AT74" s="299" t="n">
        <v>0</v>
      </c>
      <c r="AU74" s="300" t="n">
        <v>7</v>
      </c>
      <c r="AV74" s="299">
        <f>H74-AR74</f>
        <v/>
      </c>
      <c r="AW74" s="299">
        <f>I74-AS74</f>
        <v/>
      </c>
      <c r="AX74" s="299">
        <f>J74-AT74</f>
        <v/>
      </c>
      <c r="AY74" s="299">
        <f>K74-AU74</f>
        <v/>
      </c>
      <c r="BA74" s="299" t="n">
        <v>18</v>
      </c>
      <c r="BB74" s="299" t="n">
        <v>0</v>
      </c>
      <c r="BC74" s="299" t="n">
        <v>0</v>
      </c>
      <c r="BD74" s="300" t="n">
        <v>18</v>
      </c>
      <c r="BE74" s="299">
        <f>L74-BA74</f>
        <v/>
      </c>
      <c r="BF74" s="299">
        <f>M74-BB74</f>
        <v/>
      </c>
      <c r="BG74" s="299">
        <f>N74-BC74</f>
        <v/>
      </c>
      <c r="BH74" s="299">
        <f>O74-BD74</f>
        <v/>
      </c>
      <c r="BI74" s="364" t="n"/>
      <c r="BJ74" s="364" t="n"/>
      <c r="DJ74" s="365" t="n"/>
    </row>
    <row r="75" ht="12.75" customHeight="1" s="302">
      <c r="A75" s="354">
        <f>C75&amp;D75</f>
        <v/>
      </c>
      <c r="B75" s="354">
        <f>C75&amp;F75</f>
        <v/>
      </c>
      <c r="C75" s="355" t="inlineStr">
        <is>
          <t>Hotel Name</t>
        </is>
      </c>
      <c r="D75" s="485">
        <f>TEXT(F75,"mmm")&amp;"-"&amp;RIGHT(YEAR(F75),2)</f>
        <v/>
      </c>
      <c r="E75" s="485" t="inlineStr">
        <is>
          <t>Q1</t>
        </is>
      </c>
      <c r="F75" s="485" t="n">
        <v>45087</v>
      </c>
      <c r="G75" s="486">
        <f>WEEKDAY(F75)</f>
        <v/>
      </c>
      <c r="H75" s="299" t="n">
        <v>1</v>
      </c>
      <c r="I75" s="299" t="n">
        <v>45</v>
      </c>
      <c r="J75" s="299" t="n">
        <v>0</v>
      </c>
      <c r="K75" s="300">
        <f>SUM(H75:J75)-J75</f>
        <v/>
      </c>
      <c r="L75" s="299" t="n"/>
      <c r="M75" s="299" t="n"/>
      <c r="N75" s="299" t="n"/>
      <c r="O75" s="300">
        <f>SUM(L75:N75)-N75</f>
        <v/>
      </c>
      <c r="P75" s="358">
        <f>IF(ISERROR(K75/VLOOKUP(C75,$W$1:$X$4,2,0)),"",K75/VLOOKUP(C75,$W$1:$X$4,2,0))</f>
        <v/>
      </c>
      <c r="Q75" s="358">
        <f>IF(ISERROR(O75/VLOOKUP(C75,$W$1:$X$4,2,0)),"",O75/VLOOKUP(C75,$W$1:$X$4,2,0))</f>
        <v/>
      </c>
      <c r="R75" s="299" t="inlineStr">
        <is>
          <t>NA</t>
        </is>
      </c>
      <c r="S75" s="299">
        <f>N75</f>
        <v/>
      </c>
      <c r="T75" s="358">
        <f>(O75+S75)/VLOOKUP(C75,$W$1:$X$4,2,0)</f>
        <v/>
      </c>
      <c r="U75" s="299" t="inlineStr">
        <is>
          <t>NA</t>
        </is>
      </c>
      <c r="V75" s="359">
        <f>U75=R75</f>
        <v/>
      </c>
      <c r="W75" s="373" t="n"/>
      <c r="X75" s="349">
        <f>ROUND(L75,0)</f>
        <v/>
      </c>
      <c r="Y75" s="349">
        <f>ROUND(M75,0)</f>
        <v/>
      </c>
      <c r="Z75" s="362" t="n"/>
      <c r="AA75" s="477" t="n"/>
      <c r="AB75" s="299">
        <f>L75-H75</f>
        <v/>
      </c>
      <c r="AC75" s="299">
        <f>M75-I75</f>
        <v/>
      </c>
      <c r="AD75" s="299">
        <f>N75-J75</f>
        <v/>
      </c>
      <c r="AE75" s="299">
        <f>O75-K75</f>
        <v/>
      </c>
      <c r="AF75" s="299" t="n"/>
      <c r="AG75" s="299" t="n"/>
      <c r="AH75" s="299" t="n"/>
      <c r="AI75" s="299" t="n"/>
      <c r="AJ75" s="299">
        <f>SUM(AG75:AI75)-AI75</f>
        <v/>
      </c>
      <c r="AK75" s="299" t="n"/>
      <c r="AL75" s="299" t="n"/>
      <c r="AM75" s="299" t="n"/>
      <c r="AN75" s="299">
        <f>SUM(AK75:AM75)-AM75</f>
        <v/>
      </c>
      <c r="AO75" s="358">
        <f>IF(ISERROR(AJ75/VLOOKUP(C75,$W$1:$X$4,2,0)),"",AJ75/VLOOKUP(C75,$W$1:$X$4,2,0))</f>
        <v/>
      </c>
      <c r="AP75" s="358">
        <f>IF(ISERROR(AN75/VLOOKUP(C75,$W$1:$X$4,2,0)),"",AN75/VLOOKUP(C75,$W$1:$X$4,2,0))</f>
        <v/>
      </c>
      <c r="AR75" s="299" t="n">
        <v>7</v>
      </c>
      <c r="AS75" s="299" t="n">
        <v>0</v>
      </c>
      <c r="AT75" s="299" t="n">
        <v>0</v>
      </c>
      <c r="AU75" s="300" t="n">
        <v>7</v>
      </c>
      <c r="AV75" s="299">
        <f>H75-AR75</f>
        <v/>
      </c>
      <c r="AW75" s="299">
        <f>I75-AS75</f>
        <v/>
      </c>
      <c r="AX75" s="299">
        <f>J75-AT75</f>
        <v/>
      </c>
      <c r="AY75" s="299">
        <f>K75-AU75</f>
        <v/>
      </c>
      <c r="BA75" s="299" t="n">
        <v>22</v>
      </c>
      <c r="BB75" s="299" t="n">
        <v>0</v>
      </c>
      <c r="BC75" s="299" t="n">
        <v>0</v>
      </c>
      <c r="BD75" s="300" t="n">
        <v>22</v>
      </c>
      <c r="BE75" s="299">
        <f>L75-BA75</f>
        <v/>
      </c>
      <c r="BF75" s="299">
        <f>M75-BB75</f>
        <v/>
      </c>
      <c r="BG75" s="299">
        <f>N75-BC75</f>
        <v/>
      </c>
      <c r="BH75" s="299">
        <f>O75-BD75</f>
        <v/>
      </c>
      <c r="BI75" s="364" t="n"/>
      <c r="BJ75" s="364" t="n"/>
      <c r="DJ75" s="365" t="n"/>
    </row>
    <row r="76" ht="12.75" customHeight="1" s="302">
      <c r="A76" s="354">
        <f>C76&amp;D76</f>
        <v/>
      </c>
      <c r="B76" s="354">
        <f>C76&amp;F76</f>
        <v/>
      </c>
      <c r="C76" s="355" t="inlineStr">
        <is>
          <t>Hotel Name</t>
        </is>
      </c>
      <c r="D76" s="485">
        <f>TEXT(F76,"mmm")&amp;"-"&amp;RIGHT(YEAR(F76),2)</f>
        <v/>
      </c>
      <c r="E76" s="485" t="inlineStr">
        <is>
          <t>Q1</t>
        </is>
      </c>
      <c r="F76" s="485" t="n">
        <v>45088</v>
      </c>
      <c r="G76" s="486">
        <f>WEEKDAY(F76)</f>
        <v/>
      </c>
      <c r="H76" s="299" t="n">
        <v>2</v>
      </c>
      <c r="I76" s="299" t="n">
        <v>45</v>
      </c>
      <c r="J76" s="299" t="n">
        <v>0</v>
      </c>
      <c r="K76" s="300">
        <f>SUM(H76:J76)-J76</f>
        <v/>
      </c>
      <c r="L76" s="299" t="n"/>
      <c r="M76" s="299" t="n"/>
      <c r="N76" s="299" t="n"/>
      <c r="O76" s="300">
        <f>SUM(L76:N76)-N76</f>
        <v/>
      </c>
      <c r="P76" s="358">
        <f>IF(ISERROR(K76/VLOOKUP(C76,$W$1:$X$4,2,0)),"",K76/VLOOKUP(C76,$W$1:$X$4,2,0))</f>
        <v/>
      </c>
      <c r="Q76" s="358">
        <f>IF(ISERROR(O76/VLOOKUP(C76,$W$1:$X$4,2,0)),"",O76/VLOOKUP(C76,$W$1:$X$4,2,0))</f>
        <v/>
      </c>
      <c r="R76" s="299" t="inlineStr">
        <is>
          <t>NA</t>
        </is>
      </c>
      <c r="S76" s="299">
        <f>N76</f>
        <v/>
      </c>
      <c r="T76" s="358">
        <f>(O76+S76)/VLOOKUP(C76,$W$1:$X$4,2,0)</f>
        <v/>
      </c>
      <c r="U76" s="299" t="inlineStr">
        <is>
          <t>NA</t>
        </is>
      </c>
      <c r="V76" s="359">
        <f>U76=R76</f>
        <v/>
      </c>
      <c r="W76" s="373" t="n"/>
      <c r="X76" s="349">
        <f>ROUND(L76,0)</f>
        <v/>
      </c>
      <c r="Y76" s="349">
        <f>ROUND(M76,0)</f>
        <v/>
      </c>
      <c r="Z76" s="362" t="n"/>
      <c r="AA76" s="477" t="n"/>
      <c r="AB76" s="299">
        <f>L76-H76</f>
        <v/>
      </c>
      <c r="AC76" s="299">
        <f>M76-I76</f>
        <v/>
      </c>
      <c r="AD76" s="299">
        <f>N76-J76</f>
        <v/>
      </c>
      <c r="AE76" s="299">
        <f>O76-K76</f>
        <v/>
      </c>
      <c r="AF76" s="299" t="n"/>
      <c r="AG76" s="299" t="n"/>
      <c r="AH76" s="299" t="n"/>
      <c r="AI76" s="299" t="n"/>
      <c r="AJ76" s="299">
        <f>SUM(AG76:AI76)-AI76</f>
        <v/>
      </c>
      <c r="AK76" s="299" t="n"/>
      <c r="AL76" s="299" t="n"/>
      <c r="AM76" s="299" t="n"/>
      <c r="AN76" s="299">
        <f>SUM(AK76:AM76)-AM76</f>
        <v/>
      </c>
      <c r="AO76" s="358">
        <f>IF(ISERROR(AJ76/VLOOKUP(C76,$W$1:$X$4,2,0)),"",AJ76/VLOOKUP(C76,$W$1:$X$4,2,0))</f>
        <v/>
      </c>
      <c r="AP76" s="358">
        <f>IF(ISERROR(AN76/VLOOKUP(C76,$W$1:$X$4,2,0)),"",AN76/VLOOKUP(C76,$W$1:$X$4,2,0))</f>
        <v/>
      </c>
      <c r="AR76" s="299" t="n">
        <v>9</v>
      </c>
      <c r="AS76" s="299" t="n">
        <v>0</v>
      </c>
      <c r="AT76" s="299" t="n">
        <v>1</v>
      </c>
      <c r="AU76" s="300" t="n">
        <v>9</v>
      </c>
      <c r="AV76" s="299">
        <f>H76-AR76</f>
        <v/>
      </c>
      <c r="AW76" s="299">
        <f>I76-AS76</f>
        <v/>
      </c>
      <c r="AX76" s="299">
        <f>J76-AT76</f>
        <v/>
      </c>
      <c r="AY76" s="299">
        <f>K76-AU76</f>
        <v/>
      </c>
      <c r="BA76" s="299" t="n">
        <v>24</v>
      </c>
      <c r="BB76" s="299" t="n">
        <v>0</v>
      </c>
      <c r="BC76" s="299" t="n">
        <v>1</v>
      </c>
      <c r="BD76" s="300" t="n">
        <v>24</v>
      </c>
      <c r="BE76" s="299">
        <f>L76-BA76</f>
        <v/>
      </c>
      <c r="BF76" s="299">
        <f>M76-BB76</f>
        <v/>
      </c>
      <c r="BG76" s="299">
        <f>N76-BC76</f>
        <v/>
      </c>
      <c r="BH76" s="299">
        <f>O76-BD76</f>
        <v/>
      </c>
      <c r="BI76" s="364" t="n"/>
      <c r="BJ76" s="364" t="n"/>
      <c r="DJ76" s="365" t="n"/>
    </row>
    <row r="77" ht="12.75" customHeight="1" s="302">
      <c r="A77" s="354">
        <f>C77&amp;D77</f>
        <v/>
      </c>
      <c r="B77" s="354">
        <f>C77&amp;F77</f>
        <v/>
      </c>
      <c r="C77" s="355" t="inlineStr">
        <is>
          <t>Hotel Name</t>
        </is>
      </c>
      <c r="D77" s="485">
        <f>TEXT(F77,"mmm")&amp;"-"&amp;RIGHT(YEAR(F77),2)</f>
        <v/>
      </c>
      <c r="E77" s="485" t="inlineStr">
        <is>
          <t>Q1</t>
        </is>
      </c>
      <c r="F77" s="485" t="n">
        <v>45089</v>
      </c>
      <c r="G77" s="486">
        <f>WEEKDAY(F77)</f>
        <v/>
      </c>
      <c r="H77" s="299" t="n">
        <v>2</v>
      </c>
      <c r="I77" s="299" t="n">
        <v>45</v>
      </c>
      <c r="J77" s="299" t="n">
        <v>0</v>
      </c>
      <c r="K77" s="300">
        <f>SUM(H77:J77)-J77</f>
        <v/>
      </c>
      <c r="L77" s="299" t="n"/>
      <c r="M77" s="299" t="n"/>
      <c r="N77" s="299" t="n"/>
      <c r="O77" s="300">
        <f>SUM(L77:N77)-N77</f>
        <v/>
      </c>
      <c r="P77" s="358">
        <f>IF(ISERROR(K77/VLOOKUP(C77,$W$1:$X$4,2,0)),"",K77/VLOOKUP(C77,$W$1:$X$4,2,0))</f>
        <v/>
      </c>
      <c r="Q77" s="358">
        <f>IF(ISERROR(O77/VLOOKUP(C77,$W$1:$X$4,2,0)),"",O77/VLOOKUP(C77,$W$1:$X$4,2,0))</f>
        <v/>
      </c>
      <c r="R77" s="299" t="inlineStr">
        <is>
          <t>NA</t>
        </is>
      </c>
      <c r="S77" s="299">
        <f>N77</f>
        <v/>
      </c>
      <c r="T77" s="358">
        <f>(O77+S77)/VLOOKUP(C77,$W$1:$X$4,2,0)</f>
        <v/>
      </c>
      <c r="U77" s="299" t="inlineStr">
        <is>
          <t>NA</t>
        </is>
      </c>
      <c r="V77" s="359">
        <f>U77=R77</f>
        <v/>
      </c>
      <c r="W77" s="373" t="n"/>
      <c r="X77" s="349">
        <f>ROUND(L77,0)</f>
        <v/>
      </c>
      <c r="Y77" s="349">
        <f>ROUND(M77,0)</f>
        <v/>
      </c>
      <c r="Z77" s="362" t="n"/>
      <c r="AA77" s="477" t="n"/>
      <c r="AB77" s="299">
        <f>L77-H77</f>
        <v/>
      </c>
      <c r="AC77" s="299">
        <f>M77-I77</f>
        <v/>
      </c>
      <c r="AD77" s="299">
        <f>N77-J77</f>
        <v/>
      </c>
      <c r="AE77" s="299">
        <f>O77-K77</f>
        <v/>
      </c>
      <c r="AF77" s="299" t="n"/>
      <c r="AG77" s="299" t="n"/>
      <c r="AH77" s="299" t="n"/>
      <c r="AI77" s="299" t="n"/>
      <c r="AJ77" s="299">
        <f>SUM(AG77:AI77)-AI77</f>
        <v/>
      </c>
      <c r="AK77" s="299" t="n"/>
      <c r="AL77" s="299" t="n"/>
      <c r="AM77" s="299" t="n"/>
      <c r="AN77" s="299">
        <f>SUM(AK77:AM77)-AM77</f>
        <v/>
      </c>
      <c r="AO77" s="358">
        <f>IF(ISERROR(AJ77/VLOOKUP(C77,$W$1:$X$4,2,0)),"",AJ77/VLOOKUP(C77,$W$1:$X$4,2,0))</f>
        <v/>
      </c>
      <c r="AP77" s="358">
        <f>IF(ISERROR(AN77/VLOOKUP(C77,$W$1:$X$4,2,0)),"",AN77/VLOOKUP(C77,$W$1:$X$4,2,0))</f>
        <v/>
      </c>
      <c r="AR77" s="299" t="n">
        <v>7</v>
      </c>
      <c r="AS77" s="299" t="n">
        <v>0</v>
      </c>
      <c r="AT77" s="299" t="n">
        <v>0</v>
      </c>
      <c r="AU77" s="300" t="n">
        <v>7</v>
      </c>
      <c r="AV77" s="299">
        <f>H77-AR77</f>
        <v/>
      </c>
      <c r="AW77" s="299">
        <f>I77-AS77</f>
        <v/>
      </c>
      <c r="AX77" s="299">
        <f>J77-AT77</f>
        <v/>
      </c>
      <c r="AY77" s="299">
        <f>K77-AU77</f>
        <v/>
      </c>
      <c r="BA77" s="299" t="n">
        <v>19</v>
      </c>
      <c r="BB77" s="299" t="n">
        <v>0</v>
      </c>
      <c r="BC77" s="299" t="n">
        <v>0</v>
      </c>
      <c r="BD77" s="300" t="n">
        <v>19</v>
      </c>
      <c r="BE77" s="299">
        <f>L77-BA77</f>
        <v/>
      </c>
      <c r="BF77" s="299">
        <f>M77-BB77</f>
        <v/>
      </c>
      <c r="BG77" s="299">
        <f>N77-BC77</f>
        <v/>
      </c>
      <c r="BH77" s="299">
        <f>O77-BD77</f>
        <v/>
      </c>
      <c r="BI77" s="364" t="n"/>
      <c r="BJ77" s="364" t="n"/>
      <c r="DJ77" s="365" t="n"/>
    </row>
    <row r="78" ht="12.75" customHeight="1" s="302">
      <c r="A78" s="354">
        <f>C78&amp;D78</f>
        <v/>
      </c>
      <c r="B78" s="354">
        <f>C78&amp;F78</f>
        <v/>
      </c>
      <c r="C78" s="355" t="inlineStr">
        <is>
          <t>Hotel Name</t>
        </is>
      </c>
      <c r="D78" s="485">
        <f>TEXT(F78,"mmm")&amp;"-"&amp;RIGHT(YEAR(F78),2)</f>
        <v/>
      </c>
      <c r="E78" s="485" t="inlineStr">
        <is>
          <t>Q1</t>
        </is>
      </c>
      <c r="F78" s="485" t="n">
        <v>45090</v>
      </c>
      <c r="G78" s="486">
        <f>WEEKDAY(F78)</f>
        <v/>
      </c>
      <c r="H78" s="299" t="n">
        <v>4</v>
      </c>
      <c r="I78" s="299" t="n">
        <v>45</v>
      </c>
      <c r="J78" s="299" t="n">
        <v>0</v>
      </c>
      <c r="K78" s="300">
        <f>SUM(H78:J78)-J78</f>
        <v/>
      </c>
      <c r="L78" s="299" t="n"/>
      <c r="M78" s="299" t="n"/>
      <c r="N78" s="299" t="n"/>
      <c r="O78" s="300">
        <f>SUM(L78:N78)-N78</f>
        <v/>
      </c>
      <c r="P78" s="358">
        <f>IF(ISERROR(K78/VLOOKUP(C78,$W$1:$X$4,2,0)),"",K78/VLOOKUP(C78,$W$1:$X$4,2,0))</f>
        <v/>
      </c>
      <c r="Q78" s="358">
        <f>IF(ISERROR(O78/VLOOKUP(C78,$W$1:$X$4,2,0)),"",O78/VLOOKUP(C78,$W$1:$X$4,2,0))</f>
        <v/>
      </c>
      <c r="R78" s="299" t="inlineStr">
        <is>
          <t>NA</t>
        </is>
      </c>
      <c r="S78" s="299">
        <f>N78</f>
        <v/>
      </c>
      <c r="T78" s="358">
        <f>(O78+S78)/VLOOKUP(C78,$W$1:$X$4,2,0)</f>
        <v/>
      </c>
      <c r="U78" s="299" t="inlineStr">
        <is>
          <t>NA</t>
        </is>
      </c>
      <c r="V78" s="359">
        <f>U78=R78</f>
        <v/>
      </c>
      <c r="W78" s="373" t="n"/>
      <c r="X78" s="349">
        <f>ROUND(L78,0)</f>
        <v/>
      </c>
      <c r="Y78" s="349">
        <f>ROUND(M78,0)</f>
        <v/>
      </c>
      <c r="Z78" s="362" t="n"/>
      <c r="AA78" s="477" t="n"/>
      <c r="AB78" s="299">
        <f>L78-H78</f>
        <v/>
      </c>
      <c r="AC78" s="299">
        <f>M78-I78</f>
        <v/>
      </c>
      <c r="AD78" s="299">
        <f>N78-J78</f>
        <v/>
      </c>
      <c r="AE78" s="299">
        <f>O78-K78</f>
        <v/>
      </c>
      <c r="AF78" s="299" t="n"/>
      <c r="AG78" s="299" t="n"/>
      <c r="AH78" s="299" t="n"/>
      <c r="AI78" s="299" t="n"/>
      <c r="AJ78" s="299">
        <f>SUM(AG78:AI78)-AI78</f>
        <v/>
      </c>
      <c r="AK78" s="299" t="n"/>
      <c r="AL78" s="299" t="n"/>
      <c r="AM78" s="299" t="n"/>
      <c r="AN78" s="299">
        <f>SUM(AK78:AM78)-AM78</f>
        <v/>
      </c>
      <c r="AO78" s="358">
        <f>IF(ISERROR(AJ78/VLOOKUP(C78,$W$1:$X$4,2,0)),"",AJ78/VLOOKUP(C78,$W$1:$X$4,2,0))</f>
        <v/>
      </c>
      <c r="AP78" s="358">
        <f>IF(ISERROR(AN78/VLOOKUP(C78,$W$1:$X$4,2,0)),"",AN78/VLOOKUP(C78,$W$1:$X$4,2,0))</f>
        <v/>
      </c>
      <c r="AR78" s="299" t="n">
        <v>7</v>
      </c>
      <c r="AS78" s="299" t="n">
        <v>0</v>
      </c>
      <c r="AT78" s="299" t="n">
        <v>0</v>
      </c>
      <c r="AU78" s="300" t="n">
        <v>7</v>
      </c>
      <c r="AV78" s="299">
        <f>H78-AR78</f>
        <v/>
      </c>
      <c r="AW78" s="299">
        <f>I78-AS78</f>
        <v/>
      </c>
      <c r="AX78" s="299">
        <f>J78-AT78</f>
        <v/>
      </c>
      <c r="AY78" s="299">
        <f>K78-AU78</f>
        <v/>
      </c>
      <c r="BA78" s="299" t="n">
        <v>16</v>
      </c>
      <c r="BB78" s="299" t="n">
        <v>0</v>
      </c>
      <c r="BC78" s="299" t="n">
        <v>0</v>
      </c>
      <c r="BD78" s="300" t="n">
        <v>16</v>
      </c>
      <c r="BE78" s="299">
        <f>L78-BA78</f>
        <v/>
      </c>
      <c r="BF78" s="299">
        <f>M78-BB78</f>
        <v/>
      </c>
      <c r="BG78" s="299">
        <f>N78-BC78</f>
        <v/>
      </c>
      <c r="BH78" s="299">
        <f>O78-BD78</f>
        <v/>
      </c>
      <c r="BI78" s="364" t="n"/>
      <c r="BJ78" s="364" t="n"/>
      <c r="DJ78" s="365" t="n"/>
    </row>
    <row r="79" ht="12.75" customHeight="1" s="302">
      <c r="A79" s="354">
        <f>C79&amp;D79</f>
        <v/>
      </c>
      <c r="B79" s="354">
        <f>C79&amp;F79</f>
        <v/>
      </c>
      <c r="C79" s="355" t="inlineStr">
        <is>
          <t>Hotel Name</t>
        </is>
      </c>
      <c r="D79" s="485">
        <f>TEXT(F79,"mmm")&amp;"-"&amp;RIGHT(YEAR(F79),2)</f>
        <v/>
      </c>
      <c r="E79" s="485" t="inlineStr">
        <is>
          <t>Q1</t>
        </is>
      </c>
      <c r="F79" s="485" t="n">
        <v>45091</v>
      </c>
      <c r="G79" s="486">
        <f>WEEKDAY(F79)</f>
        <v/>
      </c>
      <c r="H79" s="299" t="n">
        <v>1</v>
      </c>
      <c r="I79" s="299" t="n">
        <v>0</v>
      </c>
      <c r="J79" s="299" t="n">
        <v>0</v>
      </c>
      <c r="K79" s="300">
        <f>SUM(H79:J79)-J79</f>
        <v/>
      </c>
      <c r="L79" s="299" t="n"/>
      <c r="M79" s="299" t="n"/>
      <c r="N79" s="299" t="n"/>
      <c r="O79" s="300">
        <f>SUM(L79:N79)-N79</f>
        <v/>
      </c>
      <c r="P79" s="358">
        <f>IF(ISERROR(K79/VLOOKUP(C79,$W$1:$X$4,2,0)),"",K79/VLOOKUP(C79,$W$1:$X$4,2,0))</f>
        <v/>
      </c>
      <c r="Q79" s="358">
        <f>IF(ISERROR(O79/VLOOKUP(C79,$W$1:$X$4,2,0)),"",O79/VLOOKUP(C79,$W$1:$X$4,2,0))</f>
        <v/>
      </c>
      <c r="R79" s="299" t="inlineStr">
        <is>
          <t>NA</t>
        </is>
      </c>
      <c r="S79" s="299">
        <f>N79</f>
        <v/>
      </c>
      <c r="T79" s="358">
        <f>(O79+S79)/VLOOKUP(C79,$W$1:$X$4,2,0)</f>
        <v/>
      </c>
      <c r="U79" s="299" t="inlineStr">
        <is>
          <t>NA</t>
        </is>
      </c>
      <c r="V79" s="359">
        <f>U79=R79</f>
        <v/>
      </c>
      <c r="W79" s="373" t="n"/>
      <c r="X79" s="349">
        <f>ROUND(L79,0)</f>
        <v/>
      </c>
      <c r="Y79" s="349">
        <f>ROUND(M79,0)</f>
        <v/>
      </c>
      <c r="Z79" s="362" t="n"/>
      <c r="AA79" s="477" t="n"/>
      <c r="AB79" s="299">
        <f>L79-H79</f>
        <v/>
      </c>
      <c r="AC79" s="299">
        <f>M79-I79</f>
        <v/>
      </c>
      <c r="AD79" s="299">
        <f>N79-J79</f>
        <v/>
      </c>
      <c r="AE79" s="299">
        <f>O79-K79</f>
        <v/>
      </c>
      <c r="AF79" s="299" t="n"/>
      <c r="AG79" s="299" t="n"/>
      <c r="AH79" s="299" t="n"/>
      <c r="AI79" s="299" t="n"/>
      <c r="AJ79" s="299">
        <f>SUM(AG79:AI79)-AI79</f>
        <v/>
      </c>
      <c r="AK79" s="299" t="n"/>
      <c r="AL79" s="299" t="n"/>
      <c r="AM79" s="299" t="n"/>
      <c r="AN79" s="299">
        <f>SUM(AK79:AM79)-AM79</f>
        <v/>
      </c>
      <c r="AO79" s="358">
        <f>IF(ISERROR(AJ79/VLOOKUP(C79,$W$1:$X$4,2,0)),"",AJ79/VLOOKUP(C79,$W$1:$X$4,2,0))</f>
        <v/>
      </c>
      <c r="AP79" s="358">
        <f>IF(ISERROR(AN79/VLOOKUP(C79,$W$1:$X$4,2,0)),"",AN79/VLOOKUP(C79,$W$1:$X$4,2,0))</f>
        <v/>
      </c>
      <c r="AR79" s="299" t="n">
        <v>6</v>
      </c>
      <c r="AS79" s="299" t="n">
        <v>0</v>
      </c>
      <c r="AT79" s="299" t="n">
        <v>0</v>
      </c>
      <c r="AU79" s="300" t="n">
        <v>6</v>
      </c>
      <c r="AV79" s="299">
        <f>H79-AR79</f>
        <v/>
      </c>
      <c r="AW79" s="299">
        <f>I79-AS79</f>
        <v/>
      </c>
      <c r="AX79" s="299">
        <f>J79-AT79</f>
        <v/>
      </c>
      <c r="AY79" s="299">
        <f>K79-AU79</f>
        <v/>
      </c>
      <c r="BA79" s="299" t="n">
        <v>16</v>
      </c>
      <c r="BB79" s="299" t="n">
        <v>0</v>
      </c>
      <c r="BC79" s="299" t="n">
        <v>0</v>
      </c>
      <c r="BD79" s="300" t="n">
        <v>16</v>
      </c>
      <c r="BE79" s="299">
        <f>L79-BA79</f>
        <v/>
      </c>
      <c r="BF79" s="299">
        <f>M79-BB79</f>
        <v/>
      </c>
      <c r="BG79" s="299">
        <f>N79-BC79</f>
        <v/>
      </c>
      <c r="BH79" s="299">
        <f>O79-BD79</f>
        <v/>
      </c>
      <c r="BI79" s="364" t="n"/>
      <c r="BJ79" s="364" t="n"/>
      <c r="DJ79" s="365" t="n"/>
    </row>
    <row r="80" ht="12.75" customHeight="1" s="302">
      <c r="A80" s="354">
        <f>C80&amp;D80</f>
        <v/>
      </c>
      <c r="B80" s="354">
        <f>C80&amp;F80</f>
        <v/>
      </c>
      <c r="C80" s="355" t="inlineStr">
        <is>
          <t>Hotel Name</t>
        </is>
      </c>
      <c r="D80" s="485">
        <f>TEXT(F80,"mmm")&amp;"-"&amp;RIGHT(YEAR(F80),2)</f>
        <v/>
      </c>
      <c r="E80" s="485" t="inlineStr">
        <is>
          <t>Q1</t>
        </is>
      </c>
      <c r="F80" s="485" t="n">
        <v>45092</v>
      </c>
      <c r="G80" s="486">
        <f>WEEKDAY(F80)</f>
        <v/>
      </c>
      <c r="H80" s="299" t="n">
        <v>1</v>
      </c>
      <c r="I80" s="299" t="n">
        <v>0</v>
      </c>
      <c r="J80" s="299" t="n">
        <v>0</v>
      </c>
      <c r="K80" s="300">
        <f>SUM(H80:J80)-J80</f>
        <v/>
      </c>
      <c r="L80" s="299" t="n"/>
      <c r="M80" s="299" t="n"/>
      <c r="N80" s="299" t="n"/>
      <c r="O80" s="300">
        <f>SUM(L80:N80)-N80</f>
        <v/>
      </c>
      <c r="P80" s="358">
        <f>IF(ISERROR(K80/VLOOKUP(C80,$W$1:$X$4,2,0)),"",K80/VLOOKUP(C80,$W$1:$X$4,2,0))</f>
        <v/>
      </c>
      <c r="Q80" s="358">
        <f>IF(ISERROR(O80/VLOOKUP(C80,$W$1:$X$4,2,0)),"",O80/VLOOKUP(C80,$W$1:$X$4,2,0))</f>
        <v/>
      </c>
      <c r="R80" s="299" t="inlineStr">
        <is>
          <t>NA</t>
        </is>
      </c>
      <c r="S80" s="299">
        <f>N80</f>
        <v/>
      </c>
      <c r="T80" s="358">
        <f>(O80+S80)/VLOOKUP(C80,$W$1:$X$4,2,0)</f>
        <v/>
      </c>
      <c r="U80" s="299" t="inlineStr">
        <is>
          <t>NA</t>
        </is>
      </c>
      <c r="V80" s="359">
        <f>U80=R80</f>
        <v/>
      </c>
      <c r="W80" s="373" t="n"/>
      <c r="X80" s="349">
        <f>ROUND(L80,0)</f>
        <v/>
      </c>
      <c r="Y80" s="349">
        <f>ROUND(M80,0)</f>
        <v/>
      </c>
      <c r="Z80" s="362" t="n"/>
      <c r="AA80" s="477" t="n"/>
      <c r="AB80" s="299">
        <f>L80-H80</f>
        <v/>
      </c>
      <c r="AC80" s="299">
        <f>M80-I80</f>
        <v/>
      </c>
      <c r="AD80" s="299">
        <f>N80-J80</f>
        <v/>
      </c>
      <c r="AE80" s="299">
        <f>O80-K80</f>
        <v/>
      </c>
      <c r="AF80" s="299" t="n"/>
      <c r="AG80" s="299" t="n"/>
      <c r="AH80" s="299" t="n"/>
      <c r="AI80" s="299" t="n"/>
      <c r="AJ80" s="299">
        <f>SUM(AG80:AI80)-AI80</f>
        <v/>
      </c>
      <c r="AK80" s="299" t="n"/>
      <c r="AL80" s="299" t="n"/>
      <c r="AM80" s="299" t="n"/>
      <c r="AN80" s="299">
        <f>SUM(AK80:AM80)-AM80</f>
        <v/>
      </c>
      <c r="AO80" s="358">
        <f>IF(ISERROR(AJ80/VLOOKUP(C80,$W$1:$X$4,2,0)),"",AJ80/VLOOKUP(C80,$W$1:$X$4,2,0))</f>
        <v/>
      </c>
      <c r="AP80" s="358">
        <f>IF(ISERROR(AN80/VLOOKUP(C80,$W$1:$X$4,2,0)),"",AN80/VLOOKUP(C80,$W$1:$X$4,2,0))</f>
        <v/>
      </c>
      <c r="AR80" s="299" t="n">
        <v>6</v>
      </c>
      <c r="AS80" s="299" t="n">
        <v>0</v>
      </c>
      <c r="AT80" s="299" t="n">
        <v>0</v>
      </c>
      <c r="AU80" s="300" t="n">
        <v>6</v>
      </c>
      <c r="AV80" s="299">
        <f>H80-AR80</f>
        <v/>
      </c>
      <c r="AW80" s="299">
        <f>I80-AS80</f>
        <v/>
      </c>
      <c r="AX80" s="299">
        <f>J80-AT80</f>
        <v/>
      </c>
      <c r="AY80" s="299">
        <f>K80-AU80</f>
        <v/>
      </c>
      <c r="BA80" s="299" t="n">
        <v>18</v>
      </c>
      <c r="BB80" s="299" t="n">
        <v>0</v>
      </c>
      <c r="BC80" s="299" t="n">
        <v>0</v>
      </c>
      <c r="BD80" s="300" t="n">
        <v>18</v>
      </c>
      <c r="BE80" s="299">
        <f>L80-BA80</f>
        <v/>
      </c>
      <c r="BF80" s="299">
        <f>M80-BB80</f>
        <v/>
      </c>
      <c r="BG80" s="299">
        <f>N80-BC80</f>
        <v/>
      </c>
      <c r="BH80" s="299">
        <f>O80-BD80</f>
        <v/>
      </c>
      <c r="BI80" s="364" t="n"/>
      <c r="BJ80" s="364" t="n"/>
      <c r="DJ80" s="365" t="n"/>
    </row>
    <row r="81" ht="12.75" customHeight="1" s="302">
      <c r="A81" s="354">
        <f>C81&amp;D81</f>
        <v/>
      </c>
      <c r="B81" s="354">
        <f>C81&amp;F81</f>
        <v/>
      </c>
      <c r="C81" s="355" t="inlineStr">
        <is>
          <t>Hotel Name</t>
        </is>
      </c>
      <c r="D81" s="485">
        <f>TEXT(F81,"mmm")&amp;"-"&amp;RIGHT(YEAR(F81),2)</f>
        <v/>
      </c>
      <c r="E81" s="485" t="inlineStr">
        <is>
          <t>Q1</t>
        </is>
      </c>
      <c r="F81" s="485" t="n">
        <v>45093</v>
      </c>
      <c r="G81" s="486">
        <f>WEEKDAY(F81)</f>
        <v/>
      </c>
      <c r="H81" s="299" t="n">
        <v>1</v>
      </c>
      <c r="I81" s="299" t="n">
        <v>0</v>
      </c>
      <c r="J81" s="299" t="n">
        <v>0</v>
      </c>
      <c r="K81" s="300">
        <f>SUM(H81:J81)-J81</f>
        <v/>
      </c>
      <c r="L81" s="299" t="n"/>
      <c r="M81" s="299" t="n"/>
      <c r="N81" s="299" t="n"/>
      <c r="O81" s="300">
        <f>SUM(L81:N81)-N81</f>
        <v/>
      </c>
      <c r="P81" s="358">
        <f>IF(ISERROR(K81/VLOOKUP(C81,$W$1:$X$4,2,0)),"",K81/VLOOKUP(C81,$W$1:$X$4,2,0))</f>
        <v/>
      </c>
      <c r="Q81" s="358">
        <f>IF(ISERROR(O81/VLOOKUP(C81,$W$1:$X$4,2,0)),"",O81/VLOOKUP(C81,$W$1:$X$4,2,0))</f>
        <v/>
      </c>
      <c r="R81" s="299" t="inlineStr">
        <is>
          <t>NA</t>
        </is>
      </c>
      <c r="S81" s="299">
        <f>N81</f>
        <v/>
      </c>
      <c r="T81" s="358">
        <f>(O81+S81)/VLOOKUP(C81,$W$1:$X$4,2,0)</f>
        <v/>
      </c>
      <c r="U81" s="299" t="inlineStr">
        <is>
          <t>NA</t>
        </is>
      </c>
      <c r="V81" s="359">
        <f>U81=R81</f>
        <v/>
      </c>
      <c r="W81" s="373" t="n"/>
      <c r="X81" s="349">
        <f>ROUND(L81,0)</f>
        <v/>
      </c>
      <c r="Y81" s="349">
        <f>ROUND(M81,0)</f>
        <v/>
      </c>
      <c r="Z81" s="362" t="n"/>
      <c r="AA81" s="477" t="n"/>
      <c r="AB81" s="299">
        <f>L81-H81</f>
        <v/>
      </c>
      <c r="AC81" s="299">
        <f>M81-I81</f>
        <v/>
      </c>
      <c r="AD81" s="299">
        <f>N81-J81</f>
        <v/>
      </c>
      <c r="AE81" s="299">
        <f>O81-K81</f>
        <v/>
      </c>
      <c r="AF81" s="299" t="n"/>
      <c r="AG81" s="299" t="n"/>
      <c r="AH81" s="299" t="n"/>
      <c r="AI81" s="299" t="n"/>
      <c r="AJ81" s="299">
        <f>SUM(AG81:AI81)-AI81</f>
        <v/>
      </c>
      <c r="AK81" s="299" t="n"/>
      <c r="AL81" s="299" t="n"/>
      <c r="AM81" s="299" t="n"/>
      <c r="AN81" s="299">
        <f>SUM(AK81:AM81)-AM81</f>
        <v/>
      </c>
      <c r="AO81" s="358">
        <f>IF(ISERROR(AJ81/VLOOKUP(C81,$W$1:$X$4,2,0)),"",AJ81/VLOOKUP(C81,$W$1:$X$4,2,0))</f>
        <v/>
      </c>
      <c r="AP81" s="358">
        <f>IF(ISERROR(AN81/VLOOKUP(C81,$W$1:$X$4,2,0)),"",AN81/VLOOKUP(C81,$W$1:$X$4,2,0))</f>
        <v/>
      </c>
      <c r="AR81" s="299" t="n">
        <v>6</v>
      </c>
      <c r="AS81" s="299" t="n">
        <v>0</v>
      </c>
      <c r="AT81" s="299" t="n">
        <v>0</v>
      </c>
      <c r="AU81" s="300" t="n">
        <v>6</v>
      </c>
      <c r="AV81" s="299">
        <f>H81-AR81</f>
        <v/>
      </c>
      <c r="AW81" s="299">
        <f>I81-AS81</f>
        <v/>
      </c>
      <c r="AX81" s="299">
        <f>J81-AT81</f>
        <v/>
      </c>
      <c r="AY81" s="299">
        <f>K81-AU81</f>
        <v/>
      </c>
      <c r="BA81" s="299" t="n">
        <v>18</v>
      </c>
      <c r="BB81" s="299" t="n">
        <v>0</v>
      </c>
      <c r="BC81" s="299" t="n">
        <v>0</v>
      </c>
      <c r="BD81" s="300" t="n">
        <v>18</v>
      </c>
      <c r="BE81" s="299">
        <f>L81-BA81</f>
        <v/>
      </c>
      <c r="BF81" s="299">
        <f>M81-BB81</f>
        <v/>
      </c>
      <c r="BG81" s="299">
        <f>N81-BC81</f>
        <v/>
      </c>
      <c r="BH81" s="299">
        <f>O81-BD81</f>
        <v/>
      </c>
      <c r="BI81" s="364" t="n"/>
      <c r="BJ81" s="364" t="n"/>
      <c r="DJ81" s="365" t="n"/>
    </row>
    <row r="82" ht="12.75" customHeight="1" s="302">
      <c r="A82" s="354">
        <f>C82&amp;D82</f>
        <v/>
      </c>
      <c r="B82" s="354">
        <f>C82&amp;F82</f>
        <v/>
      </c>
      <c r="C82" s="355" t="inlineStr">
        <is>
          <t>Hotel Name</t>
        </is>
      </c>
      <c r="D82" s="485">
        <f>TEXT(F82,"mmm")&amp;"-"&amp;RIGHT(YEAR(F82),2)</f>
        <v/>
      </c>
      <c r="E82" s="485" t="inlineStr">
        <is>
          <t>Q1</t>
        </is>
      </c>
      <c r="F82" s="485" t="n">
        <v>45094</v>
      </c>
      <c r="G82" s="486">
        <f>WEEKDAY(F82)</f>
        <v/>
      </c>
      <c r="H82" s="299" t="n">
        <v>1</v>
      </c>
      <c r="I82" s="299" t="n">
        <v>0</v>
      </c>
      <c r="J82" s="299" t="n">
        <v>0</v>
      </c>
      <c r="K82" s="300">
        <f>SUM(H82:J82)-J82</f>
        <v/>
      </c>
      <c r="L82" s="299" t="n"/>
      <c r="M82" s="299" t="n"/>
      <c r="N82" s="299" t="n"/>
      <c r="O82" s="300">
        <f>SUM(L82:N82)-N82</f>
        <v/>
      </c>
      <c r="P82" s="358">
        <f>IF(ISERROR(K82/VLOOKUP(C82,$W$1:$X$4,2,0)),"",K82/VLOOKUP(C82,$W$1:$X$4,2,0))</f>
        <v/>
      </c>
      <c r="Q82" s="358">
        <f>IF(ISERROR(O82/VLOOKUP(C82,$W$1:$X$4,2,0)),"",O82/VLOOKUP(C82,$W$1:$X$4,2,0))</f>
        <v/>
      </c>
      <c r="R82" s="299" t="inlineStr">
        <is>
          <t>NA</t>
        </is>
      </c>
      <c r="S82" s="299">
        <f>N82</f>
        <v/>
      </c>
      <c r="T82" s="358">
        <f>(O82+S82)/VLOOKUP(C82,$W$1:$X$4,2,0)</f>
        <v/>
      </c>
      <c r="U82" s="299" t="inlineStr">
        <is>
          <t>NA</t>
        </is>
      </c>
      <c r="V82" s="359">
        <f>U82=R82</f>
        <v/>
      </c>
      <c r="W82" s="373" t="n"/>
      <c r="X82" s="349">
        <f>ROUND(L82,0)</f>
        <v/>
      </c>
      <c r="Y82" s="349">
        <f>ROUND(M82,0)</f>
        <v/>
      </c>
      <c r="Z82" s="362" t="n"/>
      <c r="AA82" s="477" t="n"/>
      <c r="AB82" s="299">
        <f>L82-H82</f>
        <v/>
      </c>
      <c r="AC82" s="299">
        <f>M82-I82</f>
        <v/>
      </c>
      <c r="AD82" s="299">
        <f>N82-J82</f>
        <v/>
      </c>
      <c r="AE82" s="299">
        <f>O82-K82</f>
        <v/>
      </c>
      <c r="AF82" s="299" t="n"/>
      <c r="AG82" s="299" t="n"/>
      <c r="AH82" s="299" t="n"/>
      <c r="AI82" s="299" t="n"/>
      <c r="AJ82" s="299">
        <f>SUM(AG82:AI82)-AI82</f>
        <v/>
      </c>
      <c r="AK82" s="299" t="n"/>
      <c r="AL82" s="299" t="n"/>
      <c r="AM82" s="299" t="n"/>
      <c r="AN82" s="299">
        <f>SUM(AK82:AM82)-AM82</f>
        <v/>
      </c>
      <c r="AO82" s="358">
        <f>IF(ISERROR(AJ82/VLOOKUP(C82,$W$1:$X$4,2,0)),"",AJ82/VLOOKUP(C82,$W$1:$X$4,2,0))</f>
        <v/>
      </c>
      <c r="AP82" s="358">
        <f>IF(ISERROR(AN82/VLOOKUP(C82,$W$1:$X$4,2,0)),"",AN82/VLOOKUP(C82,$W$1:$X$4,2,0))</f>
        <v/>
      </c>
      <c r="AR82" s="299" t="n">
        <v>8</v>
      </c>
      <c r="AS82" s="299" t="n">
        <v>7</v>
      </c>
      <c r="AT82" s="299" t="n">
        <v>0</v>
      </c>
      <c r="AU82" s="300" t="n">
        <v>15</v>
      </c>
      <c r="AV82" s="299">
        <f>H82-AR82</f>
        <v/>
      </c>
      <c r="AW82" s="299">
        <f>I82-AS82</f>
        <v/>
      </c>
      <c r="AX82" s="299">
        <f>J82-AT82</f>
        <v/>
      </c>
      <c r="AY82" s="299">
        <f>K82-AU82</f>
        <v/>
      </c>
      <c r="BA82" s="299" t="n">
        <v>24</v>
      </c>
      <c r="BB82" s="299" t="n">
        <v>7</v>
      </c>
      <c r="BC82" s="299" t="n">
        <v>0</v>
      </c>
      <c r="BD82" s="300" t="n">
        <v>31</v>
      </c>
      <c r="BE82" s="299">
        <f>L82-BA82</f>
        <v/>
      </c>
      <c r="BF82" s="299">
        <f>M82-BB82</f>
        <v/>
      </c>
      <c r="BG82" s="299">
        <f>N82-BC82</f>
        <v/>
      </c>
      <c r="BH82" s="299">
        <f>O82-BD82</f>
        <v/>
      </c>
      <c r="BI82" s="364" t="n"/>
      <c r="BJ82" s="364" t="n"/>
      <c r="DJ82" s="365" t="n"/>
    </row>
    <row r="83" ht="12.75" customHeight="1" s="302">
      <c r="A83" s="354">
        <f>C83&amp;D83</f>
        <v/>
      </c>
      <c r="B83" s="354">
        <f>C83&amp;F83</f>
        <v/>
      </c>
      <c r="C83" s="355" t="inlineStr">
        <is>
          <t>Hotel Name</t>
        </is>
      </c>
      <c r="D83" s="485">
        <f>TEXT(F83,"mmm")&amp;"-"&amp;RIGHT(YEAR(F83),2)</f>
        <v/>
      </c>
      <c r="E83" s="485" t="inlineStr">
        <is>
          <t>Q1</t>
        </is>
      </c>
      <c r="F83" s="485" t="n">
        <v>45095</v>
      </c>
      <c r="G83" s="486">
        <f>WEEKDAY(F83)</f>
        <v/>
      </c>
      <c r="H83" s="299" t="n">
        <v>1</v>
      </c>
      <c r="I83" s="299" t="n">
        <v>9</v>
      </c>
      <c r="J83" s="299" t="n">
        <v>0</v>
      </c>
      <c r="K83" s="300">
        <f>SUM(H83:J83)-J83</f>
        <v/>
      </c>
      <c r="L83" s="299" t="n"/>
      <c r="M83" s="299" t="n"/>
      <c r="N83" s="299" t="n"/>
      <c r="O83" s="300">
        <f>SUM(L83:N83)-N83</f>
        <v/>
      </c>
      <c r="P83" s="358">
        <f>IF(ISERROR(K83/VLOOKUP(C83,$W$1:$X$4,2,0)),"",K83/VLOOKUP(C83,$W$1:$X$4,2,0))</f>
        <v/>
      </c>
      <c r="Q83" s="358">
        <f>IF(ISERROR(O83/VLOOKUP(C83,$W$1:$X$4,2,0)),"",O83/VLOOKUP(C83,$W$1:$X$4,2,0))</f>
        <v/>
      </c>
      <c r="R83" s="299" t="inlineStr">
        <is>
          <t>NA</t>
        </is>
      </c>
      <c r="S83" s="299">
        <f>N83</f>
        <v/>
      </c>
      <c r="T83" s="358">
        <f>(O83+S83)/VLOOKUP(C83,$W$1:$X$4,2,0)</f>
        <v/>
      </c>
      <c r="U83" s="299" t="inlineStr">
        <is>
          <t>NA</t>
        </is>
      </c>
      <c r="V83" s="359">
        <f>U83=R83</f>
        <v/>
      </c>
      <c r="W83" s="373" t="n"/>
      <c r="X83" s="349">
        <f>ROUND(L83,0)</f>
        <v/>
      </c>
      <c r="Y83" s="349">
        <f>ROUND(M83,0)</f>
        <v/>
      </c>
      <c r="Z83" s="362" t="n"/>
      <c r="AA83" s="477" t="n"/>
      <c r="AB83" s="299">
        <f>L83-H83</f>
        <v/>
      </c>
      <c r="AC83" s="299">
        <f>M83-I83</f>
        <v/>
      </c>
      <c r="AD83" s="299">
        <f>N83-J83</f>
        <v/>
      </c>
      <c r="AE83" s="299">
        <f>O83-K83</f>
        <v/>
      </c>
      <c r="AF83" s="299" t="n"/>
      <c r="AG83" s="299" t="n"/>
      <c r="AH83" s="299" t="n"/>
      <c r="AI83" s="299" t="n"/>
      <c r="AJ83" s="299">
        <f>SUM(AG83:AI83)-AI83</f>
        <v/>
      </c>
      <c r="AK83" s="299" t="n"/>
      <c r="AL83" s="299" t="n"/>
      <c r="AM83" s="299" t="n"/>
      <c r="AN83" s="299">
        <f>SUM(AK83:AM83)-AM83</f>
        <v/>
      </c>
      <c r="AO83" s="358">
        <f>IF(ISERROR(AJ83/VLOOKUP(C83,$W$1:$X$4,2,0)),"",AJ83/VLOOKUP(C83,$W$1:$X$4,2,0))</f>
        <v/>
      </c>
      <c r="AP83" s="358">
        <f>IF(ISERROR(AN83/VLOOKUP(C83,$W$1:$X$4,2,0)),"",AN83/VLOOKUP(C83,$W$1:$X$4,2,0))</f>
        <v/>
      </c>
      <c r="AR83" s="299" t="n">
        <v>7</v>
      </c>
      <c r="AS83" s="299" t="n">
        <v>7</v>
      </c>
      <c r="AT83" s="299" t="n">
        <v>0</v>
      </c>
      <c r="AU83" s="300" t="n">
        <v>14</v>
      </c>
      <c r="AV83" s="299">
        <f>H83-AR83</f>
        <v/>
      </c>
      <c r="AW83" s="299">
        <f>I83-AS83</f>
        <v/>
      </c>
      <c r="AX83" s="299">
        <f>J83-AT83</f>
        <v/>
      </c>
      <c r="AY83" s="299">
        <f>K83-AU83</f>
        <v/>
      </c>
      <c r="BA83" s="299" t="n">
        <v>22</v>
      </c>
      <c r="BB83" s="299" t="n">
        <v>7</v>
      </c>
      <c r="BC83" s="299" t="n">
        <v>0</v>
      </c>
      <c r="BD83" s="300" t="n">
        <v>29</v>
      </c>
      <c r="BE83" s="299">
        <f>L83-BA83</f>
        <v/>
      </c>
      <c r="BF83" s="299">
        <f>M83-BB83</f>
        <v/>
      </c>
      <c r="BG83" s="299">
        <f>N83-BC83</f>
        <v/>
      </c>
      <c r="BH83" s="299">
        <f>O83-BD83</f>
        <v/>
      </c>
      <c r="BI83" s="364" t="n"/>
      <c r="BJ83" s="364" t="n"/>
      <c r="DJ83" s="365" t="n"/>
    </row>
    <row r="84" ht="12.75" customHeight="1" s="302">
      <c r="A84" s="354">
        <f>C84&amp;D84</f>
        <v/>
      </c>
      <c r="B84" s="354">
        <f>C84&amp;F84</f>
        <v/>
      </c>
      <c r="C84" s="355" t="inlineStr">
        <is>
          <t>Hotel Name</t>
        </is>
      </c>
      <c r="D84" s="485">
        <f>TEXT(F84,"mmm")&amp;"-"&amp;RIGHT(YEAR(F84),2)</f>
        <v/>
      </c>
      <c r="E84" s="485" t="inlineStr">
        <is>
          <t>Q1</t>
        </is>
      </c>
      <c r="F84" s="485" t="n">
        <v>45096</v>
      </c>
      <c r="G84" s="486">
        <f>WEEKDAY(F84)</f>
        <v/>
      </c>
      <c r="H84" s="299" t="n">
        <v>2</v>
      </c>
      <c r="I84" s="299" t="n">
        <v>0</v>
      </c>
      <c r="J84" s="299" t="n">
        <v>0</v>
      </c>
      <c r="K84" s="300">
        <f>SUM(H84:J84)-J84</f>
        <v/>
      </c>
      <c r="L84" s="299" t="n"/>
      <c r="M84" s="299" t="n"/>
      <c r="N84" s="299" t="n"/>
      <c r="O84" s="300">
        <f>SUM(L84:N84)-N84</f>
        <v/>
      </c>
      <c r="P84" s="358">
        <f>IF(ISERROR(K84/VLOOKUP(C84,$W$1:$X$4,2,0)),"",K84/VLOOKUP(C84,$W$1:$X$4,2,0))</f>
        <v/>
      </c>
      <c r="Q84" s="358">
        <f>IF(ISERROR(O84/VLOOKUP(C84,$W$1:$X$4,2,0)),"",O84/VLOOKUP(C84,$W$1:$X$4,2,0))</f>
        <v/>
      </c>
      <c r="R84" s="299" t="inlineStr">
        <is>
          <t>NA</t>
        </is>
      </c>
      <c r="S84" s="299">
        <f>N84</f>
        <v/>
      </c>
      <c r="T84" s="358">
        <f>(O84+S84)/VLOOKUP(C84,$W$1:$X$4,2,0)</f>
        <v/>
      </c>
      <c r="U84" s="299" t="inlineStr">
        <is>
          <t>NA</t>
        </is>
      </c>
      <c r="V84" s="359">
        <f>U84=R84</f>
        <v/>
      </c>
      <c r="W84" s="373" t="n"/>
      <c r="X84" s="349">
        <f>ROUND(L84,0)</f>
        <v/>
      </c>
      <c r="Y84" s="349">
        <f>ROUND(M84,0)</f>
        <v/>
      </c>
      <c r="Z84" s="362" t="n"/>
      <c r="AA84" s="477" t="n"/>
      <c r="AB84" s="299">
        <f>L84-H84</f>
        <v/>
      </c>
      <c r="AC84" s="299">
        <f>M84-I84</f>
        <v/>
      </c>
      <c r="AD84" s="299">
        <f>N84-J84</f>
        <v/>
      </c>
      <c r="AE84" s="299">
        <f>O84-K84</f>
        <v/>
      </c>
      <c r="AF84" s="299" t="n"/>
      <c r="AG84" s="299" t="n"/>
      <c r="AH84" s="299" t="n"/>
      <c r="AI84" s="299" t="n"/>
      <c r="AJ84" s="299">
        <f>SUM(AG84:AI84)-AI84</f>
        <v/>
      </c>
      <c r="AK84" s="299" t="n"/>
      <c r="AL84" s="299" t="n"/>
      <c r="AM84" s="299" t="n"/>
      <c r="AN84" s="299">
        <f>SUM(AK84:AM84)-AM84</f>
        <v/>
      </c>
      <c r="AO84" s="358">
        <f>IF(ISERROR(AJ84/VLOOKUP(C84,$W$1:$X$4,2,0)),"",AJ84/VLOOKUP(C84,$W$1:$X$4,2,0))</f>
        <v/>
      </c>
      <c r="AP84" s="358">
        <f>IF(ISERROR(AN84/VLOOKUP(C84,$W$1:$X$4,2,0)),"",AN84/VLOOKUP(C84,$W$1:$X$4,2,0))</f>
        <v/>
      </c>
      <c r="AR84" s="299" t="n">
        <v>7</v>
      </c>
      <c r="AS84" s="299" t="n">
        <v>0</v>
      </c>
      <c r="AT84" s="299" t="n">
        <v>0</v>
      </c>
      <c r="AU84" s="300" t="n">
        <v>7</v>
      </c>
      <c r="AV84" s="299">
        <f>H84-AR84</f>
        <v/>
      </c>
      <c r="AW84" s="299">
        <f>I84-AS84</f>
        <v/>
      </c>
      <c r="AX84" s="299">
        <f>J84-AT84</f>
        <v/>
      </c>
      <c r="AY84" s="299">
        <f>K84-AU84</f>
        <v/>
      </c>
      <c r="BA84" s="299" t="n">
        <v>20</v>
      </c>
      <c r="BB84" s="299" t="n">
        <v>0</v>
      </c>
      <c r="BC84" s="299" t="n">
        <v>0</v>
      </c>
      <c r="BD84" s="300" t="n">
        <v>20</v>
      </c>
      <c r="BE84" s="299">
        <f>L84-BA84</f>
        <v/>
      </c>
      <c r="BF84" s="299">
        <f>M84-BB84</f>
        <v/>
      </c>
      <c r="BG84" s="299">
        <f>N84-BC84</f>
        <v/>
      </c>
      <c r="BH84" s="299">
        <f>O84-BD84</f>
        <v/>
      </c>
      <c r="BI84" s="364" t="n"/>
      <c r="BJ84" s="364" t="n"/>
      <c r="DJ84" s="365" t="n"/>
    </row>
    <row r="85" ht="12.75" customHeight="1" s="302">
      <c r="A85" s="354">
        <f>C85&amp;D85</f>
        <v/>
      </c>
      <c r="B85" s="354">
        <f>C85&amp;F85</f>
        <v/>
      </c>
      <c r="C85" s="355" t="inlineStr">
        <is>
          <t>Hotel Name</t>
        </is>
      </c>
      <c r="D85" s="485">
        <f>TEXT(F85,"mmm")&amp;"-"&amp;RIGHT(YEAR(F85),2)</f>
        <v/>
      </c>
      <c r="E85" s="485" t="inlineStr">
        <is>
          <t>Q1</t>
        </is>
      </c>
      <c r="F85" s="485" t="n">
        <v>45097</v>
      </c>
      <c r="G85" s="486">
        <f>WEEKDAY(F85)</f>
        <v/>
      </c>
      <c r="H85" s="299" t="n">
        <v>2</v>
      </c>
      <c r="I85" s="299" t="n">
        <v>2</v>
      </c>
      <c r="J85" s="299" t="n">
        <v>0</v>
      </c>
      <c r="K85" s="300">
        <f>SUM(H85:J85)-J85</f>
        <v/>
      </c>
      <c r="L85" s="299" t="n"/>
      <c r="M85" s="299" t="n"/>
      <c r="N85" s="299" t="n"/>
      <c r="O85" s="300">
        <f>SUM(L85:N85)-N85</f>
        <v/>
      </c>
      <c r="P85" s="358">
        <f>IF(ISERROR(K85/VLOOKUP(C85,$W$1:$X$4,2,0)),"",K85/VLOOKUP(C85,$W$1:$X$4,2,0))</f>
        <v/>
      </c>
      <c r="Q85" s="358">
        <f>IF(ISERROR(O85/VLOOKUP(C85,$W$1:$X$4,2,0)),"",O85/VLOOKUP(C85,$W$1:$X$4,2,0))</f>
        <v/>
      </c>
      <c r="R85" s="299" t="inlineStr">
        <is>
          <t>NA</t>
        </is>
      </c>
      <c r="S85" s="299">
        <f>N85</f>
        <v/>
      </c>
      <c r="T85" s="358">
        <f>(O85+S85)/VLOOKUP(C85,$W$1:$X$4,2,0)</f>
        <v/>
      </c>
      <c r="U85" s="299" t="inlineStr">
        <is>
          <t>NA</t>
        </is>
      </c>
      <c r="V85" s="359">
        <f>U85=R85</f>
        <v/>
      </c>
      <c r="W85" s="373" t="n"/>
      <c r="X85" s="349">
        <f>ROUND(L85,0)</f>
        <v/>
      </c>
      <c r="Y85" s="349">
        <f>ROUND(M85,0)</f>
        <v/>
      </c>
      <c r="Z85" s="362" t="n"/>
      <c r="AA85" s="477" t="n"/>
      <c r="AB85" s="299">
        <f>L85-H85</f>
        <v/>
      </c>
      <c r="AC85" s="299">
        <f>M85-I85</f>
        <v/>
      </c>
      <c r="AD85" s="299">
        <f>N85-J85</f>
        <v/>
      </c>
      <c r="AE85" s="299">
        <f>O85-K85</f>
        <v/>
      </c>
      <c r="AF85" s="299" t="n"/>
      <c r="AG85" s="299" t="n"/>
      <c r="AH85" s="299" t="n"/>
      <c r="AI85" s="299" t="n"/>
      <c r="AJ85" s="299">
        <f>SUM(AG85:AI85)-AI85</f>
        <v/>
      </c>
      <c r="AK85" s="299" t="n"/>
      <c r="AL85" s="299" t="n"/>
      <c r="AM85" s="299" t="n"/>
      <c r="AN85" s="299">
        <f>SUM(AK85:AM85)-AM85</f>
        <v/>
      </c>
      <c r="AO85" s="358">
        <f>IF(ISERROR(AJ85/VLOOKUP(C85,$W$1:$X$4,2,0)),"",AJ85/VLOOKUP(C85,$W$1:$X$4,2,0))</f>
        <v/>
      </c>
      <c r="AP85" s="358">
        <f>IF(ISERROR(AN85/VLOOKUP(C85,$W$1:$X$4,2,0)),"",AN85/VLOOKUP(C85,$W$1:$X$4,2,0))</f>
        <v/>
      </c>
      <c r="AR85" s="299" t="n">
        <v>8</v>
      </c>
      <c r="AS85" s="299" t="n">
        <v>0</v>
      </c>
      <c r="AT85" s="299" t="n">
        <v>0</v>
      </c>
      <c r="AU85" s="300" t="n">
        <v>8</v>
      </c>
      <c r="AV85" s="299">
        <f>H85-AR85</f>
        <v/>
      </c>
      <c r="AW85" s="299">
        <f>I85-AS85</f>
        <v/>
      </c>
      <c r="AX85" s="299">
        <f>J85-AT85</f>
        <v/>
      </c>
      <c r="AY85" s="299">
        <f>K85-AU85</f>
        <v/>
      </c>
      <c r="BA85" s="299" t="n">
        <v>17</v>
      </c>
      <c r="BB85" s="299" t="n">
        <v>0</v>
      </c>
      <c r="BC85" s="299" t="n">
        <v>0</v>
      </c>
      <c r="BD85" s="300" t="n">
        <v>17</v>
      </c>
      <c r="BE85" s="299">
        <f>L85-BA85</f>
        <v/>
      </c>
      <c r="BF85" s="299">
        <f>M85-BB85</f>
        <v/>
      </c>
      <c r="BG85" s="299">
        <f>N85-BC85</f>
        <v/>
      </c>
      <c r="BH85" s="299">
        <f>O85-BD85</f>
        <v/>
      </c>
      <c r="BI85" s="364" t="n"/>
      <c r="BJ85" s="364" t="n"/>
      <c r="DJ85" s="365" t="n"/>
    </row>
    <row r="86" ht="12.75" customHeight="1" s="302">
      <c r="A86" s="354">
        <f>C86&amp;D86</f>
        <v/>
      </c>
      <c r="B86" s="354">
        <f>C86&amp;F86</f>
        <v/>
      </c>
      <c r="C86" s="355" t="inlineStr">
        <is>
          <t>Hotel Name</t>
        </is>
      </c>
      <c r="D86" s="485">
        <f>TEXT(F86,"mmm")&amp;"-"&amp;RIGHT(YEAR(F86),2)</f>
        <v/>
      </c>
      <c r="E86" s="485" t="inlineStr">
        <is>
          <t>Q1</t>
        </is>
      </c>
      <c r="F86" s="485" t="n">
        <v>45098</v>
      </c>
      <c r="G86" s="486">
        <f>WEEKDAY(F86)</f>
        <v/>
      </c>
      <c r="H86" s="299" t="n">
        <v>3</v>
      </c>
      <c r="I86" s="299" t="n">
        <v>2</v>
      </c>
      <c r="J86" s="299" t="n">
        <v>0</v>
      </c>
      <c r="K86" s="300">
        <f>SUM(H86:J86)-J86</f>
        <v/>
      </c>
      <c r="L86" s="299" t="n"/>
      <c r="M86" s="299" t="n"/>
      <c r="N86" s="299" t="n"/>
      <c r="O86" s="300">
        <f>SUM(L86:N86)-N86</f>
        <v/>
      </c>
      <c r="P86" s="358">
        <f>IF(ISERROR(K86/VLOOKUP(C86,$W$1:$X$4,2,0)),"",K86/VLOOKUP(C86,$W$1:$X$4,2,0))</f>
        <v/>
      </c>
      <c r="Q86" s="358">
        <f>IF(ISERROR(O86/VLOOKUP(C86,$W$1:$X$4,2,0)),"",O86/VLOOKUP(C86,$W$1:$X$4,2,0))</f>
        <v/>
      </c>
      <c r="R86" s="299" t="inlineStr">
        <is>
          <t>NA</t>
        </is>
      </c>
      <c r="S86" s="299">
        <f>N86</f>
        <v/>
      </c>
      <c r="T86" s="358">
        <f>(O86+S86)/VLOOKUP(C86,$W$1:$X$4,2,0)</f>
        <v/>
      </c>
      <c r="U86" s="299" t="inlineStr">
        <is>
          <t>NA</t>
        </is>
      </c>
      <c r="V86" s="359">
        <f>U86=R86</f>
        <v/>
      </c>
      <c r="W86" s="373" t="n"/>
      <c r="X86" s="349">
        <f>ROUND(L86,0)</f>
        <v/>
      </c>
      <c r="Y86" s="349">
        <f>ROUND(M86,0)</f>
        <v/>
      </c>
      <c r="Z86" s="362" t="n"/>
      <c r="AA86" s="477" t="n"/>
      <c r="AB86" s="299">
        <f>L86-H86</f>
        <v/>
      </c>
      <c r="AC86" s="299">
        <f>M86-I86</f>
        <v/>
      </c>
      <c r="AD86" s="299">
        <f>N86-J86</f>
        <v/>
      </c>
      <c r="AE86" s="299">
        <f>O86-K86</f>
        <v/>
      </c>
      <c r="AF86" s="299" t="n"/>
      <c r="AG86" s="299" t="n"/>
      <c r="AH86" s="299" t="n"/>
      <c r="AI86" s="299" t="n"/>
      <c r="AJ86" s="299">
        <f>SUM(AG86:AI86)-AI86</f>
        <v/>
      </c>
      <c r="AK86" s="299" t="n"/>
      <c r="AL86" s="299" t="n"/>
      <c r="AM86" s="299" t="n"/>
      <c r="AN86" s="299">
        <f>SUM(AK86:AM86)-AM86</f>
        <v/>
      </c>
      <c r="AO86" s="358">
        <f>IF(ISERROR(AJ86/VLOOKUP(C86,$W$1:$X$4,2,0)),"",AJ86/VLOOKUP(C86,$W$1:$X$4,2,0))</f>
        <v/>
      </c>
      <c r="AP86" s="358">
        <f>IF(ISERROR(AN86/VLOOKUP(C86,$W$1:$X$4,2,0)),"",AN86/VLOOKUP(C86,$W$1:$X$4,2,0))</f>
        <v/>
      </c>
      <c r="AR86" s="299" t="n">
        <v>9</v>
      </c>
      <c r="AS86" s="299" t="n">
        <v>0</v>
      </c>
      <c r="AT86" s="299" t="n">
        <v>0</v>
      </c>
      <c r="AU86" s="300" t="n">
        <v>9</v>
      </c>
      <c r="AV86" s="299">
        <f>H86-AR86</f>
        <v/>
      </c>
      <c r="AW86" s="299">
        <f>I86-AS86</f>
        <v/>
      </c>
      <c r="AX86" s="299">
        <f>J86-AT86</f>
        <v/>
      </c>
      <c r="AY86" s="299">
        <f>K86-AU86</f>
        <v/>
      </c>
      <c r="BA86" s="299" t="n">
        <v>20</v>
      </c>
      <c r="BB86" s="299" t="n">
        <v>0</v>
      </c>
      <c r="BC86" s="299" t="n">
        <v>0</v>
      </c>
      <c r="BD86" s="300" t="n">
        <v>20</v>
      </c>
      <c r="BE86" s="299">
        <f>L86-BA86</f>
        <v/>
      </c>
      <c r="BF86" s="299">
        <f>M86-BB86</f>
        <v/>
      </c>
      <c r="BG86" s="299">
        <f>N86-BC86</f>
        <v/>
      </c>
      <c r="BH86" s="299">
        <f>O86-BD86</f>
        <v/>
      </c>
      <c r="BI86" s="364" t="n"/>
      <c r="BJ86" s="364" t="n"/>
      <c r="DJ86" s="365" t="n"/>
    </row>
    <row r="87" ht="12.75" customHeight="1" s="302">
      <c r="A87" s="354">
        <f>C87&amp;D87</f>
        <v/>
      </c>
      <c r="B87" s="354">
        <f>C87&amp;F87</f>
        <v/>
      </c>
      <c r="C87" s="355" t="inlineStr">
        <is>
          <t>Hotel Name</t>
        </is>
      </c>
      <c r="D87" s="485">
        <f>TEXT(F87,"mmm")&amp;"-"&amp;RIGHT(YEAR(F87),2)</f>
        <v/>
      </c>
      <c r="E87" s="485" t="inlineStr">
        <is>
          <t>Q1</t>
        </is>
      </c>
      <c r="F87" s="485" t="n">
        <v>45099</v>
      </c>
      <c r="G87" s="486">
        <f>WEEKDAY(F87)</f>
        <v/>
      </c>
      <c r="H87" s="299" t="n">
        <v>1</v>
      </c>
      <c r="I87" s="299" t="n">
        <v>10</v>
      </c>
      <c r="J87" s="299" t="n">
        <v>0</v>
      </c>
      <c r="K87" s="300">
        <f>SUM(H87:J87)-J87</f>
        <v/>
      </c>
      <c r="L87" s="299" t="n"/>
      <c r="M87" s="299" t="n"/>
      <c r="N87" s="299" t="n"/>
      <c r="O87" s="300">
        <f>SUM(L87:N87)-N87</f>
        <v/>
      </c>
      <c r="P87" s="358">
        <f>IF(ISERROR(K87/VLOOKUP(C87,$W$1:$X$4,2,0)),"",K87/VLOOKUP(C87,$W$1:$X$4,2,0))</f>
        <v/>
      </c>
      <c r="Q87" s="358">
        <f>IF(ISERROR(O87/VLOOKUP(C87,$W$1:$X$4,2,0)),"",O87/VLOOKUP(C87,$W$1:$X$4,2,0))</f>
        <v/>
      </c>
      <c r="R87" s="299" t="inlineStr">
        <is>
          <t>NA</t>
        </is>
      </c>
      <c r="S87" s="299">
        <f>N87</f>
        <v/>
      </c>
      <c r="T87" s="358">
        <f>(O87+S87)/VLOOKUP(C87,$W$1:$X$4,2,0)</f>
        <v/>
      </c>
      <c r="U87" s="299" t="inlineStr">
        <is>
          <t>NA</t>
        </is>
      </c>
      <c r="V87" s="359">
        <f>U87=R87</f>
        <v/>
      </c>
      <c r="W87" s="373" t="n"/>
      <c r="X87" s="349">
        <f>ROUND(L87,0)</f>
        <v/>
      </c>
      <c r="Y87" s="349">
        <f>ROUND(M87,0)</f>
        <v/>
      </c>
      <c r="Z87" s="362" t="n"/>
      <c r="AA87" s="477" t="n"/>
      <c r="AB87" s="299">
        <f>L87-H87</f>
        <v/>
      </c>
      <c r="AC87" s="299">
        <f>M87-I87</f>
        <v/>
      </c>
      <c r="AD87" s="299">
        <f>N87-J87</f>
        <v/>
      </c>
      <c r="AE87" s="299">
        <f>O87-K87</f>
        <v/>
      </c>
      <c r="AF87" s="299" t="n"/>
      <c r="AG87" s="299" t="n"/>
      <c r="AH87" s="299" t="n"/>
      <c r="AI87" s="299" t="n"/>
      <c r="AJ87" s="299">
        <f>SUM(AG87:AI87)-AI87</f>
        <v/>
      </c>
      <c r="AK87" s="299" t="n"/>
      <c r="AL87" s="299" t="n"/>
      <c r="AM87" s="299" t="n"/>
      <c r="AN87" s="299">
        <f>SUM(AK87:AM87)-AM87</f>
        <v/>
      </c>
      <c r="AO87" s="358">
        <f>IF(ISERROR(AJ87/VLOOKUP(C87,$W$1:$X$4,2,0)),"",AJ87/VLOOKUP(C87,$W$1:$X$4,2,0))</f>
        <v/>
      </c>
      <c r="AP87" s="358">
        <f>IF(ISERROR(AN87/VLOOKUP(C87,$W$1:$X$4,2,0)),"",AN87/VLOOKUP(C87,$W$1:$X$4,2,0))</f>
        <v/>
      </c>
      <c r="AR87" s="299" t="n">
        <v>7</v>
      </c>
      <c r="AS87" s="299" t="n">
        <v>0</v>
      </c>
      <c r="AT87" s="299" t="n">
        <v>0</v>
      </c>
      <c r="AU87" s="300" t="n">
        <v>7</v>
      </c>
      <c r="AV87" s="299">
        <f>H87-AR87</f>
        <v/>
      </c>
      <c r="AW87" s="299">
        <f>I87-AS87</f>
        <v/>
      </c>
      <c r="AX87" s="299">
        <f>J87-AT87</f>
        <v/>
      </c>
      <c r="AY87" s="299">
        <f>K87-AU87</f>
        <v/>
      </c>
      <c r="BA87" s="299" t="n">
        <v>19</v>
      </c>
      <c r="BB87" s="299" t="n">
        <v>0</v>
      </c>
      <c r="BC87" s="299" t="n">
        <v>0</v>
      </c>
      <c r="BD87" s="300" t="n">
        <v>19</v>
      </c>
      <c r="BE87" s="299">
        <f>L87-BA87</f>
        <v/>
      </c>
      <c r="BF87" s="299">
        <f>M87-BB87</f>
        <v/>
      </c>
      <c r="BG87" s="299">
        <f>N87-BC87</f>
        <v/>
      </c>
      <c r="BH87" s="299">
        <f>O87-BD87</f>
        <v/>
      </c>
      <c r="BI87" s="364" t="n"/>
      <c r="BJ87" s="364" t="n"/>
      <c r="DJ87" s="365" t="n"/>
    </row>
    <row r="88" ht="12.75" customHeight="1" s="302">
      <c r="A88" s="354">
        <f>C88&amp;D88</f>
        <v/>
      </c>
      <c r="B88" s="354">
        <f>C88&amp;F88</f>
        <v/>
      </c>
      <c r="C88" s="355" t="inlineStr">
        <is>
          <t>Hotel Name</t>
        </is>
      </c>
      <c r="D88" s="485">
        <f>TEXT(F88,"mmm")&amp;"-"&amp;RIGHT(YEAR(F88),2)</f>
        <v/>
      </c>
      <c r="E88" s="485" t="inlineStr">
        <is>
          <t>Q1</t>
        </is>
      </c>
      <c r="F88" s="485" t="n">
        <v>45100</v>
      </c>
      <c r="G88" s="486">
        <f>WEEKDAY(F88)</f>
        <v/>
      </c>
      <c r="H88" s="299" t="n">
        <v>1</v>
      </c>
      <c r="I88" s="299" t="n">
        <v>0</v>
      </c>
      <c r="J88" s="299" t="n">
        <v>0</v>
      </c>
      <c r="K88" s="300">
        <f>SUM(H88:J88)-J88</f>
        <v/>
      </c>
      <c r="L88" s="299" t="n"/>
      <c r="M88" s="299" t="n"/>
      <c r="N88" s="299" t="n"/>
      <c r="O88" s="300">
        <f>SUM(L88:N88)-N88</f>
        <v/>
      </c>
      <c r="P88" s="358">
        <f>IF(ISERROR(K88/VLOOKUP(C88,$W$1:$X$4,2,0)),"",K88/VLOOKUP(C88,$W$1:$X$4,2,0))</f>
        <v/>
      </c>
      <c r="Q88" s="358">
        <f>IF(ISERROR(O88/VLOOKUP(C88,$W$1:$X$4,2,0)),"",O88/VLOOKUP(C88,$W$1:$X$4,2,0))</f>
        <v/>
      </c>
      <c r="R88" s="299" t="inlineStr">
        <is>
          <t>NA</t>
        </is>
      </c>
      <c r="S88" s="299">
        <f>N88</f>
        <v/>
      </c>
      <c r="T88" s="358">
        <f>(O88+S88)/VLOOKUP(C88,$W$1:$X$4,2,0)</f>
        <v/>
      </c>
      <c r="U88" s="299" t="inlineStr">
        <is>
          <t>NA</t>
        </is>
      </c>
      <c r="V88" s="359">
        <f>U88=R88</f>
        <v/>
      </c>
      <c r="W88" s="373" t="n"/>
      <c r="X88" s="349">
        <f>ROUND(L88,0)</f>
        <v/>
      </c>
      <c r="Y88" s="349">
        <f>ROUND(M88,0)</f>
        <v/>
      </c>
      <c r="Z88" s="362" t="n"/>
      <c r="AA88" s="477" t="n"/>
      <c r="AB88" s="299">
        <f>L88-H88</f>
        <v/>
      </c>
      <c r="AC88" s="299">
        <f>M88-I88</f>
        <v/>
      </c>
      <c r="AD88" s="299">
        <f>N88-J88</f>
        <v/>
      </c>
      <c r="AE88" s="299">
        <f>O88-K88</f>
        <v/>
      </c>
      <c r="AF88" s="299" t="n"/>
      <c r="AG88" s="299" t="n"/>
      <c r="AH88" s="299" t="n"/>
      <c r="AI88" s="299" t="n"/>
      <c r="AJ88" s="299">
        <f>SUM(AG88:AI88)-AI88</f>
        <v/>
      </c>
      <c r="AK88" s="299" t="n"/>
      <c r="AL88" s="299" t="n"/>
      <c r="AM88" s="299" t="n"/>
      <c r="AN88" s="299">
        <f>SUM(AK88:AM88)-AM88</f>
        <v/>
      </c>
      <c r="AO88" s="358">
        <f>IF(ISERROR(AJ88/VLOOKUP(C88,$W$1:$X$4,2,0)),"",AJ88/VLOOKUP(C88,$W$1:$X$4,2,0))</f>
        <v/>
      </c>
      <c r="AP88" s="358">
        <f>IF(ISERROR(AN88/VLOOKUP(C88,$W$1:$X$4,2,0)),"",AN88/VLOOKUP(C88,$W$1:$X$4,2,0))</f>
        <v/>
      </c>
      <c r="AR88" s="299" t="n">
        <v>7</v>
      </c>
      <c r="AS88" s="299" t="n">
        <v>0</v>
      </c>
      <c r="AT88" s="299" t="n">
        <v>0</v>
      </c>
      <c r="AU88" s="300" t="n">
        <v>7</v>
      </c>
      <c r="AV88" s="299">
        <f>H88-AR88</f>
        <v/>
      </c>
      <c r="AW88" s="299">
        <f>I88-AS88</f>
        <v/>
      </c>
      <c r="AX88" s="299">
        <f>J88-AT88</f>
        <v/>
      </c>
      <c r="AY88" s="299">
        <f>K88-AU88</f>
        <v/>
      </c>
      <c r="BA88" s="299" t="n">
        <v>19</v>
      </c>
      <c r="BB88" s="299" t="n">
        <v>0</v>
      </c>
      <c r="BC88" s="299" t="n">
        <v>0</v>
      </c>
      <c r="BD88" s="300" t="n">
        <v>19</v>
      </c>
      <c r="BE88" s="299">
        <f>L88-BA88</f>
        <v/>
      </c>
      <c r="BF88" s="299">
        <f>M88-BB88</f>
        <v/>
      </c>
      <c r="BG88" s="299">
        <f>N88-BC88</f>
        <v/>
      </c>
      <c r="BH88" s="299">
        <f>O88-BD88</f>
        <v/>
      </c>
      <c r="BI88" s="364" t="n"/>
      <c r="BJ88" s="364" t="n"/>
      <c r="DJ88" s="365" t="n"/>
    </row>
    <row r="89" ht="12.75" customHeight="1" s="302">
      <c r="A89" s="354">
        <f>C89&amp;D89</f>
        <v/>
      </c>
      <c r="B89" s="354">
        <f>C89&amp;F89</f>
        <v/>
      </c>
      <c r="C89" s="355" t="inlineStr">
        <is>
          <t>Hotel Name</t>
        </is>
      </c>
      <c r="D89" s="485">
        <f>TEXT(F89,"mmm")&amp;"-"&amp;RIGHT(YEAR(F89),2)</f>
        <v/>
      </c>
      <c r="E89" s="485" t="inlineStr">
        <is>
          <t>Q1</t>
        </is>
      </c>
      <c r="F89" s="485" t="n">
        <v>45101</v>
      </c>
      <c r="G89" s="486">
        <f>WEEKDAY(F89)</f>
        <v/>
      </c>
      <c r="H89" s="299" t="n">
        <v>1</v>
      </c>
      <c r="I89" s="299" t="n">
        <v>0</v>
      </c>
      <c r="J89" s="299" t="n">
        <v>0</v>
      </c>
      <c r="K89" s="300">
        <f>SUM(H89:J89)-J89</f>
        <v/>
      </c>
      <c r="L89" s="299" t="n"/>
      <c r="M89" s="299" t="n"/>
      <c r="N89" s="299" t="n"/>
      <c r="O89" s="300">
        <f>SUM(L89:N89)-N89</f>
        <v/>
      </c>
      <c r="P89" s="358">
        <f>IF(ISERROR(K89/VLOOKUP(C89,$W$1:$X$4,2,0)),"",K89/VLOOKUP(C89,$W$1:$X$4,2,0))</f>
        <v/>
      </c>
      <c r="Q89" s="358">
        <f>IF(ISERROR(O89/VLOOKUP(C89,$W$1:$X$4,2,0)),"",O89/VLOOKUP(C89,$W$1:$X$4,2,0))</f>
        <v/>
      </c>
      <c r="R89" s="299" t="inlineStr">
        <is>
          <t>NA</t>
        </is>
      </c>
      <c r="S89" s="299">
        <f>N89</f>
        <v/>
      </c>
      <c r="T89" s="358">
        <f>(O89+S89)/VLOOKUP(C89,$W$1:$X$4,2,0)</f>
        <v/>
      </c>
      <c r="U89" s="299" t="inlineStr">
        <is>
          <t>NA</t>
        </is>
      </c>
      <c r="V89" s="359">
        <f>U89=R89</f>
        <v/>
      </c>
      <c r="W89" s="373" t="n"/>
      <c r="X89" s="349">
        <f>ROUND(L89,0)</f>
        <v/>
      </c>
      <c r="Y89" s="349">
        <f>ROUND(M89,0)</f>
        <v/>
      </c>
      <c r="Z89" s="362" t="n"/>
      <c r="AA89" s="477" t="n"/>
      <c r="AB89" s="299">
        <f>L89-H89</f>
        <v/>
      </c>
      <c r="AC89" s="299">
        <f>M89-I89</f>
        <v/>
      </c>
      <c r="AD89" s="299">
        <f>N89-J89</f>
        <v/>
      </c>
      <c r="AE89" s="299">
        <f>O89-K89</f>
        <v/>
      </c>
      <c r="AF89" s="299" t="n"/>
      <c r="AG89" s="299" t="n"/>
      <c r="AH89" s="299" t="n"/>
      <c r="AI89" s="299" t="n"/>
      <c r="AJ89" s="299">
        <f>SUM(AG89:AI89)-AI89</f>
        <v/>
      </c>
      <c r="AK89" s="299" t="n"/>
      <c r="AL89" s="299" t="n"/>
      <c r="AM89" s="299" t="n"/>
      <c r="AN89" s="299">
        <f>SUM(AK89:AM89)-AM89</f>
        <v/>
      </c>
      <c r="AO89" s="358">
        <f>IF(ISERROR(AJ89/VLOOKUP(C89,$W$1:$X$4,2,0)),"",AJ89/VLOOKUP(C89,$W$1:$X$4,2,0))</f>
        <v/>
      </c>
      <c r="AP89" s="358">
        <f>IF(ISERROR(AN89/VLOOKUP(C89,$W$1:$X$4,2,0)),"",AN89/VLOOKUP(C89,$W$1:$X$4,2,0))</f>
        <v/>
      </c>
      <c r="AR89" s="299" t="n">
        <v>6</v>
      </c>
      <c r="AS89" s="299" t="n">
        <v>0</v>
      </c>
      <c r="AT89" s="299" t="n">
        <v>0</v>
      </c>
      <c r="AU89" s="300" t="n">
        <v>6</v>
      </c>
      <c r="AV89" s="299">
        <f>H89-AR89</f>
        <v/>
      </c>
      <c r="AW89" s="299">
        <f>I89-AS89</f>
        <v/>
      </c>
      <c r="AX89" s="299">
        <f>J89-AT89</f>
        <v/>
      </c>
      <c r="AY89" s="299">
        <f>K89-AU89</f>
        <v/>
      </c>
      <c r="BA89" s="299" t="n">
        <v>22</v>
      </c>
      <c r="BB89" s="299" t="n">
        <v>0</v>
      </c>
      <c r="BC89" s="299" t="n">
        <v>0</v>
      </c>
      <c r="BD89" s="300" t="n">
        <v>22</v>
      </c>
      <c r="BE89" s="299">
        <f>L89-BA89</f>
        <v/>
      </c>
      <c r="BF89" s="299">
        <f>M89-BB89</f>
        <v/>
      </c>
      <c r="BG89" s="299">
        <f>N89-BC89</f>
        <v/>
      </c>
      <c r="BH89" s="299">
        <f>O89-BD89</f>
        <v/>
      </c>
      <c r="BI89" s="364" t="n"/>
      <c r="BJ89" s="364" t="n"/>
      <c r="DJ89" s="365" t="n"/>
    </row>
    <row r="90" ht="12.75" customHeight="1" s="302">
      <c r="A90" s="354">
        <f>C90&amp;D90</f>
        <v/>
      </c>
      <c r="B90" s="354">
        <f>C90&amp;F90</f>
        <v/>
      </c>
      <c r="C90" s="355" t="inlineStr">
        <is>
          <t>Hotel Name</t>
        </is>
      </c>
      <c r="D90" s="485">
        <f>TEXT(F90,"mmm")&amp;"-"&amp;RIGHT(YEAR(F90),2)</f>
        <v/>
      </c>
      <c r="E90" s="485" t="inlineStr">
        <is>
          <t>Q1</t>
        </is>
      </c>
      <c r="F90" s="485" t="n">
        <v>45102</v>
      </c>
      <c r="G90" s="486">
        <f>WEEKDAY(F90)</f>
        <v/>
      </c>
      <c r="H90" s="299" t="n">
        <v>3</v>
      </c>
      <c r="I90" s="299" t="n">
        <v>0</v>
      </c>
      <c r="J90" s="299" t="n">
        <v>0</v>
      </c>
      <c r="K90" s="300">
        <f>SUM(H90:J90)-J90</f>
        <v/>
      </c>
      <c r="L90" s="299" t="n"/>
      <c r="M90" s="299" t="n"/>
      <c r="N90" s="299" t="n"/>
      <c r="O90" s="300">
        <f>SUM(L90:N90)-N90</f>
        <v/>
      </c>
      <c r="P90" s="358">
        <f>IF(ISERROR(K90/VLOOKUP(C90,$W$1:$X$4,2,0)),"",K90/VLOOKUP(C90,$W$1:$X$4,2,0))</f>
        <v/>
      </c>
      <c r="Q90" s="358">
        <f>IF(ISERROR(O90/VLOOKUP(C90,$W$1:$X$4,2,0)),"",O90/VLOOKUP(C90,$W$1:$X$4,2,0))</f>
        <v/>
      </c>
      <c r="R90" s="299" t="inlineStr">
        <is>
          <t>NA</t>
        </is>
      </c>
      <c r="S90" s="299">
        <f>N90</f>
        <v/>
      </c>
      <c r="T90" s="358">
        <f>(O90+S90)/VLOOKUP(C90,$W$1:$X$4,2,0)</f>
        <v/>
      </c>
      <c r="U90" s="299" t="inlineStr">
        <is>
          <t>NA</t>
        </is>
      </c>
      <c r="V90" s="359">
        <f>U90=R90</f>
        <v/>
      </c>
      <c r="W90" s="373" t="n"/>
      <c r="X90" s="349">
        <f>ROUND(L90,0)</f>
        <v/>
      </c>
      <c r="Y90" s="349">
        <f>ROUND(M90,0)</f>
        <v/>
      </c>
      <c r="Z90" s="362" t="n"/>
      <c r="AA90" s="477" t="n"/>
      <c r="AB90" s="299">
        <f>L90-H90</f>
        <v/>
      </c>
      <c r="AC90" s="299">
        <f>M90-I90</f>
        <v/>
      </c>
      <c r="AD90" s="299">
        <f>N90-J90</f>
        <v/>
      </c>
      <c r="AE90" s="299">
        <f>O90-K90</f>
        <v/>
      </c>
      <c r="AF90" s="299" t="n"/>
      <c r="AG90" s="299" t="n"/>
      <c r="AH90" s="299" t="n"/>
      <c r="AI90" s="299" t="n"/>
      <c r="AJ90" s="299">
        <f>SUM(AG90:AI90)-AI90</f>
        <v/>
      </c>
      <c r="AK90" s="299" t="n"/>
      <c r="AL90" s="299" t="n"/>
      <c r="AM90" s="299" t="n"/>
      <c r="AN90" s="299">
        <f>SUM(AK90:AM90)-AM90</f>
        <v/>
      </c>
      <c r="AO90" s="358">
        <f>IF(ISERROR(AJ90/VLOOKUP(C90,$W$1:$X$4,2,0)),"",AJ90/VLOOKUP(C90,$W$1:$X$4,2,0))</f>
        <v/>
      </c>
      <c r="AP90" s="358">
        <f>IF(ISERROR(AN90/VLOOKUP(C90,$W$1:$X$4,2,0)),"",AN90/VLOOKUP(C90,$W$1:$X$4,2,0))</f>
        <v/>
      </c>
      <c r="AR90" s="299" t="n">
        <v>7</v>
      </c>
      <c r="AS90" s="299" t="n">
        <v>0</v>
      </c>
      <c r="AT90" s="299" t="n">
        <v>0</v>
      </c>
      <c r="AU90" s="300" t="n">
        <v>7</v>
      </c>
      <c r="AV90" s="299">
        <f>H90-AR90</f>
        <v/>
      </c>
      <c r="AW90" s="299">
        <f>I90-AS90</f>
        <v/>
      </c>
      <c r="AX90" s="299">
        <f>J90-AT90</f>
        <v/>
      </c>
      <c r="AY90" s="299">
        <f>K90-AU90</f>
        <v/>
      </c>
      <c r="BA90" s="299" t="n">
        <v>23</v>
      </c>
      <c r="BB90" s="299" t="n">
        <v>0</v>
      </c>
      <c r="BC90" s="299" t="n">
        <v>0</v>
      </c>
      <c r="BD90" s="300" t="n">
        <v>23</v>
      </c>
      <c r="BE90" s="299">
        <f>L90-BA90</f>
        <v/>
      </c>
      <c r="BF90" s="299">
        <f>M90-BB90</f>
        <v/>
      </c>
      <c r="BG90" s="299">
        <f>N90-BC90</f>
        <v/>
      </c>
      <c r="BH90" s="299">
        <f>O90-BD90</f>
        <v/>
      </c>
      <c r="BI90" s="364" t="n"/>
      <c r="BJ90" s="364" t="n"/>
      <c r="DJ90" s="365" t="n"/>
    </row>
    <row r="91" ht="12.75" customHeight="1" s="302">
      <c r="A91" s="354">
        <f>C91&amp;D91</f>
        <v/>
      </c>
      <c r="B91" s="354">
        <f>C91&amp;F91</f>
        <v/>
      </c>
      <c r="C91" s="355" t="inlineStr">
        <is>
          <t>Hotel Name</t>
        </is>
      </c>
      <c r="D91" s="485">
        <f>TEXT(F91,"mmm")&amp;"-"&amp;RIGHT(YEAR(F91),2)</f>
        <v/>
      </c>
      <c r="E91" s="485" t="inlineStr">
        <is>
          <t>Q1</t>
        </is>
      </c>
      <c r="F91" s="485" t="n">
        <v>45103</v>
      </c>
      <c r="G91" s="486">
        <f>WEEKDAY(F91)</f>
        <v/>
      </c>
      <c r="H91" s="299" t="n">
        <v>6</v>
      </c>
      <c r="I91" s="299" t="n">
        <v>0</v>
      </c>
      <c r="J91" s="299" t="n">
        <v>0</v>
      </c>
      <c r="K91" s="300">
        <f>SUM(H91:J91)-J91</f>
        <v/>
      </c>
      <c r="L91" s="299" t="n"/>
      <c r="M91" s="299" t="n"/>
      <c r="N91" s="299" t="n"/>
      <c r="O91" s="300">
        <f>SUM(L91:N91)-N91</f>
        <v/>
      </c>
      <c r="P91" s="358">
        <f>IF(ISERROR(K91/VLOOKUP(C91,$W$1:$X$4,2,0)),"",K91/VLOOKUP(C91,$W$1:$X$4,2,0))</f>
        <v/>
      </c>
      <c r="Q91" s="358">
        <f>IF(ISERROR(O91/VLOOKUP(C91,$W$1:$X$4,2,0)),"",O91/VLOOKUP(C91,$W$1:$X$4,2,0))</f>
        <v/>
      </c>
      <c r="R91" s="299" t="inlineStr">
        <is>
          <t>NA</t>
        </is>
      </c>
      <c r="S91" s="299">
        <f>N91</f>
        <v/>
      </c>
      <c r="T91" s="358">
        <f>(O91+S91)/VLOOKUP(C91,$W$1:$X$4,2,0)</f>
        <v/>
      </c>
      <c r="U91" s="299" t="inlineStr">
        <is>
          <t>NA</t>
        </is>
      </c>
      <c r="V91" s="359">
        <f>U91=R91</f>
        <v/>
      </c>
      <c r="W91" s="373" t="n"/>
      <c r="X91" s="349">
        <f>ROUND(L91,0)</f>
        <v/>
      </c>
      <c r="Y91" s="349">
        <f>ROUND(M91,0)</f>
        <v/>
      </c>
      <c r="Z91" s="362" t="n"/>
      <c r="AA91" s="477" t="n"/>
      <c r="AB91" s="299">
        <f>L91-H91</f>
        <v/>
      </c>
      <c r="AC91" s="299">
        <f>M91-I91</f>
        <v/>
      </c>
      <c r="AD91" s="299">
        <f>N91-J91</f>
        <v/>
      </c>
      <c r="AE91" s="299">
        <f>O91-K91</f>
        <v/>
      </c>
      <c r="AF91" s="299" t="n"/>
      <c r="AG91" s="299" t="n"/>
      <c r="AH91" s="299" t="n"/>
      <c r="AI91" s="299" t="n"/>
      <c r="AJ91" s="299">
        <f>SUM(AG91:AI91)-AI91</f>
        <v/>
      </c>
      <c r="AK91" s="299" t="n"/>
      <c r="AL91" s="299" t="n"/>
      <c r="AM91" s="299" t="n"/>
      <c r="AN91" s="299">
        <f>SUM(AK91:AM91)-AM91</f>
        <v/>
      </c>
      <c r="AO91" s="358">
        <f>IF(ISERROR(AJ91/VLOOKUP(C91,$W$1:$X$4,2,0)),"",AJ91/VLOOKUP(C91,$W$1:$X$4,2,0))</f>
        <v/>
      </c>
      <c r="AP91" s="358">
        <f>IF(ISERROR(AN91/VLOOKUP(C91,$W$1:$X$4,2,0)),"",AN91/VLOOKUP(C91,$W$1:$X$4,2,0))</f>
        <v/>
      </c>
      <c r="AR91" s="299" t="n">
        <v>8</v>
      </c>
      <c r="AS91" s="299" t="n">
        <v>0</v>
      </c>
      <c r="AT91" s="299" t="n">
        <v>0</v>
      </c>
      <c r="AU91" s="300" t="n">
        <v>8</v>
      </c>
      <c r="AV91" s="299">
        <f>H91-AR91</f>
        <v/>
      </c>
      <c r="AW91" s="299">
        <f>I91-AS91</f>
        <v/>
      </c>
      <c r="AX91" s="299">
        <f>J91-AT91</f>
        <v/>
      </c>
      <c r="AY91" s="299">
        <f>K91-AU91</f>
        <v/>
      </c>
      <c r="BA91" s="299" t="n">
        <v>22</v>
      </c>
      <c r="BB91" s="299" t="n">
        <v>0</v>
      </c>
      <c r="BC91" s="299" t="n">
        <v>0</v>
      </c>
      <c r="BD91" s="300" t="n">
        <v>22</v>
      </c>
      <c r="BE91" s="299">
        <f>L91-BA91</f>
        <v/>
      </c>
      <c r="BF91" s="299">
        <f>M91-BB91</f>
        <v/>
      </c>
      <c r="BG91" s="299">
        <f>N91-BC91</f>
        <v/>
      </c>
      <c r="BH91" s="299">
        <f>O91-BD91</f>
        <v/>
      </c>
      <c r="BI91" s="364" t="n"/>
      <c r="BJ91" s="364" t="n"/>
      <c r="DJ91" s="365" t="n"/>
    </row>
    <row r="92" ht="12.75" customHeight="1" s="302">
      <c r="A92" s="354">
        <f>C92&amp;D92</f>
        <v/>
      </c>
      <c r="B92" s="354">
        <f>C92&amp;F92</f>
        <v/>
      </c>
      <c r="C92" s="355" t="inlineStr">
        <is>
          <t>Hotel Name</t>
        </is>
      </c>
      <c r="D92" s="485">
        <f>TEXT(F92,"mmm")&amp;"-"&amp;RIGHT(YEAR(F92),2)</f>
        <v/>
      </c>
      <c r="E92" s="485" t="inlineStr">
        <is>
          <t>Q1</t>
        </is>
      </c>
      <c r="F92" s="485" t="n">
        <v>45104</v>
      </c>
      <c r="G92" s="486">
        <f>WEEKDAY(F92)</f>
        <v/>
      </c>
      <c r="H92" s="299" t="n">
        <v>3</v>
      </c>
      <c r="I92" s="299" t="n">
        <v>0</v>
      </c>
      <c r="J92" s="299" t="n">
        <v>0</v>
      </c>
      <c r="K92" s="300">
        <f>SUM(H92:J92)-J92</f>
        <v/>
      </c>
      <c r="L92" s="299" t="n"/>
      <c r="M92" s="299" t="n"/>
      <c r="N92" s="299" t="n"/>
      <c r="O92" s="300">
        <f>SUM(L92:N92)-N92</f>
        <v/>
      </c>
      <c r="P92" s="358">
        <f>IF(ISERROR(K92/VLOOKUP(C92,$W$1:$X$4,2,0)),"",K92/VLOOKUP(C92,$W$1:$X$4,2,0))</f>
        <v/>
      </c>
      <c r="Q92" s="358">
        <f>IF(ISERROR(O92/VLOOKUP(C92,$W$1:$X$4,2,0)),"",O92/VLOOKUP(C92,$W$1:$X$4,2,0))</f>
        <v/>
      </c>
      <c r="R92" s="299" t="inlineStr">
        <is>
          <t>NA</t>
        </is>
      </c>
      <c r="S92" s="299">
        <f>N92</f>
        <v/>
      </c>
      <c r="T92" s="358">
        <f>(O92+S92)/VLOOKUP(C92,$W$1:$X$4,2,0)</f>
        <v/>
      </c>
      <c r="U92" s="299" t="inlineStr">
        <is>
          <t>NA</t>
        </is>
      </c>
      <c r="V92" s="359">
        <f>U92=R92</f>
        <v/>
      </c>
      <c r="W92" s="373" t="n"/>
      <c r="X92" s="349">
        <f>ROUND(L92,0)</f>
        <v/>
      </c>
      <c r="Y92" s="349">
        <f>ROUND(M92,0)</f>
        <v/>
      </c>
      <c r="Z92" s="362" t="n"/>
      <c r="AA92" s="477" t="n"/>
      <c r="AB92" s="299">
        <f>L92-H92</f>
        <v/>
      </c>
      <c r="AC92" s="299">
        <f>M92-I92</f>
        <v/>
      </c>
      <c r="AD92" s="299">
        <f>N92-J92</f>
        <v/>
      </c>
      <c r="AE92" s="299">
        <f>O92-K92</f>
        <v/>
      </c>
      <c r="AF92" s="299" t="n"/>
      <c r="AG92" s="299" t="n"/>
      <c r="AH92" s="299" t="n"/>
      <c r="AI92" s="299" t="n"/>
      <c r="AJ92" s="299">
        <f>SUM(AG92:AI92)-AI92</f>
        <v/>
      </c>
      <c r="AK92" s="299" t="n"/>
      <c r="AL92" s="299" t="n"/>
      <c r="AM92" s="299" t="n"/>
      <c r="AN92" s="299">
        <f>SUM(AK92:AM92)-AM92</f>
        <v/>
      </c>
      <c r="AO92" s="358">
        <f>IF(ISERROR(AJ92/VLOOKUP(C92,$W$1:$X$4,2,0)),"",AJ92/VLOOKUP(C92,$W$1:$X$4,2,0))</f>
        <v/>
      </c>
      <c r="AP92" s="358">
        <f>IF(ISERROR(AN92/VLOOKUP(C92,$W$1:$X$4,2,0)),"",AN92/VLOOKUP(C92,$W$1:$X$4,2,0))</f>
        <v/>
      </c>
      <c r="AR92" s="299" t="n">
        <v>8</v>
      </c>
      <c r="AS92" s="299" t="n">
        <v>0</v>
      </c>
      <c r="AT92" s="299" t="n">
        <v>0</v>
      </c>
      <c r="AU92" s="300" t="n">
        <v>8</v>
      </c>
      <c r="AV92" s="299">
        <f>H92-AR92</f>
        <v/>
      </c>
      <c r="AW92" s="299">
        <f>I92-AS92</f>
        <v/>
      </c>
      <c r="AX92" s="299">
        <f>J92-AT92</f>
        <v/>
      </c>
      <c r="AY92" s="299">
        <f>K92-AU92</f>
        <v/>
      </c>
      <c r="BA92" s="299" t="n">
        <v>18</v>
      </c>
      <c r="BB92" s="299" t="n">
        <v>0</v>
      </c>
      <c r="BC92" s="299" t="n">
        <v>0</v>
      </c>
      <c r="BD92" s="300" t="n">
        <v>18</v>
      </c>
      <c r="BE92" s="299">
        <f>L92-BA92</f>
        <v/>
      </c>
      <c r="BF92" s="299">
        <f>M92-BB92</f>
        <v/>
      </c>
      <c r="BG92" s="299">
        <f>N92-BC92</f>
        <v/>
      </c>
      <c r="BH92" s="299">
        <f>O92-BD92</f>
        <v/>
      </c>
      <c r="BI92" s="364" t="n"/>
      <c r="BJ92" s="364" t="n"/>
      <c r="DJ92" s="365" t="n"/>
    </row>
    <row r="93" ht="12.75" customHeight="1" s="302">
      <c r="A93" s="354">
        <f>C93&amp;D93</f>
        <v/>
      </c>
      <c r="B93" s="354">
        <f>C93&amp;F93</f>
        <v/>
      </c>
      <c r="C93" s="355" t="inlineStr">
        <is>
          <t>Hotel Name</t>
        </is>
      </c>
      <c r="D93" s="485">
        <f>TEXT(F93,"mmm")&amp;"-"&amp;RIGHT(YEAR(F93),2)</f>
        <v/>
      </c>
      <c r="E93" s="485" t="inlineStr">
        <is>
          <t>Q1</t>
        </is>
      </c>
      <c r="F93" s="485" t="n">
        <v>45105</v>
      </c>
      <c r="G93" s="486">
        <f>WEEKDAY(F93)</f>
        <v/>
      </c>
      <c r="H93" s="299" t="n">
        <v>3</v>
      </c>
      <c r="I93" s="299" t="n">
        <v>0</v>
      </c>
      <c r="J93" s="299" t="n">
        <v>0</v>
      </c>
      <c r="K93" s="300">
        <f>SUM(H93:J93)-J93</f>
        <v/>
      </c>
      <c r="L93" s="299" t="n"/>
      <c r="M93" s="299" t="n"/>
      <c r="N93" s="299" t="n"/>
      <c r="O93" s="300">
        <f>SUM(L93:N93)-N93</f>
        <v/>
      </c>
      <c r="P93" s="358">
        <f>IF(ISERROR(K93/VLOOKUP(C93,$W$1:$X$4,2,0)),"",K93/VLOOKUP(C93,$W$1:$X$4,2,0))</f>
        <v/>
      </c>
      <c r="Q93" s="358">
        <f>IF(ISERROR(O93/VLOOKUP(C93,$W$1:$X$4,2,0)),"",O93/VLOOKUP(C93,$W$1:$X$4,2,0))</f>
        <v/>
      </c>
      <c r="R93" s="299" t="inlineStr">
        <is>
          <t>NA</t>
        </is>
      </c>
      <c r="S93" s="299">
        <f>N93</f>
        <v/>
      </c>
      <c r="T93" s="358">
        <f>(O93+S93)/VLOOKUP(C93,$W$1:$X$4,2,0)</f>
        <v/>
      </c>
      <c r="U93" s="299" t="inlineStr">
        <is>
          <t>NA</t>
        </is>
      </c>
      <c r="V93" s="359">
        <f>U93=R93</f>
        <v/>
      </c>
      <c r="W93" s="373" t="n"/>
      <c r="X93" s="349">
        <f>ROUND(L93,0)</f>
        <v/>
      </c>
      <c r="Y93" s="349">
        <f>ROUND(M93,0)</f>
        <v/>
      </c>
      <c r="Z93" s="362" t="n"/>
      <c r="AA93" s="477" t="n"/>
      <c r="AB93" s="299">
        <f>L93-H93</f>
        <v/>
      </c>
      <c r="AC93" s="299">
        <f>M93-I93</f>
        <v/>
      </c>
      <c r="AD93" s="299">
        <f>N93-J93</f>
        <v/>
      </c>
      <c r="AE93" s="299">
        <f>O93-K93</f>
        <v/>
      </c>
      <c r="AF93" s="299" t="n"/>
      <c r="AG93" s="299" t="n"/>
      <c r="AH93" s="299" t="n"/>
      <c r="AI93" s="299" t="n"/>
      <c r="AJ93" s="299">
        <f>SUM(AG93:AI93)-AI93</f>
        <v/>
      </c>
      <c r="AK93" s="299" t="n"/>
      <c r="AL93" s="299" t="n"/>
      <c r="AM93" s="299" t="n"/>
      <c r="AN93" s="299">
        <f>SUM(AK93:AM93)-AM93</f>
        <v/>
      </c>
      <c r="AO93" s="358">
        <f>IF(ISERROR(AJ93/VLOOKUP(C93,$W$1:$X$4,2,0)),"",AJ93/VLOOKUP(C93,$W$1:$X$4,2,0))</f>
        <v/>
      </c>
      <c r="AP93" s="358">
        <f>IF(ISERROR(AN93/VLOOKUP(C93,$W$1:$X$4,2,0)),"",AN93/VLOOKUP(C93,$W$1:$X$4,2,0))</f>
        <v/>
      </c>
      <c r="AR93" s="299" t="n">
        <v>10</v>
      </c>
      <c r="AS93" s="299" t="n">
        <v>0</v>
      </c>
      <c r="AT93" s="299" t="n">
        <v>0</v>
      </c>
      <c r="AU93" s="300" t="n">
        <v>10</v>
      </c>
      <c r="AV93" s="299">
        <f>H93-AR93</f>
        <v/>
      </c>
      <c r="AW93" s="299">
        <f>I93-AS93</f>
        <v/>
      </c>
      <c r="AX93" s="299">
        <f>J93-AT93</f>
        <v/>
      </c>
      <c r="AY93" s="299">
        <f>K93-AU93</f>
        <v/>
      </c>
      <c r="BA93" s="299" t="n">
        <v>21</v>
      </c>
      <c r="BB93" s="299" t="n">
        <v>0</v>
      </c>
      <c r="BC93" s="299" t="n">
        <v>0</v>
      </c>
      <c r="BD93" s="300" t="n">
        <v>21</v>
      </c>
      <c r="BE93" s="299">
        <f>L93-BA93</f>
        <v/>
      </c>
      <c r="BF93" s="299">
        <f>M93-BB93</f>
        <v/>
      </c>
      <c r="BG93" s="299">
        <f>N93-BC93</f>
        <v/>
      </c>
      <c r="BH93" s="299">
        <f>O93-BD93</f>
        <v/>
      </c>
      <c r="BI93" s="364" t="n"/>
      <c r="BJ93" s="364" t="n"/>
      <c r="DJ93" s="365" t="n"/>
    </row>
    <row r="94" ht="12.75" customHeight="1" s="302">
      <c r="A94" s="354">
        <f>C94&amp;D94</f>
        <v/>
      </c>
      <c r="B94" s="354">
        <f>C94&amp;F94</f>
        <v/>
      </c>
      <c r="C94" s="355" t="inlineStr">
        <is>
          <t>Hotel Name</t>
        </is>
      </c>
      <c r="D94" s="485">
        <f>TEXT(F94,"mmm")&amp;"-"&amp;RIGHT(YEAR(F94),2)</f>
        <v/>
      </c>
      <c r="E94" s="485" t="inlineStr">
        <is>
          <t>Q1</t>
        </is>
      </c>
      <c r="F94" s="485" t="n">
        <v>45106</v>
      </c>
      <c r="G94" s="486">
        <f>WEEKDAY(F94)</f>
        <v/>
      </c>
      <c r="H94" s="299" t="n">
        <v>2</v>
      </c>
      <c r="I94" s="299" t="n">
        <v>0</v>
      </c>
      <c r="J94" s="299" t="n">
        <v>0</v>
      </c>
      <c r="K94" s="300">
        <f>SUM(H94:J94)-J94</f>
        <v/>
      </c>
      <c r="L94" s="299" t="n"/>
      <c r="M94" s="299" t="n"/>
      <c r="N94" s="299" t="n"/>
      <c r="O94" s="300">
        <f>SUM(L94:N94)-N94</f>
        <v/>
      </c>
      <c r="P94" s="358">
        <f>IF(ISERROR(K94/VLOOKUP(C94,$W$1:$X$4,2,0)),"",K94/VLOOKUP(C94,$W$1:$X$4,2,0))</f>
        <v/>
      </c>
      <c r="Q94" s="358">
        <f>IF(ISERROR(O94/VLOOKUP(C94,$W$1:$X$4,2,0)),"",O94/VLOOKUP(C94,$W$1:$X$4,2,0))</f>
        <v/>
      </c>
      <c r="R94" s="299" t="inlineStr">
        <is>
          <t>NA</t>
        </is>
      </c>
      <c r="S94" s="299">
        <f>N94</f>
        <v/>
      </c>
      <c r="T94" s="358">
        <f>(O94+S94)/VLOOKUP(C94,$W$1:$X$4,2,0)</f>
        <v/>
      </c>
      <c r="U94" s="299" t="inlineStr">
        <is>
          <t>NA</t>
        </is>
      </c>
      <c r="V94" s="359">
        <f>U94=R94</f>
        <v/>
      </c>
      <c r="W94" s="373" t="n"/>
      <c r="X94" s="349">
        <f>ROUND(L94,0)</f>
        <v/>
      </c>
      <c r="Y94" s="349">
        <f>ROUND(M94,0)</f>
        <v/>
      </c>
      <c r="Z94" s="362" t="n"/>
      <c r="AA94" s="477" t="n"/>
      <c r="AB94" s="299">
        <f>L94-H94</f>
        <v/>
      </c>
      <c r="AC94" s="299">
        <f>M94-I94</f>
        <v/>
      </c>
      <c r="AD94" s="299">
        <f>N94-J94</f>
        <v/>
      </c>
      <c r="AE94" s="299">
        <f>O94-K94</f>
        <v/>
      </c>
      <c r="AF94" s="299" t="n"/>
      <c r="AG94" s="299" t="n"/>
      <c r="AH94" s="299" t="n"/>
      <c r="AI94" s="299" t="n"/>
      <c r="AJ94" s="299">
        <f>SUM(AG94:AI94)-AI94</f>
        <v/>
      </c>
      <c r="AK94" s="299" t="n"/>
      <c r="AL94" s="299" t="n"/>
      <c r="AM94" s="299" t="n"/>
      <c r="AN94" s="299">
        <f>SUM(AK94:AM94)-AM94</f>
        <v/>
      </c>
      <c r="AO94" s="358">
        <f>IF(ISERROR(AJ94/VLOOKUP(C94,$W$1:$X$4,2,0)),"",AJ94/VLOOKUP(C94,$W$1:$X$4,2,0))</f>
        <v/>
      </c>
      <c r="AP94" s="358">
        <f>IF(ISERROR(AN94/VLOOKUP(C94,$W$1:$X$4,2,0)),"",AN94/VLOOKUP(C94,$W$1:$X$4,2,0))</f>
        <v/>
      </c>
      <c r="AR94" s="299" t="n">
        <v>8</v>
      </c>
      <c r="AS94" s="299" t="n">
        <v>0</v>
      </c>
      <c r="AT94" s="299" t="n">
        <v>0</v>
      </c>
      <c r="AU94" s="300" t="n">
        <v>8</v>
      </c>
      <c r="AV94" s="299">
        <f>H94-AR94</f>
        <v/>
      </c>
      <c r="AW94" s="299">
        <f>I94-AS94</f>
        <v/>
      </c>
      <c r="AX94" s="299">
        <f>J94-AT94</f>
        <v/>
      </c>
      <c r="AY94" s="299">
        <f>K94-AU94</f>
        <v/>
      </c>
      <c r="BA94" s="299" t="n">
        <v>21</v>
      </c>
      <c r="BB94" s="299" t="n">
        <v>0</v>
      </c>
      <c r="BC94" s="299" t="n">
        <v>0</v>
      </c>
      <c r="BD94" s="300" t="n">
        <v>21</v>
      </c>
      <c r="BE94" s="299">
        <f>L94-BA94</f>
        <v/>
      </c>
      <c r="BF94" s="299">
        <f>M94-BB94</f>
        <v/>
      </c>
      <c r="BG94" s="299">
        <f>N94-BC94</f>
        <v/>
      </c>
      <c r="BH94" s="299">
        <f>O94-BD94</f>
        <v/>
      </c>
      <c r="BI94" s="364" t="n"/>
      <c r="BJ94" s="364" t="n"/>
      <c r="DJ94" s="365" t="n"/>
    </row>
    <row r="95" ht="12.75" customHeight="1" s="302">
      <c r="A95" s="354">
        <f>C95&amp;D95</f>
        <v/>
      </c>
      <c r="B95" s="354">
        <f>C95&amp;F95</f>
        <v/>
      </c>
      <c r="C95" s="355" t="inlineStr">
        <is>
          <t>Hotel Name</t>
        </is>
      </c>
      <c r="D95" s="485">
        <f>TEXT(F95,"mmm")&amp;"-"&amp;RIGHT(YEAR(F95),2)</f>
        <v/>
      </c>
      <c r="E95" s="485" t="inlineStr">
        <is>
          <t>Q1</t>
        </is>
      </c>
      <c r="F95" s="485" t="n">
        <v>45107</v>
      </c>
      <c r="G95" s="486">
        <f>WEEKDAY(F95)</f>
        <v/>
      </c>
      <c r="H95" s="299" t="n">
        <v>1</v>
      </c>
      <c r="I95" s="299" t="n">
        <v>0</v>
      </c>
      <c r="J95" s="299" t="n">
        <v>0</v>
      </c>
      <c r="K95" s="300">
        <f>SUM(H95:J95)-J95</f>
        <v/>
      </c>
      <c r="L95" s="299" t="n"/>
      <c r="M95" s="299" t="n"/>
      <c r="N95" s="299" t="n"/>
      <c r="O95" s="300">
        <f>SUM(L95:N95)-N95</f>
        <v/>
      </c>
      <c r="P95" s="358">
        <f>IF(ISERROR(K95/VLOOKUP(C95,$W$1:$X$4,2,0)),"",K95/VLOOKUP(C95,$W$1:$X$4,2,0))</f>
        <v/>
      </c>
      <c r="Q95" s="358">
        <f>IF(ISERROR(O95/VLOOKUP(C95,$W$1:$X$4,2,0)),"",O95/VLOOKUP(C95,$W$1:$X$4,2,0))</f>
        <v/>
      </c>
      <c r="R95" s="299" t="inlineStr">
        <is>
          <t>NA</t>
        </is>
      </c>
      <c r="S95" s="299">
        <f>N95</f>
        <v/>
      </c>
      <c r="T95" s="358">
        <f>(O95+S95)/VLOOKUP(C95,$W$1:$X$4,2,0)</f>
        <v/>
      </c>
      <c r="U95" s="299" t="inlineStr">
        <is>
          <t>NA</t>
        </is>
      </c>
      <c r="V95" s="359">
        <f>U95=R95</f>
        <v/>
      </c>
      <c r="W95" s="373" t="n"/>
      <c r="X95" s="349">
        <f>ROUND(L95,0)</f>
        <v/>
      </c>
      <c r="Y95" s="349">
        <f>ROUND(M95,0)</f>
        <v/>
      </c>
      <c r="Z95" s="362" t="n"/>
      <c r="AA95" s="477" t="n"/>
      <c r="AB95" s="299">
        <f>L95-H95</f>
        <v/>
      </c>
      <c r="AC95" s="299">
        <f>M95-I95</f>
        <v/>
      </c>
      <c r="AD95" s="299">
        <f>N95-J95</f>
        <v/>
      </c>
      <c r="AE95" s="299">
        <f>O95-K95</f>
        <v/>
      </c>
      <c r="AF95" s="299" t="n"/>
      <c r="AG95" s="299" t="n"/>
      <c r="AH95" s="299" t="n"/>
      <c r="AI95" s="299" t="n"/>
      <c r="AJ95" s="299">
        <f>SUM(AG95:AI95)-AI95</f>
        <v/>
      </c>
      <c r="AK95" s="299" t="n"/>
      <c r="AL95" s="299" t="n"/>
      <c r="AM95" s="299" t="n"/>
      <c r="AN95" s="299">
        <f>SUM(AK95:AM95)-AM95</f>
        <v/>
      </c>
      <c r="AO95" s="358">
        <f>IF(ISERROR(AJ95/VLOOKUP(C95,$W$1:$X$4,2,0)),"",AJ95/VLOOKUP(C95,$W$1:$X$4,2,0))</f>
        <v/>
      </c>
      <c r="AP95" s="358">
        <f>IF(ISERROR(AN95/VLOOKUP(C95,$W$1:$X$4,2,0)),"",AN95/VLOOKUP(C95,$W$1:$X$4,2,0))</f>
        <v/>
      </c>
      <c r="AR95" s="299" t="n">
        <v>7</v>
      </c>
      <c r="AS95" s="299" t="n">
        <v>0</v>
      </c>
      <c r="AT95" s="299" t="n">
        <v>0</v>
      </c>
      <c r="AU95" s="300" t="n">
        <v>7</v>
      </c>
      <c r="AV95" s="299">
        <f>H95-AR95</f>
        <v/>
      </c>
      <c r="AW95" s="299">
        <f>I95-AS95</f>
        <v/>
      </c>
      <c r="AX95" s="299">
        <f>J95-AT95</f>
        <v/>
      </c>
      <c r="AY95" s="299">
        <f>K95-AU95</f>
        <v/>
      </c>
      <c r="BA95" s="299" t="n">
        <v>19</v>
      </c>
      <c r="BB95" s="299" t="n">
        <v>0</v>
      </c>
      <c r="BC95" s="299" t="n">
        <v>0</v>
      </c>
      <c r="BD95" s="300" t="n">
        <v>19</v>
      </c>
      <c r="BE95" s="299">
        <f>L95-BA95</f>
        <v/>
      </c>
      <c r="BF95" s="299">
        <f>M95-BB95</f>
        <v/>
      </c>
      <c r="BG95" s="299">
        <f>N95-BC95</f>
        <v/>
      </c>
      <c r="BH95" s="299">
        <f>O95-BD95</f>
        <v/>
      </c>
      <c r="BI95" s="364" t="n"/>
      <c r="BJ95" s="364" t="n"/>
      <c r="DJ95" s="365" t="n"/>
    </row>
    <row r="96" outlineLevel="1" collapsed="1" ht="12.75" customHeight="1" s="302">
      <c r="A96" s="354">
        <f>C96&amp;D96</f>
        <v/>
      </c>
      <c r="B96" s="354">
        <f>C96&amp;F96</f>
        <v/>
      </c>
      <c r="C96" s="355" t="inlineStr">
        <is>
          <t>Hotel Name</t>
        </is>
      </c>
      <c r="D96" s="485">
        <f>TEXT(F96,"mmm")&amp;"-"&amp;RIGHT(YEAR(F96),2)</f>
        <v/>
      </c>
      <c r="E96" s="485" t="inlineStr">
        <is>
          <t>Q2</t>
        </is>
      </c>
      <c r="F96" s="485" t="n">
        <v>45108</v>
      </c>
      <c r="G96" s="486">
        <f>WEEKDAY(F96)</f>
        <v/>
      </c>
      <c r="H96" s="299" t="n">
        <v>2</v>
      </c>
      <c r="I96" s="299" t="n">
        <v>0</v>
      </c>
      <c r="J96" s="299" t="n">
        <v>0</v>
      </c>
      <c r="K96" s="300">
        <f>SUM(H96:J96)-J96</f>
        <v/>
      </c>
      <c r="L96" s="299" t="n"/>
      <c r="M96" s="299" t="n"/>
      <c r="N96" s="299" t="n"/>
      <c r="O96" s="300">
        <f>SUM(L96:N96)-N96</f>
        <v/>
      </c>
      <c r="P96" s="358">
        <f>IF(ISERROR(K96/VLOOKUP(C96,$W$1:$X$4,2,0)),"",K96/VLOOKUP(C96,$W$1:$X$4,2,0))</f>
        <v/>
      </c>
      <c r="Q96" s="358">
        <f>IF(ISERROR(O96/VLOOKUP(C96,$W$1:$X$4,2,0)),"",O96/VLOOKUP(C96,$W$1:$X$4,2,0))</f>
        <v/>
      </c>
      <c r="R96" s="299" t="inlineStr">
        <is>
          <t>NA</t>
        </is>
      </c>
      <c r="S96" s="299">
        <f>N96</f>
        <v/>
      </c>
      <c r="T96" s="358">
        <f>(O96+S96)/VLOOKUP(C96,$W$1:$X$4,2,0)</f>
        <v/>
      </c>
      <c r="U96" s="299" t="inlineStr">
        <is>
          <t>NA</t>
        </is>
      </c>
      <c r="V96" s="359">
        <f>U96=R96</f>
        <v/>
      </c>
      <c r="W96" s="373" t="n"/>
      <c r="X96" s="349" t="n"/>
      <c r="Y96" s="483" t="n"/>
      <c r="Z96" s="362" t="n"/>
      <c r="AA96" s="477" t="n"/>
      <c r="AB96" s="299">
        <f>L96-H96</f>
        <v/>
      </c>
      <c r="AC96" s="299">
        <f>M96-I96</f>
        <v/>
      </c>
      <c r="AD96" s="299">
        <f>N96-J96</f>
        <v/>
      </c>
      <c r="AE96" s="299">
        <f>O96-K96</f>
        <v/>
      </c>
      <c r="AF96" s="299" t="n"/>
      <c r="AG96" s="299" t="n"/>
      <c r="AH96" s="299" t="n"/>
      <c r="AI96" s="299" t="n"/>
      <c r="AJ96" s="299">
        <f>SUM(AG96:AI96)-AI96</f>
        <v/>
      </c>
      <c r="AK96" s="299" t="n"/>
      <c r="AL96" s="299" t="n"/>
      <c r="AM96" s="299" t="n"/>
      <c r="AN96" s="299">
        <f>SUM(AK96:AM96)-AM96</f>
        <v/>
      </c>
      <c r="AO96" s="358">
        <f>IF(ISERROR(AJ96/VLOOKUP(C96,$W$1:$X$4,2,0)),"",AJ96/VLOOKUP(C96,$W$1:$X$4,2,0))</f>
        <v/>
      </c>
      <c r="AP96" s="358">
        <f>IF(ISERROR(AN96/VLOOKUP(C96,$W$1:$X$4,2,0)),"",AN96/VLOOKUP(C96,$W$1:$X$4,2,0))</f>
        <v/>
      </c>
      <c r="AR96" s="299" t="n"/>
      <c r="AS96" s="299" t="n"/>
      <c r="AT96" s="299" t="n"/>
      <c r="AU96" s="300" t="n"/>
      <c r="AV96" s="299">
        <f>H96-AR96</f>
        <v/>
      </c>
      <c r="AW96" s="299">
        <f>I96-AS96</f>
        <v/>
      </c>
      <c r="AX96" s="299">
        <f>J96-AT96</f>
        <v/>
      </c>
      <c r="AY96" s="299">
        <f>K96-AU96</f>
        <v/>
      </c>
      <c r="BA96" s="299" t="n"/>
      <c r="BB96" s="299" t="n"/>
      <c r="BC96" s="299" t="n"/>
      <c r="BD96" s="300" t="n"/>
      <c r="BE96" s="299">
        <f>L96-BA96</f>
        <v/>
      </c>
      <c r="BF96" s="299">
        <f>M96-BB96</f>
        <v/>
      </c>
      <c r="BG96" s="299">
        <f>N96-BC96</f>
        <v/>
      </c>
      <c r="BH96" s="299">
        <f>O96-BD96</f>
        <v/>
      </c>
      <c r="BI96" s="364" t="n"/>
      <c r="BJ96" s="364" t="n"/>
      <c r="DJ96" s="365" t="n"/>
    </row>
    <row r="97" outlineLevel="1" ht="12.75" customHeight="1" s="302">
      <c r="A97" s="354">
        <f>C97&amp;D97</f>
        <v/>
      </c>
      <c r="B97" s="354">
        <f>C97&amp;F97</f>
        <v/>
      </c>
      <c r="C97" s="355" t="inlineStr">
        <is>
          <t>Hotel Name</t>
        </is>
      </c>
      <c r="D97" s="485">
        <f>TEXT(F97,"mmm")&amp;"-"&amp;RIGHT(YEAR(F97),2)</f>
        <v/>
      </c>
      <c r="E97" s="485" t="inlineStr">
        <is>
          <t>Q2</t>
        </is>
      </c>
      <c r="F97" s="485" t="n">
        <v>45109</v>
      </c>
      <c r="G97" s="486">
        <f>WEEKDAY(F97)</f>
        <v/>
      </c>
      <c r="H97" s="299" t="n">
        <v>3</v>
      </c>
      <c r="I97" s="299" t="n">
        <v>9</v>
      </c>
      <c r="J97" s="299" t="n">
        <v>0</v>
      </c>
      <c r="K97" s="300">
        <f>SUM(H97:J97)-J97</f>
        <v/>
      </c>
      <c r="L97" s="299" t="n"/>
      <c r="M97" s="299" t="n"/>
      <c r="N97" s="299" t="n"/>
      <c r="O97" s="300">
        <f>SUM(L97:N97)-N97</f>
        <v/>
      </c>
      <c r="P97" s="358">
        <f>IF(ISERROR(K97/VLOOKUP(C97,$W$1:$X$4,2,0)),"",K97/VLOOKUP(C97,$W$1:$X$4,2,0))</f>
        <v/>
      </c>
      <c r="Q97" s="358">
        <f>IF(ISERROR(O97/VLOOKUP(C97,$W$1:$X$4,2,0)),"",O97/VLOOKUP(C97,$W$1:$X$4,2,0))</f>
        <v/>
      </c>
      <c r="R97" s="299" t="inlineStr">
        <is>
          <t>NA</t>
        </is>
      </c>
      <c r="S97" s="299">
        <f>N97</f>
        <v/>
      </c>
      <c r="T97" s="358">
        <f>(O97+S97)/VLOOKUP(C97,$W$1:$X$4,2,0)</f>
        <v/>
      </c>
      <c r="U97" s="299" t="inlineStr">
        <is>
          <t>NA</t>
        </is>
      </c>
      <c r="V97" s="359">
        <f>U97=R97</f>
        <v/>
      </c>
      <c r="W97" s="373" t="n"/>
      <c r="X97" s="349" t="n"/>
      <c r="Y97" s="483" t="n"/>
      <c r="Z97" s="362" t="n"/>
      <c r="AA97" s="477" t="n"/>
      <c r="AB97" s="299">
        <f>L97-H97</f>
        <v/>
      </c>
      <c r="AC97" s="299">
        <f>M97-I97</f>
        <v/>
      </c>
      <c r="AD97" s="299">
        <f>N97-J97</f>
        <v/>
      </c>
      <c r="AE97" s="299">
        <f>O97-K97</f>
        <v/>
      </c>
      <c r="AF97" s="299" t="n"/>
      <c r="AG97" s="299" t="n"/>
      <c r="AH97" s="299" t="n"/>
      <c r="AI97" s="299" t="n"/>
      <c r="AJ97" s="299">
        <f>SUM(AG97:AI97)-AI97</f>
        <v/>
      </c>
      <c r="AK97" s="299" t="n"/>
      <c r="AL97" s="299" t="n"/>
      <c r="AM97" s="299" t="n"/>
      <c r="AN97" s="299">
        <f>SUM(AK97:AM97)-AM97</f>
        <v/>
      </c>
      <c r="AO97" s="358">
        <f>IF(ISERROR(AJ97/VLOOKUP(C97,$W$1:$X$4,2,0)),"",AJ97/VLOOKUP(C97,$W$1:$X$4,2,0))</f>
        <v/>
      </c>
      <c r="AP97" s="358">
        <f>IF(ISERROR(AN97/VLOOKUP(C97,$W$1:$X$4,2,0)),"",AN97/VLOOKUP(C97,$W$1:$X$4,2,0))</f>
        <v/>
      </c>
      <c r="AR97" s="299" t="n"/>
      <c r="AS97" s="299" t="n"/>
      <c r="AT97" s="299" t="n"/>
      <c r="AU97" s="300" t="n"/>
      <c r="AV97" s="299">
        <f>H97-AR97</f>
        <v/>
      </c>
      <c r="AW97" s="299">
        <f>I97-AS97</f>
        <v/>
      </c>
      <c r="AX97" s="299">
        <f>J97-AT97</f>
        <v/>
      </c>
      <c r="AY97" s="299">
        <f>K97-AU97</f>
        <v/>
      </c>
      <c r="BA97" s="299" t="n"/>
      <c r="BB97" s="299" t="n"/>
      <c r="BC97" s="299" t="n"/>
      <c r="BD97" s="300" t="n"/>
      <c r="BE97" s="299">
        <f>L97-BA97</f>
        <v/>
      </c>
      <c r="BF97" s="299">
        <f>M97-BB97</f>
        <v/>
      </c>
      <c r="BG97" s="299">
        <f>N97-BC97</f>
        <v/>
      </c>
      <c r="BH97" s="299">
        <f>O97-BD97</f>
        <v/>
      </c>
      <c r="BI97" s="364" t="n"/>
      <c r="BJ97" s="364" t="n"/>
      <c r="DJ97" s="365" t="n"/>
    </row>
    <row r="98" outlineLevel="1" ht="12.75" customHeight="1" s="302">
      <c r="A98" s="354">
        <f>C98&amp;D98</f>
        <v/>
      </c>
      <c r="B98" s="354">
        <f>C98&amp;F98</f>
        <v/>
      </c>
      <c r="C98" s="355" t="inlineStr">
        <is>
          <t>Hotel Name</t>
        </is>
      </c>
      <c r="D98" s="485">
        <f>TEXT(F98,"mmm")&amp;"-"&amp;RIGHT(YEAR(F98),2)</f>
        <v/>
      </c>
      <c r="E98" s="485" t="inlineStr">
        <is>
          <t>Q2</t>
        </is>
      </c>
      <c r="F98" s="485" t="n">
        <v>45110</v>
      </c>
      <c r="G98" s="486">
        <f>WEEKDAY(F98)</f>
        <v/>
      </c>
      <c r="H98" s="299" t="n">
        <v>3</v>
      </c>
      <c r="I98" s="299" t="n">
        <v>2</v>
      </c>
      <c r="J98" s="299" t="n">
        <v>0</v>
      </c>
      <c r="K98" s="300">
        <f>SUM(H98:J98)-J98</f>
        <v/>
      </c>
      <c r="L98" s="299" t="n"/>
      <c r="M98" s="299" t="n"/>
      <c r="N98" s="299" t="n"/>
      <c r="O98" s="300">
        <f>SUM(L98:N98)-N98</f>
        <v/>
      </c>
      <c r="P98" s="358">
        <f>IF(ISERROR(K98/VLOOKUP(C98,$W$1:$X$4,2,0)),"",K98/VLOOKUP(C98,$W$1:$X$4,2,0))</f>
        <v/>
      </c>
      <c r="Q98" s="358">
        <f>IF(ISERROR(O98/VLOOKUP(C98,$W$1:$X$4,2,0)),"",O98/VLOOKUP(C98,$W$1:$X$4,2,0))</f>
        <v/>
      </c>
      <c r="R98" s="299" t="inlineStr">
        <is>
          <t>NA</t>
        </is>
      </c>
      <c r="S98" s="299">
        <f>N98</f>
        <v/>
      </c>
      <c r="T98" s="358">
        <f>(O98+S98)/VLOOKUP(C98,$W$1:$X$4,2,0)</f>
        <v/>
      </c>
      <c r="U98" s="299" t="inlineStr">
        <is>
          <t>NA</t>
        </is>
      </c>
      <c r="V98" s="359">
        <f>U98=R98</f>
        <v/>
      </c>
      <c r="W98" s="373" t="n"/>
      <c r="X98" s="349" t="n"/>
      <c r="Y98" s="483" t="n"/>
      <c r="Z98" s="362" t="n"/>
      <c r="AA98" s="477" t="n"/>
      <c r="AB98" s="299">
        <f>L98-H98</f>
        <v/>
      </c>
      <c r="AC98" s="299">
        <f>M98-I98</f>
        <v/>
      </c>
      <c r="AD98" s="299">
        <f>N98-J98</f>
        <v/>
      </c>
      <c r="AE98" s="299">
        <f>O98-K98</f>
        <v/>
      </c>
      <c r="AF98" s="299" t="n"/>
      <c r="AG98" s="299" t="n"/>
      <c r="AH98" s="299" t="n"/>
      <c r="AI98" s="299" t="n"/>
      <c r="AJ98" s="299">
        <f>SUM(AG98:AI98)-AI98</f>
        <v/>
      </c>
      <c r="AK98" s="299" t="n"/>
      <c r="AL98" s="299" t="n"/>
      <c r="AM98" s="299" t="n"/>
      <c r="AN98" s="299">
        <f>SUM(AK98:AM98)-AM98</f>
        <v/>
      </c>
      <c r="AO98" s="358">
        <f>IF(ISERROR(AJ98/VLOOKUP(C98,$W$1:$X$4,2,0)),"",AJ98/VLOOKUP(C98,$W$1:$X$4,2,0))</f>
        <v/>
      </c>
      <c r="AP98" s="358">
        <f>IF(ISERROR(AN98/VLOOKUP(C98,$W$1:$X$4,2,0)),"",AN98/VLOOKUP(C98,$W$1:$X$4,2,0))</f>
        <v/>
      </c>
      <c r="AR98" s="299" t="n"/>
      <c r="AS98" s="299" t="n"/>
      <c r="AT98" s="299" t="n"/>
      <c r="AU98" s="300" t="n"/>
      <c r="AV98" s="299">
        <f>H98-AR98</f>
        <v/>
      </c>
      <c r="AW98" s="299">
        <f>I98-AS98</f>
        <v/>
      </c>
      <c r="AX98" s="299">
        <f>J98-AT98</f>
        <v/>
      </c>
      <c r="AY98" s="299">
        <f>K98-AU98</f>
        <v/>
      </c>
      <c r="BA98" s="299" t="n"/>
      <c r="BB98" s="299" t="n"/>
      <c r="BC98" s="299" t="n"/>
      <c r="BD98" s="300" t="n"/>
      <c r="BE98" s="299">
        <f>L98-BA98</f>
        <v/>
      </c>
      <c r="BF98" s="299">
        <f>M98-BB98</f>
        <v/>
      </c>
      <c r="BG98" s="299">
        <f>N98-BC98</f>
        <v/>
      </c>
      <c r="BH98" s="299">
        <f>O98-BD98</f>
        <v/>
      </c>
      <c r="BI98" s="364" t="n"/>
      <c r="BJ98" s="364" t="n"/>
      <c r="DJ98" s="365" t="n"/>
    </row>
    <row r="99" outlineLevel="1" ht="12.75" customHeight="1" s="302">
      <c r="A99" s="354">
        <f>C99&amp;D99</f>
        <v/>
      </c>
      <c r="B99" s="354">
        <f>C99&amp;F99</f>
        <v/>
      </c>
      <c r="C99" s="355" t="inlineStr">
        <is>
          <t>Hotel Name</t>
        </is>
      </c>
      <c r="D99" s="485">
        <f>TEXT(F99,"mmm")&amp;"-"&amp;RIGHT(YEAR(F99),2)</f>
        <v/>
      </c>
      <c r="E99" s="485" t="inlineStr">
        <is>
          <t>Q2</t>
        </is>
      </c>
      <c r="F99" s="485" t="n">
        <v>45111</v>
      </c>
      <c r="G99" s="486">
        <f>WEEKDAY(F99)</f>
        <v/>
      </c>
      <c r="H99" s="299" t="n">
        <v>2</v>
      </c>
      <c r="I99" s="299" t="n">
        <v>2</v>
      </c>
      <c r="J99" s="299" t="n">
        <v>0</v>
      </c>
      <c r="K99" s="300">
        <f>SUM(H99:J99)-J99</f>
        <v/>
      </c>
      <c r="L99" s="299" t="n"/>
      <c r="M99" s="299" t="n"/>
      <c r="N99" s="299" t="n"/>
      <c r="O99" s="300">
        <f>SUM(L99:N99)-N99</f>
        <v/>
      </c>
      <c r="P99" s="358">
        <f>IF(ISERROR(K99/VLOOKUP(C99,$W$1:$X$4,2,0)),"",K99/VLOOKUP(C99,$W$1:$X$4,2,0))</f>
        <v/>
      </c>
      <c r="Q99" s="358">
        <f>IF(ISERROR(O99/VLOOKUP(C99,$W$1:$X$4,2,0)),"",O99/VLOOKUP(C99,$W$1:$X$4,2,0))</f>
        <v/>
      </c>
      <c r="R99" s="299" t="inlineStr">
        <is>
          <t>NA</t>
        </is>
      </c>
      <c r="S99" s="299">
        <f>N99</f>
        <v/>
      </c>
      <c r="T99" s="358">
        <f>(O99+S99)/VLOOKUP(C99,$W$1:$X$4,2,0)</f>
        <v/>
      </c>
      <c r="U99" s="299" t="inlineStr">
        <is>
          <t>NA</t>
        </is>
      </c>
      <c r="V99" s="359">
        <f>U99=R99</f>
        <v/>
      </c>
      <c r="W99" s="373" t="n"/>
      <c r="X99" s="349" t="n"/>
      <c r="Y99" s="483" t="n"/>
      <c r="Z99" s="362" t="n"/>
      <c r="AA99" s="477" t="n"/>
      <c r="AB99" s="299">
        <f>L99-H99</f>
        <v/>
      </c>
      <c r="AC99" s="299">
        <f>M99-I99</f>
        <v/>
      </c>
      <c r="AD99" s="299">
        <f>N99-J99</f>
        <v/>
      </c>
      <c r="AE99" s="299">
        <f>O99-K99</f>
        <v/>
      </c>
      <c r="AF99" s="299" t="n"/>
      <c r="AG99" s="299" t="n"/>
      <c r="AH99" s="299" t="n"/>
      <c r="AI99" s="299" t="n"/>
      <c r="AJ99" s="299">
        <f>SUM(AG99:AI99)-AI99</f>
        <v/>
      </c>
      <c r="AK99" s="299" t="n"/>
      <c r="AL99" s="299" t="n"/>
      <c r="AM99" s="299" t="n"/>
      <c r="AN99" s="299">
        <f>SUM(AK99:AM99)-AM99</f>
        <v/>
      </c>
      <c r="AO99" s="358">
        <f>IF(ISERROR(AJ99/VLOOKUP(C99,$W$1:$X$4,2,0)),"",AJ99/VLOOKUP(C99,$W$1:$X$4,2,0))</f>
        <v/>
      </c>
      <c r="AP99" s="358">
        <f>IF(ISERROR(AN99/VLOOKUP(C99,$W$1:$X$4,2,0)),"",AN99/VLOOKUP(C99,$W$1:$X$4,2,0))</f>
        <v/>
      </c>
      <c r="AR99" s="299" t="n"/>
      <c r="AS99" s="299" t="n"/>
      <c r="AT99" s="299" t="n"/>
      <c r="AU99" s="300" t="n"/>
      <c r="AV99" s="299">
        <f>H99-AR99</f>
        <v/>
      </c>
      <c r="AW99" s="299">
        <f>I99-AS99</f>
        <v/>
      </c>
      <c r="AX99" s="299">
        <f>J99-AT99</f>
        <v/>
      </c>
      <c r="AY99" s="299">
        <f>K99-AU99</f>
        <v/>
      </c>
      <c r="BA99" s="299" t="n"/>
      <c r="BB99" s="299" t="n"/>
      <c r="BC99" s="299" t="n"/>
      <c r="BD99" s="300" t="n"/>
      <c r="BE99" s="299">
        <f>L99-BA99</f>
        <v/>
      </c>
      <c r="BF99" s="299">
        <f>M99-BB99</f>
        <v/>
      </c>
      <c r="BG99" s="299">
        <f>N99-BC99</f>
        <v/>
      </c>
      <c r="BH99" s="299">
        <f>O99-BD99</f>
        <v/>
      </c>
      <c r="BI99" s="364" t="n"/>
      <c r="BJ99" s="364" t="n"/>
      <c r="DJ99" s="365" t="n"/>
    </row>
    <row r="100" outlineLevel="1" ht="12.75" customHeight="1" s="302">
      <c r="A100" s="354">
        <f>C100&amp;D100</f>
        <v/>
      </c>
      <c r="B100" s="354">
        <f>C100&amp;F100</f>
        <v/>
      </c>
      <c r="C100" s="355" t="inlineStr">
        <is>
          <t>Hotel Name</t>
        </is>
      </c>
      <c r="D100" s="485">
        <f>TEXT(F100,"mmm")&amp;"-"&amp;RIGHT(YEAR(F100),2)</f>
        <v/>
      </c>
      <c r="E100" s="485" t="inlineStr">
        <is>
          <t>Q2</t>
        </is>
      </c>
      <c r="F100" s="485" t="n">
        <v>45112</v>
      </c>
      <c r="G100" s="486">
        <f>WEEKDAY(F100)</f>
        <v/>
      </c>
      <c r="H100" s="299" t="n">
        <v>1</v>
      </c>
      <c r="I100" s="299" t="n">
        <v>10</v>
      </c>
      <c r="J100" s="299" t="n">
        <v>0</v>
      </c>
      <c r="K100" s="300">
        <f>SUM(H100:J100)-J100</f>
        <v/>
      </c>
      <c r="L100" s="299" t="n"/>
      <c r="M100" s="299" t="n"/>
      <c r="N100" s="299" t="n"/>
      <c r="O100" s="300">
        <f>SUM(L100:N100)-N100</f>
        <v/>
      </c>
      <c r="P100" s="358">
        <f>IF(ISERROR(K100/VLOOKUP(C100,$W$1:$X$4,2,0)),"",K100/VLOOKUP(C100,$W$1:$X$4,2,0))</f>
        <v/>
      </c>
      <c r="Q100" s="358">
        <f>IF(ISERROR(O100/VLOOKUP(C100,$W$1:$X$4,2,0)),"",O100/VLOOKUP(C100,$W$1:$X$4,2,0))</f>
        <v/>
      </c>
      <c r="R100" s="299" t="inlineStr">
        <is>
          <t>NA</t>
        </is>
      </c>
      <c r="S100" s="299">
        <f>N100</f>
        <v/>
      </c>
      <c r="T100" s="358">
        <f>(O100+S100)/VLOOKUP(C100,$W$1:$X$4,2,0)</f>
        <v/>
      </c>
      <c r="U100" s="299" t="inlineStr">
        <is>
          <t>NA</t>
        </is>
      </c>
      <c r="V100" s="359">
        <f>U100=R100</f>
        <v/>
      </c>
      <c r="W100" s="373" t="n"/>
      <c r="X100" s="349" t="n"/>
      <c r="Y100" s="483" t="n"/>
      <c r="Z100" s="362" t="n"/>
      <c r="AA100" s="477" t="n"/>
      <c r="AB100" s="299">
        <f>L100-H100</f>
        <v/>
      </c>
      <c r="AC100" s="299">
        <f>M100-I100</f>
        <v/>
      </c>
      <c r="AD100" s="299">
        <f>N100-J100</f>
        <v/>
      </c>
      <c r="AE100" s="299">
        <f>O100-K100</f>
        <v/>
      </c>
      <c r="AF100" s="299" t="n"/>
      <c r="AG100" s="299" t="n"/>
      <c r="AH100" s="299" t="n"/>
      <c r="AI100" s="299" t="n"/>
      <c r="AJ100" s="299">
        <f>SUM(AG100:AI100)-AI100</f>
        <v/>
      </c>
      <c r="AK100" s="299" t="n"/>
      <c r="AL100" s="299" t="n"/>
      <c r="AM100" s="299" t="n"/>
      <c r="AN100" s="299">
        <f>SUM(AK100:AM100)-AM100</f>
        <v/>
      </c>
      <c r="AO100" s="358">
        <f>IF(ISERROR(AJ100/VLOOKUP(C100,$W$1:$X$4,2,0)),"",AJ100/VLOOKUP(C100,$W$1:$X$4,2,0))</f>
        <v/>
      </c>
      <c r="AP100" s="358">
        <f>IF(ISERROR(AN100/VLOOKUP(C100,$W$1:$X$4,2,0)),"",AN100/VLOOKUP(C100,$W$1:$X$4,2,0))</f>
        <v/>
      </c>
      <c r="AR100" s="299" t="n"/>
      <c r="AS100" s="299" t="n"/>
      <c r="AT100" s="299" t="n"/>
      <c r="AU100" s="300" t="n"/>
      <c r="AV100" s="299">
        <f>H100-AR100</f>
        <v/>
      </c>
      <c r="AW100" s="299">
        <f>I100-AS100</f>
        <v/>
      </c>
      <c r="AX100" s="299">
        <f>J100-AT100</f>
        <v/>
      </c>
      <c r="AY100" s="299">
        <f>K100-AU100</f>
        <v/>
      </c>
      <c r="BA100" s="299" t="n"/>
      <c r="BB100" s="299" t="n"/>
      <c r="BC100" s="299" t="n"/>
      <c r="BD100" s="300" t="n"/>
      <c r="BE100" s="299">
        <f>L100-BA100</f>
        <v/>
      </c>
      <c r="BF100" s="299">
        <f>M100-BB100</f>
        <v/>
      </c>
      <c r="BG100" s="299">
        <f>N100-BC100</f>
        <v/>
      </c>
      <c r="BH100" s="299">
        <f>O100-BD100</f>
        <v/>
      </c>
      <c r="BI100" s="364" t="n"/>
      <c r="BJ100" s="364" t="n"/>
      <c r="DJ100" s="365" t="n"/>
    </row>
    <row r="101" outlineLevel="1" ht="12.75" customHeight="1" s="302">
      <c r="A101" s="354">
        <f>C101&amp;D101</f>
        <v/>
      </c>
      <c r="B101" s="354">
        <f>C101&amp;F101</f>
        <v/>
      </c>
      <c r="C101" s="355" t="inlineStr">
        <is>
          <t>Hotel Name</t>
        </is>
      </c>
      <c r="D101" s="485">
        <f>TEXT(F101,"mmm")&amp;"-"&amp;RIGHT(YEAR(F101),2)</f>
        <v/>
      </c>
      <c r="E101" s="485" t="inlineStr">
        <is>
          <t>Q2</t>
        </is>
      </c>
      <c r="F101" s="485" t="n">
        <v>45113</v>
      </c>
      <c r="G101" s="486">
        <f>WEEKDAY(F101)</f>
        <v/>
      </c>
      <c r="H101" s="299" t="n">
        <v>1</v>
      </c>
      <c r="I101" s="299" t="n">
        <v>10</v>
      </c>
      <c r="J101" s="299" t="n">
        <v>0</v>
      </c>
      <c r="K101" s="300">
        <f>SUM(H101:J101)-J101</f>
        <v/>
      </c>
      <c r="L101" s="299" t="n"/>
      <c r="M101" s="299" t="n"/>
      <c r="N101" s="299" t="n"/>
      <c r="O101" s="300">
        <f>SUM(L101:N101)-N101</f>
        <v/>
      </c>
      <c r="P101" s="358">
        <f>IF(ISERROR(K101/VLOOKUP(C101,$W$1:$X$4,2,0)),"",K101/VLOOKUP(C101,$W$1:$X$4,2,0))</f>
        <v/>
      </c>
      <c r="Q101" s="358">
        <f>IF(ISERROR(O101/VLOOKUP(C101,$W$1:$X$4,2,0)),"",O101/VLOOKUP(C101,$W$1:$X$4,2,0))</f>
        <v/>
      </c>
      <c r="R101" s="299" t="inlineStr">
        <is>
          <t>NA</t>
        </is>
      </c>
      <c r="S101" s="299">
        <f>N101</f>
        <v/>
      </c>
      <c r="T101" s="358">
        <f>(O101+S101)/VLOOKUP(C101,$W$1:$X$4,2,0)</f>
        <v/>
      </c>
      <c r="U101" s="299" t="inlineStr">
        <is>
          <t>NA</t>
        </is>
      </c>
      <c r="V101" s="359">
        <f>U101=R101</f>
        <v/>
      </c>
      <c r="W101" s="373" t="n"/>
      <c r="X101" s="349" t="n"/>
      <c r="Y101" s="483" t="n"/>
      <c r="Z101" s="362" t="n"/>
      <c r="AA101" s="477" t="n"/>
      <c r="AB101" s="299">
        <f>L101-H101</f>
        <v/>
      </c>
      <c r="AC101" s="299">
        <f>M101-I101</f>
        <v/>
      </c>
      <c r="AD101" s="299">
        <f>N101-J101</f>
        <v/>
      </c>
      <c r="AE101" s="299">
        <f>O101-K101</f>
        <v/>
      </c>
      <c r="AF101" s="299" t="n"/>
      <c r="AG101" s="299" t="n"/>
      <c r="AH101" s="299" t="n"/>
      <c r="AI101" s="299" t="n"/>
      <c r="AJ101" s="299">
        <f>SUM(AG101:AI101)-AI101</f>
        <v/>
      </c>
      <c r="AK101" s="299" t="n"/>
      <c r="AL101" s="299" t="n"/>
      <c r="AM101" s="299" t="n"/>
      <c r="AN101" s="299">
        <f>SUM(AK101:AM101)-AM101</f>
        <v/>
      </c>
      <c r="AO101" s="358">
        <f>IF(ISERROR(AJ101/VLOOKUP(C101,$W$1:$X$4,2,0)),"",AJ101/VLOOKUP(C101,$W$1:$X$4,2,0))</f>
        <v/>
      </c>
      <c r="AP101" s="358">
        <f>IF(ISERROR(AN101/VLOOKUP(C101,$W$1:$X$4,2,0)),"",AN101/VLOOKUP(C101,$W$1:$X$4,2,0))</f>
        <v/>
      </c>
      <c r="AR101" s="299" t="n"/>
      <c r="AS101" s="299" t="n"/>
      <c r="AT101" s="299" t="n"/>
      <c r="AU101" s="300" t="n"/>
      <c r="AV101" s="299">
        <f>H101-AR101</f>
        <v/>
      </c>
      <c r="AW101" s="299">
        <f>I101-AS101</f>
        <v/>
      </c>
      <c r="AX101" s="299">
        <f>J101-AT101</f>
        <v/>
      </c>
      <c r="AY101" s="299">
        <f>K101-AU101</f>
        <v/>
      </c>
      <c r="BA101" s="299" t="n"/>
      <c r="BB101" s="299" t="n"/>
      <c r="BC101" s="299" t="n"/>
      <c r="BD101" s="300" t="n"/>
      <c r="BE101" s="299">
        <f>L101-BA101</f>
        <v/>
      </c>
      <c r="BF101" s="299">
        <f>M101-BB101</f>
        <v/>
      </c>
      <c r="BG101" s="299">
        <f>N101-BC101</f>
        <v/>
      </c>
      <c r="BH101" s="299">
        <f>O101-BD101</f>
        <v/>
      </c>
      <c r="BI101" s="364" t="n"/>
      <c r="BJ101" s="364" t="n"/>
      <c r="DJ101" s="365" t="n"/>
    </row>
    <row r="102" outlineLevel="1" ht="12.75" customHeight="1" s="302">
      <c r="A102" s="354">
        <f>C102&amp;D102</f>
        <v/>
      </c>
      <c r="B102" s="354">
        <f>C102&amp;F102</f>
        <v/>
      </c>
      <c r="C102" s="355" t="inlineStr">
        <is>
          <t>Hotel Name</t>
        </is>
      </c>
      <c r="D102" s="485">
        <f>TEXT(F102,"mmm")&amp;"-"&amp;RIGHT(YEAR(F102),2)</f>
        <v/>
      </c>
      <c r="E102" s="485" t="inlineStr">
        <is>
          <t>Q2</t>
        </is>
      </c>
      <c r="F102" s="485" t="n">
        <v>45114</v>
      </c>
      <c r="G102" s="486">
        <f>WEEKDAY(F102)</f>
        <v/>
      </c>
      <c r="H102" s="299" t="n">
        <v>1</v>
      </c>
      <c r="I102" s="299" t="n">
        <v>2</v>
      </c>
      <c r="J102" s="299" t="n">
        <v>0</v>
      </c>
      <c r="K102" s="300">
        <f>SUM(H102:J102)-J102</f>
        <v/>
      </c>
      <c r="L102" s="299" t="n"/>
      <c r="M102" s="299" t="n"/>
      <c r="N102" s="299" t="n"/>
      <c r="O102" s="300">
        <f>SUM(L102:N102)-N102</f>
        <v/>
      </c>
      <c r="P102" s="358">
        <f>IF(ISERROR(K102/VLOOKUP(C102,$W$1:$X$4,2,0)),"",K102/VLOOKUP(C102,$W$1:$X$4,2,0))</f>
        <v/>
      </c>
      <c r="Q102" s="358">
        <f>IF(ISERROR(O102/VLOOKUP(C102,$W$1:$X$4,2,0)),"",O102/VLOOKUP(C102,$W$1:$X$4,2,0))</f>
        <v/>
      </c>
      <c r="R102" s="299" t="inlineStr">
        <is>
          <t>NA</t>
        </is>
      </c>
      <c r="S102" s="299">
        <f>N102</f>
        <v/>
      </c>
      <c r="T102" s="358">
        <f>(O102+S102)/VLOOKUP(C102,$W$1:$X$4,2,0)</f>
        <v/>
      </c>
      <c r="U102" s="299" t="inlineStr">
        <is>
          <t>NA</t>
        </is>
      </c>
      <c r="V102" s="359">
        <f>U102=R102</f>
        <v/>
      </c>
      <c r="W102" s="373" t="n"/>
      <c r="X102" s="349" t="n"/>
      <c r="Y102" s="483" t="n"/>
      <c r="Z102" s="362" t="n"/>
      <c r="AA102" s="477" t="n"/>
      <c r="AB102" s="299">
        <f>L102-H102</f>
        <v/>
      </c>
      <c r="AC102" s="299">
        <f>M102-I102</f>
        <v/>
      </c>
      <c r="AD102" s="299">
        <f>N102-J102</f>
        <v/>
      </c>
      <c r="AE102" s="299">
        <f>O102-K102</f>
        <v/>
      </c>
      <c r="AF102" s="299" t="n"/>
      <c r="AG102" s="299" t="n"/>
      <c r="AH102" s="299" t="n"/>
      <c r="AI102" s="299" t="n"/>
      <c r="AJ102" s="299">
        <f>SUM(AG102:AI102)-AI102</f>
        <v/>
      </c>
      <c r="AK102" s="299" t="n"/>
      <c r="AL102" s="299" t="n"/>
      <c r="AM102" s="299" t="n"/>
      <c r="AN102" s="299">
        <f>SUM(AK102:AM102)-AM102</f>
        <v/>
      </c>
      <c r="AO102" s="358">
        <f>IF(ISERROR(AJ102/VLOOKUP(C102,$W$1:$X$4,2,0)),"",AJ102/VLOOKUP(C102,$W$1:$X$4,2,0))</f>
        <v/>
      </c>
      <c r="AP102" s="358">
        <f>IF(ISERROR(AN102/VLOOKUP(C102,$W$1:$X$4,2,0)),"",AN102/VLOOKUP(C102,$W$1:$X$4,2,0))</f>
        <v/>
      </c>
      <c r="AR102" s="299" t="n"/>
      <c r="AS102" s="299" t="n"/>
      <c r="AT102" s="299" t="n"/>
      <c r="AU102" s="300" t="n"/>
      <c r="AV102" s="299">
        <f>H102-AR102</f>
        <v/>
      </c>
      <c r="AW102" s="299">
        <f>I102-AS102</f>
        <v/>
      </c>
      <c r="AX102" s="299">
        <f>J102-AT102</f>
        <v/>
      </c>
      <c r="AY102" s="299">
        <f>K102-AU102</f>
        <v/>
      </c>
      <c r="BA102" s="299" t="n"/>
      <c r="BB102" s="299" t="n"/>
      <c r="BC102" s="299" t="n"/>
      <c r="BD102" s="300" t="n"/>
      <c r="BE102" s="299">
        <f>L102-BA102</f>
        <v/>
      </c>
      <c r="BF102" s="299">
        <f>M102-BB102</f>
        <v/>
      </c>
      <c r="BG102" s="299">
        <f>N102-BC102</f>
        <v/>
      </c>
      <c r="BH102" s="299">
        <f>O102-BD102</f>
        <v/>
      </c>
      <c r="BI102" s="364" t="n"/>
      <c r="BJ102" s="364" t="n"/>
      <c r="DJ102" s="365" t="n"/>
    </row>
    <row r="103" outlineLevel="1" ht="12.75" customHeight="1" s="302">
      <c r="A103" s="354">
        <f>C103&amp;D103</f>
        <v/>
      </c>
      <c r="B103" s="354">
        <f>C103&amp;F103</f>
        <v/>
      </c>
      <c r="C103" s="355" t="inlineStr">
        <is>
          <t>Hotel Name</t>
        </is>
      </c>
      <c r="D103" s="485">
        <f>TEXT(F103,"mmm")&amp;"-"&amp;RIGHT(YEAR(F103),2)</f>
        <v/>
      </c>
      <c r="E103" s="485" t="inlineStr">
        <is>
          <t>Q2</t>
        </is>
      </c>
      <c r="F103" s="485" t="n">
        <v>45115</v>
      </c>
      <c r="G103" s="486">
        <f>WEEKDAY(F103)</f>
        <v/>
      </c>
      <c r="H103" s="299" t="n">
        <v>1</v>
      </c>
      <c r="I103" s="299" t="n">
        <v>2</v>
      </c>
      <c r="J103" s="299" t="n">
        <v>0</v>
      </c>
      <c r="K103" s="300">
        <f>SUM(H103:J103)-J103</f>
        <v/>
      </c>
      <c r="L103" s="299" t="n"/>
      <c r="M103" s="299" t="n"/>
      <c r="N103" s="299" t="n"/>
      <c r="O103" s="300">
        <f>SUM(L103:N103)-N103</f>
        <v/>
      </c>
      <c r="P103" s="358">
        <f>IF(ISERROR(K103/VLOOKUP(C103,$W$1:$X$4,2,0)),"",K103/VLOOKUP(C103,$W$1:$X$4,2,0))</f>
        <v/>
      </c>
      <c r="Q103" s="358">
        <f>IF(ISERROR(O103/VLOOKUP(C103,$W$1:$X$4,2,0)),"",O103/VLOOKUP(C103,$W$1:$X$4,2,0))</f>
        <v/>
      </c>
      <c r="R103" s="299" t="inlineStr">
        <is>
          <t>NA</t>
        </is>
      </c>
      <c r="S103" s="299">
        <f>N103</f>
        <v/>
      </c>
      <c r="T103" s="358">
        <f>(O103+S103)/VLOOKUP(C103,$W$1:$X$4,2,0)</f>
        <v/>
      </c>
      <c r="U103" s="299" t="inlineStr">
        <is>
          <t>NA</t>
        </is>
      </c>
      <c r="V103" s="359">
        <f>U103=R103</f>
        <v/>
      </c>
      <c r="W103" s="373" t="n"/>
      <c r="X103" s="349" t="n"/>
      <c r="Y103" s="483" t="n"/>
      <c r="Z103" s="362" t="n"/>
      <c r="AA103" s="477" t="n"/>
      <c r="AB103" s="299">
        <f>L103-H103</f>
        <v/>
      </c>
      <c r="AC103" s="299">
        <f>M103-I103</f>
        <v/>
      </c>
      <c r="AD103" s="299">
        <f>N103-J103</f>
        <v/>
      </c>
      <c r="AE103" s="299">
        <f>O103-K103</f>
        <v/>
      </c>
      <c r="AF103" s="299" t="n"/>
      <c r="AG103" s="299" t="n"/>
      <c r="AH103" s="299" t="n"/>
      <c r="AI103" s="299" t="n"/>
      <c r="AJ103" s="299">
        <f>SUM(AG103:AI103)-AI103</f>
        <v/>
      </c>
      <c r="AK103" s="299" t="n"/>
      <c r="AL103" s="299" t="n"/>
      <c r="AM103" s="299" t="n"/>
      <c r="AN103" s="299">
        <f>SUM(AK103:AM103)-AM103</f>
        <v/>
      </c>
      <c r="AO103" s="358">
        <f>IF(ISERROR(AJ103/VLOOKUP(C103,$W$1:$X$4,2,0)),"",AJ103/VLOOKUP(C103,$W$1:$X$4,2,0))</f>
        <v/>
      </c>
      <c r="AP103" s="358">
        <f>IF(ISERROR(AN103/VLOOKUP(C103,$W$1:$X$4,2,0)),"",AN103/VLOOKUP(C103,$W$1:$X$4,2,0))</f>
        <v/>
      </c>
      <c r="AR103" s="299" t="n"/>
      <c r="AS103" s="299" t="n"/>
      <c r="AT103" s="299" t="n"/>
      <c r="AU103" s="300" t="n"/>
      <c r="AV103" s="299">
        <f>H103-AR103</f>
        <v/>
      </c>
      <c r="AW103" s="299">
        <f>I103-AS103</f>
        <v/>
      </c>
      <c r="AX103" s="299">
        <f>J103-AT103</f>
        <v/>
      </c>
      <c r="AY103" s="299">
        <f>K103-AU103</f>
        <v/>
      </c>
      <c r="BA103" s="299" t="n"/>
      <c r="BB103" s="299" t="n"/>
      <c r="BC103" s="299" t="n"/>
      <c r="BD103" s="300" t="n"/>
      <c r="BE103" s="299">
        <f>L103-BA103</f>
        <v/>
      </c>
      <c r="BF103" s="299">
        <f>M103-BB103</f>
        <v/>
      </c>
      <c r="BG103" s="299">
        <f>N103-BC103</f>
        <v/>
      </c>
      <c r="BH103" s="299">
        <f>O103-BD103</f>
        <v/>
      </c>
      <c r="BI103" s="364" t="n"/>
      <c r="BJ103" s="364" t="n"/>
      <c r="DJ103" s="365" t="n"/>
    </row>
    <row r="104" outlineLevel="1" ht="12.75" customHeight="1" s="302">
      <c r="A104" s="354">
        <f>C104&amp;D104</f>
        <v/>
      </c>
      <c r="B104" s="354">
        <f>C104&amp;F104</f>
        <v/>
      </c>
      <c r="C104" s="355" t="inlineStr">
        <is>
          <t>Hotel Name</t>
        </is>
      </c>
      <c r="D104" s="485">
        <f>TEXT(F104,"mmm")&amp;"-"&amp;RIGHT(YEAR(F104),2)</f>
        <v/>
      </c>
      <c r="E104" s="485" t="inlineStr">
        <is>
          <t>Q2</t>
        </is>
      </c>
      <c r="F104" s="485" t="n">
        <v>45116</v>
      </c>
      <c r="G104" s="486">
        <f>WEEKDAY(F104)</f>
        <v/>
      </c>
      <c r="H104" s="299" t="n">
        <v>3</v>
      </c>
      <c r="I104" s="299" t="n">
        <v>0</v>
      </c>
      <c r="J104" s="299" t="n">
        <v>0</v>
      </c>
      <c r="K104" s="300">
        <f>SUM(H104:J104)-J104</f>
        <v/>
      </c>
      <c r="L104" s="299" t="n"/>
      <c r="M104" s="299" t="n"/>
      <c r="N104" s="299" t="n"/>
      <c r="O104" s="300">
        <f>SUM(L104:N104)-N104</f>
        <v/>
      </c>
      <c r="P104" s="358">
        <f>IF(ISERROR(K104/VLOOKUP(C104,$W$1:$X$4,2,0)),"",K104/VLOOKUP(C104,$W$1:$X$4,2,0))</f>
        <v/>
      </c>
      <c r="Q104" s="358">
        <f>IF(ISERROR(O104/VLOOKUP(C104,$W$1:$X$4,2,0)),"",O104/VLOOKUP(C104,$W$1:$X$4,2,0))</f>
        <v/>
      </c>
      <c r="R104" s="299" t="inlineStr">
        <is>
          <t>NA</t>
        </is>
      </c>
      <c r="S104" s="299">
        <f>N104</f>
        <v/>
      </c>
      <c r="T104" s="358">
        <f>(O104+S104)/VLOOKUP(C104,$W$1:$X$4,2,0)</f>
        <v/>
      </c>
      <c r="U104" s="299" t="inlineStr">
        <is>
          <t>NA</t>
        </is>
      </c>
      <c r="V104" s="359">
        <f>U104=R104</f>
        <v/>
      </c>
      <c r="W104" s="373" t="n"/>
      <c r="X104" s="349" t="n"/>
      <c r="Y104" s="483" t="n"/>
      <c r="Z104" s="362" t="n"/>
      <c r="AA104" s="477" t="n"/>
      <c r="AB104" s="299">
        <f>L104-H104</f>
        <v/>
      </c>
      <c r="AC104" s="299">
        <f>M104-I104</f>
        <v/>
      </c>
      <c r="AD104" s="299">
        <f>N104-J104</f>
        <v/>
      </c>
      <c r="AE104" s="299">
        <f>O104-K104</f>
        <v/>
      </c>
      <c r="AF104" s="299" t="n"/>
      <c r="AG104" s="299" t="n"/>
      <c r="AH104" s="299" t="n"/>
      <c r="AI104" s="299" t="n"/>
      <c r="AJ104" s="299">
        <f>SUM(AG104:AI104)-AI104</f>
        <v/>
      </c>
      <c r="AK104" s="299" t="n"/>
      <c r="AL104" s="299" t="n"/>
      <c r="AM104" s="299" t="n"/>
      <c r="AN104" s="299">
        <f>SUM(AK104:AM104)-AM104</f>
        <v/>
      </c>
      <c r="AO104" s="358">
        <f>IF(ISERROR(AJ104/VLOOKUP(C104,$W$1:$X$4,2,0)),"",AJ104/VLOOKUP(C104,$W$1:$X$4,2,0))</f>
        <v/>
      </c>
      <c r="AP104" s="358">
        <f>IF(ISERROR(AN104/VLOOKUP(C104,$W$1:$X$4,2,0)),"",AN104/VLOOKUP(C104,$W$1:$X$4,2,0))</f>
        <v/>
      </c>
      <c r="AR104" s="299" t="n"/>
      <c r="AS104" s="299" t="n"/>
      <c r="AT104" s="299" t="n"/>
      <c r="AU104" s="300" t="n"/>
      <c r="AV104" s="299">
        <f>H104-AR104</f>
        <v/>
      </c>
      <c r="AW104" s="299">
        <f>I104-AS104</f>
        <v/>
      </c>
      <c r="AX104" s="299">
        <f>J104-AT104</f>
        <v/>
      </c>
      <c r="AY104" s="299">
        <f>K104-AU104</f>
        <v/>
      </c>
      <c r="BA104" s="299" t="n"/>
      <c r="BB104" s="299" t="n"/>
      <c r="BC104" s="299" t="n"/>
      <c r="BD104" s="300" t="n"/>
      <c r="BE104" s="299">
        <f>L104-BA104</f>
        <v/>
      </c>
      <c r="BF104" s="299">
        <f>M104-BB104</f>
        <v/>
      </c>
      <c r="BG104" s="299">
        <f>N104-BC104</f>
        <v/>
      </c>
      <c r="BH104" s="299">
        <f>O104-BD104</f>
        <v/>
      </c>
      <c r="BI104" s="364" t="n"/>
      <c r="BJ104" s="364" t="n"/>
      <c r="DJ104" s="365" t="n"/>
    </row>
    <row r="105" outlineLevel="1" ht="12.75" customHeight="1" s="302">
      <c r="A105" s="354">
        <f>C105&amp;D105</f>
        <v/>
      </c>
      <c r="B105" s="354">
        <f>C105&amp;F105</f>
        <v/>
      </c>
      <c r="C105" s="355" t="inlineStr">
        <is>
          <t>Hotel Name</t>
        </is>
      </c>
      <c r="D105" s="485">
        <f>TEXT(F105,"mmm")&amp;"-"&amp;RIGHT(YEAR(F105),2)</f>
        <v/>
      </c>
      <c r="E105" s="485" t="inlineStr">
        <is>
          <t>Q2</t>
        </is>
      </c>
      <c r="F105" s="485" t="n">
        <v>45117</v>
      </c>
      <c r="G105" s="486">
        <f>WEEKDAY(F105)</f>
        <v/>
      </c>
      <c r="H105" s="299" t="n">
        <v>1</v>
      </c>
      <c r="I105" s="299" t="n">
        <v>0</v>
      </c>
      <c r="J105" s="299" t="n">
        <v>0</v>
      </c>
      <c r="K105" s="300">
        <f>SUM(H105:J105)-J105</f>
        <v/>
      </c>
      <c r="L105" s="299" t="n"/>
      <c r="M105" s="299" t="n"/>
      <c r="N105" s="299" t="n"/>
      <c r="O105" s="300">
        <f>SUM(L105:N105)-N105</f>
        <v/>
      </c>
      <c r="P105" s="358">
        <f>IF(ISERROR(K105/VLOOKUP(C105,$W$1:$X$4,2,0)),"",K105/VLOOKUP(C105,$W$1:$X$4,2,0))</f>
        <v/>
      </c>
      <c r="Q105" s="358">
        <f>IF(ISERROR(O105/VLOOKUP(C105,$W$1:$X$4,2,0)),"",O105/VLOOKUP(C105,$W$1:$X$4,2,0))</f>
        <v/>
      </c>
      <c r="R105" s="299" t="inlineStr">
        <is>
          <t>NA</t>
        </is>
      </c>
      <c r="S105" s="299">
        <f>N105</f>
        <v/>
      </c>
      <c r="T105" s="358">
        <f>(O105+S105)/VLOOKUP(C105,$W$1:$X$4,2,0)</f>
        <v/>
      </c>
      <c r="U105" s="299" t="inlineStr">
        <is>
          <t>NA</t>
        </is>
      </c>
      <c r="V105" s="359">
        <f>U105=R105</f>
        <v/>
      </c>
      <c r="W105" s="373" t="n"/>
      <c r="X105" s="349" t="n"/>
      <c r="Y105" s="483" t="n"/>
      <c r="Z105" s="362" t="n"/>
      <c r="AA105" s="477" t="n"/>
      <c r="AB105" s="299">
        <f>L105-H105</f>
        <v/>
      </c>
      <c r="AC105" s="299">
        <f>M105-I105</f>
        <v/>
      </c>
      <c r="AD105" s="299">
        <f>N105-J105</f>
        <v/>
      </c>
      <c r="AE105" s="299">
        <f>O105-K105</f>
        <v/>
      </c>
      <c r="AF105" s="299" t="n"/>
      <c r="AG105" s="299" t="n"/>
      <c r="AH105" s="299" t="n"/>
      <c r="AI105" s="299" t="n"/>
      <c r="AJ105" s="299">
        <f>SUM(AG105:AI105)-AI105</f>
        <v/>
      </c>
      <c r="AK105" s="299" t="n"/>
      <c r="AL105" s="299" t="n"/>
      <c r="AM105" s="299" t="n"/>
      <c r="AN105" s="299">
        <f>SUM(AK105:AM105)-AM105</f>
        <v/>
      </c>
      <c r="AO105" s="358">
        <f>IF(ISERROR(AJ105/VLOOKUP(C105,$W$1:$X$4,2,0)),"",AJ105/VLOOKUP(C105,$W$1:$X$4,2,0))</f>
        <v/>
      </c>
      <c r="AP105" s="358">
        <f>IF(ISERROR(AN105/VLOOKUP(C105,$W$1:$X$4,2,0)),"",AN105/VLOOKUP(C105,$W$1:$X$4,2,0))</f>
        <v/>
      </c>
      <c r="AR105" s="299" t="n"/>
      <c r="AS105" s="299" t="n"/>
      <c r="AT105" s="299" t="n"/>
      <c r="AU105" s="300" t="n"/>
      <c r="AV105" s="299">
        <f>H105-AR105</f>
        <v/>
      </c>
      <c r="AW105" s="299">
        <f>I105-AS105</f>
        <v/>
      </c>
      <c r="AX105" s="299">
        <f>J105-AT105</f>
        <v/>
      </c>
      <c r="AY105" s="299">
        <f>K105-AU105</f>
        <v/>
      </c>
      <c r="BA105" s="299" t="n"/>
      <c r="BB105" s="299" t="n"/>
      <c r="BC105" s="299" t="n"/>
      <c r="BD105" s="300" t="n"/>
      <c r="BE105" s="299">
        <f>L105-BA105</f>
        <v/>
      </c>
      <c r="BF105" s="299">
        <f>M105-BB105</f>
        <v/>
      </c>
      <c r="BG105" s="299">
        <f>N105-BC105</f>
        <v/>
      </c>
      <c r="BH105" s="299">
        <f>O105-BD105</f>
        <v/>
      </c>
      <c r="BI105" s="364" t="n"/>
      <c r="BJ105" s="364" t="n"/>
      <c r="DJ105" s="365" t="n"/>
    </row>
    <row r="106" outlineLevel="1" ht="12.75" customHeight="1" s="302">
      <c r="A106" s="354">
        <f>C106&amp;D106</f>
        <v/>
      </c>
      <c r="B106" s="354">
        <f>C106&amp;F106</f>
        <v/>
      </c>
      <c r="C106" s="355" t="inlineStr">
        <is>
          <t>Hotel Name</t>
        </is>
      </c>
      <c r="D106" s="485">
        <f>TEXT(F106,"mmm")&amp;"-"&amp;RIGHT(YEAR(F106),2)</f>
        <v/>
      </c>
      <c r="E106" s="485" t="inlineStr">
        <is>
          <t>Q2</t>
        </is>
      </c>
      <c r="F106" s="485" t="n">
        <v>45118</v>
      </c>
      <c r="G106" s="486">
        <f>WEEKDAY(F106)</f>
        <v/>
      </c>
      <c r="H106" s="299" t="n">
        <v>0</v>
      </c>
      <c r="I106" s="299" t="n">
        <v>0</v>
      </c>
      <c r="J106" s="299" t="n">
        <v>0</v>
      </c>
      <c r="K106" s="300">
        <f>SUM(H106:J106)-J106</f>
        <v/>
      </c>
      <c r="L106" s="299" t="n"/>
      <c r="M106" s="299" t="n"/>
      <c r="N106" s="299" t="n"/>
      <c r="O106" s="300">
        <f>SUM(L106:N106)-N106</f>
        <v/>
      </c>
      <c r="P106" s="358">
        <f>IF(ISERROR(K106/VLOOKUP(C106,$W$1:$X$4,2,0)),"",K106/VLOOKUP(C106,$W$1:$X$4,2,0))</f>
        <v/>
      </c>
      <c r="Q106" s="358">
        <f>IF(ISERROR(O106/VLOOKUP(C106,$W$1:$X$4,2,0)),"",O106/VLOOKUP(C106,$W$1:$X$4,2,0))</f>
        <v/>
      </c>
      <c r="R106" s="299" t="inlineStr">
        <is>
          <t>NA</t>
        </is>
      </c>
      <c r="S106" s="299">
        <f>N106</f>
        <v/>
      </c>
      <c r="T106" s="358">
        <f>(O106+S106)/VLOOKUP(C106,$W$1:$X$4,2,0)</f>
        <v/>
      </c>
      <c r="U106" s="299" t="inlineStr">
        <is>
          <t>NA</t>
        </is>
      </c>
      <c r="V106" s="359">
        <f>U106=R106</f>
        <v/>
      </c>
      <c r="W106" s="373" t="n"/>
      <c r="X106" s="349" t="n"/>
      <c r="Y106" s="483" t="n"/>
      <c r="Z106" s="362" t="n"/>
      <c r="AA106" s="477" t="n"/>
      <c r="AB106" s="299">
        <f>L106-H106</f>
        <v/>
      </c>
      <c r="AC106" s="299">
        <f>M106-I106</f>
        <v/>
      </c>
      <c r="AD106" s="299">
        <f>N106-J106</f>
        <v/>
      </c>
      <c r="AE106" s="299">
        <f>O106-K106</f>
        <v/>
      </c>
      <c r="AF106" s="299" t="n"/>
      <c r="AG106" s="299" t="n"/>
      <c r="AH106" s="299" t="n"/>
      <c r="AI106" s="299" t="n"/>
      <c r="AJ106" s="299">
        <f>SUM(AG106:AI106)-AI106</f>
        <v/>
      </c>
      <c r="AK106" s="299" t="n"/>
      <c r="AL106" s="299" t="n"/>
      <c r="AM106" s="299" t="n"/>
      <c r="AN106" s="299">
        <f>SUM(AK106:AM106)-AM106</f>
        <v/>
      </c>
      <c r="AO106" s="358">
        <f>IF(ISERROR(AJ106/VLOOKUP(C106,$W$1:$X$4,2,0)),"",AJ106/VLOOKUP(C106,$W$1:$X$4,2,0))</f>
        <v/>
      </c>
      <c r="AP106" s="358">
        <f>IF(ISERROR(AN106/VLOOKUP(C106,$W$1:$X$4,2,0)),"",AN106/VLOOKUP(C106,$W$1:$X$4,2,0))</f>
        <v/>
      </c>
      <c r="AR106" s="299" t="n"/>
      <c r="AS106" s="299" t="n"/>
      <c r="AT106" s="299" t="n"/>
      <c r="AU106" s="300" t="n"/>
      <c r="AV106" s="299">
        <f>H106-AR106</f>
        <v/>
      </c>
      <c r="AW106" s="299">
        <f>I106-AS106</f>
        <v/>
      </c>
      <c r="AX106" s="299">
        <f>J106-AT106</f>
        <v/>
      </c>
      <c r="AY106" s="299">
        <f>K106-AU106</f>
        <v/>
      </c>
      <c r="BA106" s="299" t="n"/>
      <c r="BB106" s="299" t="n"/>
      <c r="BC106" s="299" t="n"/>
      <c r="BD106" s="300" t="n"/>
      <c r="BE106" s="299">
        <f>L106-BA106</f>
        <v/>
      </c>
      <c r="BF106" s="299">
        <f>M106-BB106</f>
        <v/>
      </c>
      <c r="BG106" s="299">
        <f>N106-BC106</f>
        <v/>
      </c>
      <c r="BH106" s="299">
        <f>O106-BD106</f>
        <v/>
      </c>
      <c r="BI106" s="364" t="n"/>
      <c r="BJ106" s="364" t="n"/>
      <c r="DJ106" s="365" t="n"/>
    </row>
    <row r="107" outlineLevel="1" ht="12.75" customHeight="1" s="302">
      <c r="A107" s="354">
        <f>C107&amp;D107</f>
        <v/>
      </c>
      <c r="B107" s="354">
        <f>C107&amp;F107</f>
        <v/>
      </c>
      <c r="C107" s="355" t="inlineStr">
        <is>
          <t>Hotel Name</t>
        </is>
      </c>
      <c r="D107" s="485">
        <f>TEXT(F107,"mmm")&amp;"-"&amp;RIGHT(YEAR(F107),2)</f>
        <v/>
      </c>
      <c r="E107" s="485" t="inlineStr">
        <is>
          <t>Q2</t>
        </is>
      </c>
      <c r="F107" s="485" t="n">
        <v>45119</v>
      </c>
      <c r="G107" s="486">
        <f>WEEKDAY(F107)</f>
        <v/>
      </c>
      <c r="H107" s="299" t="n">
        <v>0</v>
      </c>
      <c r="I107" s="299" t="n">
        <v>0</v>
      </c>
      <c r="J107" s="299" t="n">
        <v>0</v>
      </c>
      <c r="K107" s="300">
        <f>SUM(H107:J107)-J107</f>
        <v/>
      </c>
      <c r="L107" s="299" t="n"/>
      <c r="M107" s="299" t="n"/>
      <c r="N107" s="299" t="n"/>
      <c r="O107" s="300">
        <f>SUM(L107:N107)-N107</f>
        <v/>
      </c>
      <c r="P107" s="358">
        <f>IF(ISERROR(K107/VLOOKUP(C107,$W$1:$X$4,2,0)),"",K107/VLOOKUP(C107,$W$1:$X$4,2,0))</f>
        <v/>
      </c>
      <c r="Q107" s="358">
        <f>IF(ISERROR(O107/VLOOKUP(C107,$W$1:$X$4,2,0)),"",O107/VLOOKUP(C107,$W$1:$X$4,2,0))</f>
        <v/>
      </c>
      <c r="R107" s="299" t="inlineStr">
        <is>
          <t>NA</t>
        </is>
      </c>
      <c r="S107" s="299">
        <f>N107</f>
        <v/>
      </c>
      <c r="T107" s="358">
        <f>(O107+S107)/VLOOKUP(C107,$W$1:$X$4,2,0)</f>
        <v/>
      </c>
      <c r="U107" s="299" t="inlineStr">
        <is>
          <t>NA</t>
        </is>
      </c>
      <c r="V107" s="359">
        <f>U107=R107</f>
        <v/>
      </c>
      <c r="W107" s="373" t="n"/>
      <c r="X107" s="349" t="n"/>
      <c r="Y107" s="483" t="n"/>
      <c r="Z107" s="362" t="n"/>
      <c r="AA107" s="477" t="n"/>
      <c r="AB107" s="299">
        <f>L107-H107</f>
        <v/>
      </c>
      <c r="AC107" s="299">
        <f>M107-I107</f>
        <v/>
      </c>
      <c r="AD107" s="299">
        <f>N107-J107</f>
        <v/>
      </c>
      <c r="AE107" s="299">
        <f>O107-K107</f>
        <v/>
      </c>
      <c r="AF107" s="299" t="n"/>
      <c r="AG107" s="299" t="n"/>
      <c r="AH107" s="299" t="n"/>
      <c r="AI107" s="299" t="n"/>
      <c r="AJ107" s="299">
        <f>SUM(AG107:AI107)-AI107</f>
        <v/>
      </c>
      <c r="AK107" s="299" t="n"/>
      <c r="AL107" s="299" t="n"/>
      <c r="AM107" s="299" t="n"/>
      <c r="AN107" s="299">
        <f>SUM(AK107:AM107)-AM107</f>
        <v/>
      </c>
      <c r="AO107" s="358">
        <f>IF(ISERROR(AJ107/VLOOKUP(C107,$W$1:$X$4,2,0)),"",AJ107/VLOOKUP(C107,$W$1:$X$4,2,0))</f>
        <v/>
      </c>
      <c r="AP107" s="358">
        <f>IF(ISERROR(AN107/VLOOKUP(C107,$W$1:$X$4,2,0)),"",AN107/VLOOKUP(C107,$W$1:$X$4,2,0))</f>
        <v/>
      </c>
      <c r="AR107" s="299" t="n"/>
      <c r="AS107" s="299" t="n"/>
      <c r="AT107" s="299" t="n"/>
      <c r="AU107" s="300" t="n"/>
      <c r="AV107" s="299">
        <f>H107-AR107</f>
        <v/>
      </c>
      <c r="AW107" s="299">
        <f>I107-AS107</f>
        <v/>
      </c>
      <c r="AX107" s="299">
        <f>J107-AT107</f>
        <v/>
      </c>
      <c r="AY107" s="299">
        <f>K107-AU107</f>
        <v/>
      </c>
      <c r="BA107" s="299" t="n"/>
      <c r="BB107" s="299" t="n"/>
      <c r="BC107" s="299" t="n"/>
      <c r="BD107" s="300" t="n"/>
      <c r="BE107" s="299">
        <f>L107-BA107</f>
        <v/>
      </c>
      <c r="BF107" s="299">
        <f>M107-BB107</f>
        <v/>
      </c>
      <c r="BG107" s="299">
        <f>N107-BC107</f>
        <v/>
      </c>
      <c r="BH107" s="299">
        <f>O107-BD107</f>
        <v/>
      </c>
      <c r="BI107" s="364" t="n"/>
      <c r="BJ107" s="364" t="n"/>
      <c r="DJ107" s="365" t="n"/>
    </row>
    <row r="108" outlineLevel="1" ht="12.75" customHeight="1" s="302">
      <c r="A108" s="354">
        <f>C108&amp;D108</f>
        <v/>
      </c>
      <c r="B108" s="354">
        <f>C108&amp;F108</f>
        <v/>
      </c>
      <c r="C108" s="355" t="inlineStr">
        <is>
          <t>Hotel Name</t>
        </is>
      </c>
      <c r="D108" s="485">
        <f>TEXT(F108,"mmm")&amp;"-"&amp;RIGHT(YEAR(F108),2)</f>
        <v/>
      </c>
      <c r="E108" s="485" t="inlineStr">
        <is>
          <t>Q2</t>
        </is>
      </c>
      <c r="F108" s="485" t="n">
        <v>45120</v>
      </c>
      <c r="G108" s="486">
        <f>WEEKDAY(F108)</f>
        <v/>
      </c>
      <c r="H108" s="299" t="n">
        <v>0</v>
      </c>
      <c r="I108" s="299" t="n">
        <v>0</v>
      </c>
      <c r="J108" s="299" t="n">
        <v>0</v>
      </c>
      <c r="K108" s="300">
        <f>SUM(H108:J108)-J108</f>
        <v/>
      </c>
      <c r="L108" s="299" t="n"/>
      <c r="M108" s="299" t="n"/>
      <c r="N108" s="299" t="n"/>
      <c r="O108" s="300">
        <f>SUM(L108:N108)-N108</f>
        <v/>
      </c>
      <c r="P108" s="358">
        <f>IF(ISERROR(K108/VLOOKUP(C108,$W$1:$X$4,2,0)),"",K108/VLOOKUP(C108,$W$1:$X$4,2,0))</f>
        <v/>
      </c>
      <c r="Q108" s="358">
        <f>IF(ISERROR(O108/VLOOKUP(C108,$W$1:$X$4,2,0)),"",O108/VLOOKUP(C108,$W$1:$X$4,2,0))</f>
        <v/>
      </c>
      <c r="R108" s="299" t="inlineStr">
        <is>
          <t>NA</t>
        </is>
      </c>
      <c r="S108" s="299">
        <f>N108</f>
        <v/>
      </c>
      <c r="T108" s="358">
        <f>(O108+S108)/VLOOKUP(C108,$W$1:$X$4,2,0)</f>
        <v/>
      </c>
      <c r="U108" s="299" t="inlineStr">
        <is>
          <t>NA</t>
        </is>
      </c>
      <c r="V108" s="359">
        <f>U108=R108</f>
        <v/>
      </c>
      <c r="W108" s="373" t="n"/>
      <c r="X108" s="349" t="n"/>
      <c r="Y108" s="483" t="n"/>
      <c r="Z108" s="362" t="n"/>
      <c r="AA108" s="477" t="n"/>
      <c r="AB108" s="299">
        <f>L108-H108</f>
        <v/>
      </c>
      <c r="AC108" s="299">
        <f>M108-I108</f>
        <v/>
      </c>
      <c r="AD108" s="299">
        <f>N108-J108</f>
        <v/>
      </c>
      <c r="AE108" s="299">
        <f>O108-K108</f>
        <v/>
      </c>
      <c r="AF108" s="299" t="n"/>
      <c r="AG108" s="299" t="n"/>
      <c r="AH108" s="299" t="n"/>
      <c r="AI108" s="299" t="n"/>
      <c r="AJ108" s="299">
        <f>SUM(AG108:AI108)-AI108</f>
        <v/>
      </c>
      <c r="AK108" s="299" t="n"/>
      <c r="AL108" s="299" t="n"/>
      <c r="AM108" s="299" t="n"/>
      <c r="AN108" s="299">
        <f>SUM(AK108:AM108)-AM108</f>
        <v/>
      </c>
      <c r="AO108" s="358">
        <f>IF(ISERROR(AJ108/VLOOKUP(C108,$W$1:$X$4,2,0)),"",AJ108/VLOOKUP(C108,$W$1:$X$4,2,0))</f>
        <v/>
      </c>
      <c r="AP108" s="358">
        <f>IF(ISERROR(AN108/VLOOKUP(C108,$W$1:$X$4,2,0)),"",AN108/VLOOKUP(C108,$W$1:$X$4,2,0))</f>
        <v/>
      </c>
      <c r="AR108" s="299" t="n"/>
      <c r="AS108" s="299" t="n"/>
      <c r="AT108" s="299" t="n"/>
      <c r="AU108" s="300" t="n"/>
      <c r="AV108" s="299">
        <f>H108-AR108</f>
        <v/>
      </c>
      <c r="AW108" s="299">
        <f>I108-AS108</f>
        <v/>
      </c>
      <c r="AX108" s="299">
        <f>J108-AT108</f>
        <v/>
      </c>
      <c r="AY108" s="299">
        <f>K108-AU108</f>
        <v/>
      </c>
      <c r="BA108" s="299" t="n"/>
      <c r="BB108" s="299" t="n"/>
      <c r="BC108" s="299" t="n"/>
      <c r="BD108" s="300" t="n"/>
      <c r="BE108" s="299">
        <f>L108-BA108</f>
        <v/>
      </c>
      <c r="BF108" s="299">
        <f>M108-BB108</f>
        <v/>
      </c>
      <c r="BG108" s="299">
        <f>N108-BC108</f>
        <v/>
      </c>
      <c r="BH108" s="299">
        <f>O108-BD108</f>
        <v/>
      </c>
      <c r="BI108" s="364" t="n"/>
      <c r="BJ108" s="364" t="n"/>
      <c r="DJ108" s="365" t="n"/>
    </row>
    <row r="109" outlineLevel="1" ht="12.75" customHeight="1" s="302">
      <c r="A109" s="354">
        <f>C109&amp;D109</f>
        <v/>
      </c>
      <c r="B109" s="354">
        <f>C109&amp;F109</f>
        <v/>
      </c>
      <c r="C109" s="355" t="inlineStr">
        <is>
          <t>Hotel Name</t>
        </is>
      </c>
      <c r="D109" s="485">
        <f>TEXT(F109,"mmm")&amp;"-"&amp;RIGHT(YEAR(F109),2)</f>
        <v/>
      </c>
      <c r="E109" s="485" t="inlineStr">
        <is>
          <t>Q2</t>
        </is>
      </c>
      <c r="F109" s="485" t="n">
        <v>45121</v>
      </c>
      <c r="G109" s="486">
        <f>WEEKDAY(F109)</f>
        <v/>
      </c>
      <c r="H109" s="299" t="n">
        <v>0</v>
      </c>
      <c r="I109" s="299" t="n">
        <v>0</v>
      </c>
      <c r="J109" s="299" t="n">
        <v>0</v>
      </c>
      <c r="K109" s="300">
        <f>SUM(H109:J109)-J109</f>
        <v/>
      </c>
      <c r="L109" s="299" t="n"/>
      <c r="M109" s="299" t="n"/>
      <c r="N109" s="299" t="n"/>
      <c r="O109" s="300">
        <f>SUM(L109:N109)-N109</f>
        <v/>
      </c>
      <c r="P109" s="358">
        <f>IF(ISERROR(K109/VLOOKUP(C109,$W$1:$X$4,2,0)),"",K109/VLOOKUP(C109,$W$1:$X$4,2,0))</f>
        <v/>
      </c>
      <c r="Q109" s="358">
        <f>IF(ISERROR(O109/VLOOKUP(C109,$W$1:$X$4,2,0)),"",O109/VLOOKUP(C109,$W$1:$X$4,2,0))</f>
        <v/>
      </c>
      <c r="R109" s="299" t="inlineStr">
        <is>
          <t>NA</t>
        </is>
      </c>
      <c r="S109" s="299">
        <f>N109</f>
        <v/>
      </c>
      <c r="T109" s="358">
        <f>(O109+S109)/VLOOKUP(C109,$W$1:$X$4,2,0)</f>
        <v/>
      </c>
      <c r="U109" s="299" t="inlineStr">
        <is>
          <t>NA</t>
        </is>
      </c>
      <c r="V109" s="359">
        <f>U109=R109</f>
        <v/>
      </c>
      <c r="W109" s="373" t="n"/>
      <c r="X109" s="349" t="n"/>
      <c r="Y109" s="483" t="n"/>
      <c r="Z109" s="362" t="n"/>
      <c r="AA109" s="477" t="n"/>
      <c r="AB109" s="299">
        <f>L109-H109</f>
        <v/>
      </c>
      <c r="AC109" s="299">
        <f>M109-I109</f>
        <v/>
      </c>
      <c r="AD109" s="299">
        <f>N109-J109</f>
        <v/>
      </c>
      <c r="AE109" s="299">
        <f>O109-K109</f>
        <v/>
      </c>
      <c r="AF109" s="299" t="n"/>
      <c r="AG109" s="299" t="n"/>
      <c r="AH109" s="299" t="n"/>
      <c r="AI109" s="299" t="n"/>
      <c r="AJ109" s="299">
        <f>SUM(AG109:AI109)-AI109</f>
        <v/>
      </c>
      <c r="AK109" s="299" t="n"/>
      <c r="AL109" s="299" t="n"/>
      <c r="AM109" s="299" t="n"/>
      <c r="AN109" s="299">
        <f>SUM(AK109:AM109)-AM109</f>
        <v/>
      </c>
      <c r="AO109" s="358">
        <f>IF(ISERROR(AJ109/VLOOKUP(C109,$W$1:$X$4,2,0)),"",AJ109/VLOOKUP(C109,$W$1:$X$4,2,0))</f>
        <v/>
      </c>
      <c r="AP109" s="358">
        <f>IF(ISERROR(AN109/VLOOKUP(C109,$W$1:$X$4,2,0)),"",AN109/VLOOKUP(C109,$W$1:$X$4,2,0))</f>
        <v/>
      </c>
      <c r="AR109" s="299" t="n"/>
      <c r="AS109" s="299" t="n"/>
      <c r="AT109" s="299" t="n"/>
      <c r="AU109" s="300" t="n"/>
      <c r="AV109" s="299">
        <f>H109-AR109</f>
        <v/>
      </c>
      <c r="AW109" s="299">
        <f>I109-AS109</f>
        <v/>
      </c>
      <c r="AX109" s="299">
        <f>J109-AT109</f>
        <v/>
      </c>
      <c r="AY109" s="299">
        <f>K109-AU109</f>
        <v/>
      </c>
      <c r="BA109" s="299" t="n"/>
      <c r="BB109" s="299" t="n"/>
      <c r="BC109" s="299" t="n"/>
      <c r="BD109" s="300" t="n"/>
      <c r="BE109" s="299">
        <f>L109-BA109</f>
        <v/>
      </c>
      <c r="BF109" s="299">
        <f>M109-BB109</f>
        <v/>
      </c>
      <c r="BG109" s="299">
        <f>N109-BC109</f>
        <v/>
      </c>
      <c r="BH109" s="299">
        <f>O109-BD109</f>
        <v/>
      </c>
      <c r="BI109" s="364" t="n"/>
      <c r="BJ109" s="364" t="n"/>
      <c r="DJ109" s="365" t="n"/>
    </row>
    <row r="110" outlineLevel="1" ht="12.75" customHeight="1" s="302">
      <c r="A110" s="354">
        <f>C110&amp;D110</f>
        <v/>
      </c>
      <c r="B110" s="354">
        <f>C110&amp;F110</f>
        <v/>
      </c>
      <c r="C110" s="355" t="inlineStr">
        <is>
          <t>Hotel Name</t>
        </is>
      </c>
      <c r="D110" s="485">
        <f>TEXT(F110,"mmm")&amp;"-"&amp;RIGHT(YEAR(F110),2)</f>
        <v/>
      </c>
      <c r="E110" s="485" t="inlineStr">
        <is>
          <t>Q2</t>
        </is>
      </c>
      <c r="F110" s="485" t="n">
        <v>45122</v>
      </c>
      <c r="G110" s="486">
        <f>WEEKDAY(F110)</f>
        <v/>
      </c>
      <c r="H110" s="299" t="n">
        <v>0</v>
      </c>
      <c r="I110" s="299" t="n">
        <v>0</v>
      </c>
      <c r="J110" s="299" t="n">
        <v>0</v>
      </c>
      <c r="K110" s="300">
        <f>SUM(H110:J110)-J110</f>
        <v/>
      </c>
      <c r="L110" s="299" t="n"/>
      <c r="M110" s="299" t="n"/>
      <c r="N110" s="299" t="n"/>
      <c r="O110" s="300">
        <f>SUM(L110:N110)-N110</f>
        <v/>
      </c>
      <c r="P110" s="358">
        <f>IF(ISERROR(K110/VLOOKUP(C110,$W$1:$X$4,2,0)),"",K110/VLOOKUP(C110,$W$1:$X$4,2,0))</f>
        <v/>
      </c>
      <c r="Q110" s="358">
        <f>IF(ISERROR(O110/VLOOKUP(C110,$W$1:$X$4,2,0)),"",O110/VLOOKUP(C110,$W$1:$X$4,2,0))</f>
        <v/>
      </c>
      <c r="R110" s="299" t="inlineStr">
        <is>
          <t>NA</t>
        </is>
      </c>
      <c r="S110" s="299">
        <f>N110</f>
        <v/>
      </c>
      <c r="T110" s="358">
        <f>(O110+S110)/VLOOKUP(C110,$W$1:$X$4,2,0)</f>
        <v/>
      </c>
      <c r="U110" s="299" t="inlineStr">
        <is>
          <t>NA</t>
        </is>
      </c>
      <c r="V110" s="359">
        <f>U110=R110</f>
        <v/>
      </c>
      <c r="W110" s="373" t="n"/>
      <c r="X110" s="349" t="n"/>
      <c r="Y110" s="483" t="n"/>
      <c r="Z110" s="362" t="n"/>
      <c r="AA110" s="477" t="n"/>
      <c r="AB110" s="299">
        <f>L110-H110</f>
        <v/>
      </c>
      <c r="AC110" s="299">
        <f>M110-I110</f>
        <v/>
      </c>
      <c r="AD110" s="299">
        <f>N110-J110</f>
        <v/>
      </c>
      <c r="AE110" s="299">
        <f>O110-K110</f>
        <v/>
      </c>
      <c r="AF110" s="299" t="n"/>
      <c r="AG110" s="299" t="n"/>
      <c r="AH110" s="299" t="n"/>
      <c r="AI110" s="299" t="n"/>
      <c r="AJ110" s="299">
        <f>SUM(AG110:AI110)-AI110</f>
        <v/>
      </c>
      <c r="AK110" s="299" t="n"/>
      <c r="AL110" s="299" t="n"/>
      <c r="AM110" s="299" t="n"/>
      <c r="AN110" s="299">
        <f>SUM(AK110:AM110)-AM110</f>
        <v/>
      </c>
      <c r="AO110" s="358">
        <f>IF(ISERROR(AJ110/VLOOKUP(C110,$W$1:$X$4,2,0)),"",AJ110/VLOOKUP(C110,$W$1:$X$4,2,0))</f>
        <v/>
      </c>
      <c r="AP110" s="358">
        <f>IF(ISERROR(AN110/VLOOKUP(C110,$W$1:$X$4,2,0)),"",AN110/VLOOKUP(C110,$W$1:$X$4,2,0))</f>
        <v/>
      </c>
      <c r="AR110" s="299" t="n"/>
      <c r="AS110" s="299" t="n"/>
      <c r="AT110" s="299" t="n"/>
      <c r="AU110" s="300" t="n"/>
      <c r="AV110" s="299">
        <f>H110-AR110</f>
        <v/>
      </c>
      <c r="AW110" s="299">
        <f>I110-AS110</f>
        <v/>
      </c>
      <c r="AX110" s="299">
        <f>J110-AT110</f>
        <v/>
      </c>
      <c r="AY110" s="299">
        <f>K110-AU110</f>
        <v/>
      </c>
      <c r="BA110" s="299" t="n"/>
      <c r="BB110" s="299" t="n"/>
      <c r="BC110" s="299" t="n"/>
      <c r="BD110" s="300" t="n"/>
      <c r="BE110" s="299">
        <f>L110-BA110</f>
        <v/>
      </c>
      <c r="BF110" s="299">
        <f>M110-BB110</f>
        <v/>
      </c>
      <c r="BG110" s="299">
        <f>N110-BC110</f>
        <v/>
      </c>
      <c r="BH110" s="299">
        <f>O110-BD110</f>
        <v/>
      </c>
      <c r="BI110" s="364" t="n"/>
      <c r="BJ110" s="364" t="n"/>
      <c r="DJ110" s="365" t="n"/>
    </row>
    <row r="111" outlineLevel="1" ht="12.75" customHeight="1" s="302">
      <c r="A111" s="354">
        <f>C111&amp;D111</f>
        <v/>
      </c>
      <c r="B111" s="354">
        <f>C111&amp;F111</f>
        <v/>
      </c>
      <c r="C111" s="355" t="inlineStr">
        <is>
          <t>Hotel Name</t>
        </is>
      </c>
      <c r="D111" s="485">
        <f>TEXT(F111,"mmm")&amp;"-"&amp;RIGHT(YEAR(F111),2)</f>
        <v/>
      </c>
      <c r="E111" s="485" t="inlineStr">
        <is>
          <t>Q2</t>
        </is>
      </c>
      <c r="F111" s="485" t="n">
        <v>45123</v>
      </c>
      <c r="G111" s="486">
        <f>WEEKDAY(F111)</f>
        <v/>
      </c>
      <c r="H111" s="299" t="n">
        <v>0</v>
      </c>
      <c r="I111" s="299" t="n">
        <v>0</v>
      </c>
      <c r="J111" s="299" t="n">
        <v>0</v>
      </c>
      <c r="K111" s="300">
        <f>SUM(H111:J111)-J111</f>
        <v/>
      </c>
      <c r="L111" s="299" t="n"/>
      <c r="M111" s="299" t="n"/>
      <c r="N111" s="299" t="n"/>
      <c r="O111" s="300">
        <f>SUM(L111:N111)-N111</f>
        <v/>
      </c>
      <c r="P111" s="358">
        <f>IF(ISERROR(K111/VLOOKUP(C111,$W$1:$X$4,2,0)),"",K111/VLOOKUP(C111,$W$1:$X$4,2,0))</f>
        <v/>
      </c>
      <c r="Q111" s="358">
        <f>IF(ISERROR(O111/VLOOKUP(C111,$W$1:$X$4,2,0)),"",O111/VLOOKUP(C111,$W$1:$X$4,2,0))</f>
        <v/>
      </c>
      <c r="R111" s="299" t="inlineStr">
        <is>
          <t>NA</t>
        </is>
      </c>
      <c r="S111" s="299">
        <f>N111</f>
        <v/>
      </c>
      <c r="T111" s="358">
        <f>(O111+S111)/VLOOKUP(C111,$W$1:$X$4,2,0)</f>
        <v/>
      </c>
      <c r="U111" s="299" t="inlineStr">
        <is>
          <t>NA</t>
        </is>
      </c>
      <c r="V111" s="359">
        <f>U111=R111</f>
        <v/>
      </c>
      <c r="W111" s="373" t="n"/>
      <c r="X111" s="349" t="n"/>
      <c r="Y111" s="483" t="n"/>
      <c r="Z111" s="362" t="n"/>
      <c r="AA111" s="477" t="n"/>
      <c r="AB111" s="299">
        <f>L111-H111</f>
        <v/>
      </c>
      <c r="AC111" s="299">
        <f>M111-I111</f>
        <v/>
      </c>
      <c r="AD111" s="299">
        <f>N111-J111</f>
        <v/>
      </c>
      <c r="AE111" s="299">
        <f>O111-K111</f>
        <v/>
      </c>
      <c r="AF111" s="299" t="n"/>
      <c r="AG111" s="299" t="n"/>
      <c r="AH111" s="299" t="n"/>
      <c r="AI111" s="299" t="n"/>
      <c r="AJ111" s="299">
        <f>SUM(AG111:AI111)-AI111</f>
        <v/>
      </c>
      <c r="AK111" s="299" t="n"/>
      <c r="AL111" s="299" t="n"/>
      <c r="AM111" s="299" t="n"/>
      <c r="AN111" s="299">
        <f>SUM(AK111:AM111)-AM111</f>
        <v/>
      </c>
      <c r="AO111" s="358">
        <f>IF(ISERROR(AJ111/VLOOKUP(C111,$W$1:$X$4,2,0)),"",AJ111/VLOOKUP(C111,$W$1:$X$4,2,0))</f>
        <v/>
      </c>
      <c r="AP111" s="358">
        <f>IF(ISERROR(AN111/VLOOKUP(C111,$W$1:$X$4,2,0)),"",AN111/VLOOKUP(C111,$W$1:$X$4,2,0))</f>
        <v/>
      </c>
      <c r="AR111" s="299" t="n"/>
      <c r="AS111" s="299" t="n"/>
      <c r="AT111" s="299" t="n"/>
      <c r="AU111" s="300" t="n"/>
      <c r="AV111" s="299">
        <f>H111-AR111</f>
        <v/>
      </c>
      <c r="AW111" s="299">
        <f>I111-AS111</f>
        <v/>
      </c>
      <c r="AX111" s="299">
        <f>J111-AT111</f>
        <v/>
      </c>
      <c r="AY111" s="299">
        <f>K111-AU111</f>
        <v/>
      </c>
      <c r="BA111" s="299" t="n"/>
      <c r="BB111" s="299" t="n"/>
      <c r="BC111" s="299" t="n"/>
      <c r="BD111" s="300" t="n"/>
      <c r="BE111" s="299">
        <f>L111-BA111</f>
        <v/>
      </c>
      <c r="BF111" s="299">
        <f>M111-BB111</f>
        <v/>
      </c>
      <c r="BG111" s="299">
        <f>N111-BC111</f>
        <v/>
      </c>
      <c r="BH111" s="299">
        <f>O111-BD111</f>
        <v/>
      </c>
      <c r="BI111" s="364" t="n"/>
      <c r="BJ111" s="364" t="n"/>
      <c r="DJ111" s="365" t="n"/>
    </row>
    <row r="112" outlineLevel="1" ht="12.75" customHeight="1" s="302">
      <c r="A112" s="354">
        <f>C112&amp;D112</f>
        <v/>
      </c>
      <c r="B112" s="354">
        <f>C112&amp;F112</f>
        <v/>
      </c>
      <c r="C112" s="355" t="inlineStr">
        <is>
          <t>Hotel Name</t>
        </is>
      </c>
      <c r="D112" s="485">
        <f>TEXT(F112,"mmm")&amp;"-"&amp;RIGHT(YEAR(F112),2)</f>
        <v/>
      </c>
      <c r="E112" s="485" t="inlineStr">
        <is>
          <t>Q2</t>
        </is>
      </c>
      <c r="F112" s="485" t="n">
        <v>45124</v>
      </c>
      <c r="G112" s="486">
        <f>WEEKDAY(F112)</f>
        <v/>
      </c>
      <c r="H112" s="299" t="n">
        <v>0</v>
      </c>
      <c r="I112" s="299" t="n">
        <v>10</v>
      </c>
      <c r="J112" s="299" t="n">
        <v>0</v>
      </c>
      <c r="K112" s="300">
        <f>SUM(H112:J112)-J112</f>
        <v/>
      </c>
      <c r="L112" s="299" t="n"/>
      <c r="M112" s="299" t="n"/>
      <c r="N112" s="299" t="n"/>
      <c r="O112" s="300">
        <f>SUM(L112:N112)-N112</f>
        <v/>
      </c>
      <c r="P112" s="358">
        <f>IF(ISERROR(K112/VLOOKUP(C112,$W$1:$X$4,2,0)),"",K112/VLOOKUP(C112,$W$1:$X$4,2,0))</f>
        <v/>
      </c>
      <c r="Q112" s="358">
        <f>IF(ISERROR(O112/VLOOKUP(C112,$W$1:$X$4,2,0)),"",O112/VLOOKUP(C112,$W$1:$X$4,2,0))</f>
        <v/>
      </c>
      <c r="R112" s="299" t="inlineStr">
        <is>
          <t>NA</t>
        </is>
      </c>
      <c r="S112" s="299">
        <f>N112</f>
        <v/>
      </c>
      <c r="T112" s="358">
        <f>(O112+S112)/VLOOKUP(C112,$W$1:$X$4,2,0)</f>
        <v/>
      </c>
      <c r="U112" s="299" t="inlineStr">
        <is>
          <t>NA</t>
        </is>
      </c>
      <c r="V112" s="359">
        <f>U112=R112</f>
        <v/>
      </c>
      <c r="W112" s="373" t="n"/>
      <c r="X112" s="349" t="n"/>
      <c r="Y112" s="483" t="n"/>
      <c r="Z112" s="362" t="n"/>
      <c r="AA112" s="477" t="n"/>
      <c r="AB112" s="299">
        <f>L112-H112</f>
        <v/>
      </c>
      <c r="AC112" s="299">
        <f>M112-I112</f>
        <v/>
      </c>
      <c r="AD112" s="299">
        <f>N112-J112</f>
        <v/>
      </c>
      <c r="AE112" s="299">
        <f>O112-K112</f>
        <v/>
      </c>
      <c r="AF112" s="299" t="n"/>
      <c r="AG112" s="299" t="n"/>
      <c r="AH112" s="299" t="n"/>
      <c r="AI112" s="299" t="n"/>
      <c r="AJ112" s="299">
        <f>SUM(AG112:AI112)-AI112</f>
        <v/>
      </c>
      <c r="AK112" s="299" t="n"/>
      <c r="AL112" s="299" t="n"/>
      <c r="AM112" s="299" t="n"/>
      <c r="AN112" s="299">
        <f>SUM(AK112:AM112)-AM112</f>
        <v/>
      </c>
      <c r="AO112" s="358">
        <f>IF(ISERROR(AJ112/VLOOKUP(C112,$W$1:$X$4,2,0)),"",AJ112/VLOOKUP(C112,$W$1:$X$4,2,0))</f>
        <v/>
      </c>
      <c r="AP112" s="358">
        <f>IF(ISERROR(AN112/VLOOKUP(C112,$W$1:$X$4,2,0)),"",AN112/VLOOKUP(C112,$W$1:$X$4,2,0))</f>
        <v/>
      </c>
      <c r="AR112" s="299" t="n"/>
      <c r="AS112" s="299" t="n"/>
      <c r="AT112" s="299" t="n"/>
      <c r="AU112" s="300" t="n"/>
      <c r="AV112" s="299">
        <f>H112-AR112</f>
        <v/>
      </c>
      <c r="AW112" s="299">
        <f>I112-AS112</f>
        <v/>
      </c>
      <c r="AX112" s="299">
        <f>J112-AT112</f>
        <v/>
      </c>
      <c r="AY112" s="299">
        <f>K112-AU112</f>
        <v/>
      </c>
      <c r="BA112" s="299" t="n"/>
      <c r="BB112" s="299" t="n"/>
      <c r="BC112" s="299" t="n"/>
      <c r="BD112" s="300" t="n"/>
      <c r="BE112" s="299">
        <f>L112-BA112</f>
        <v/>
      </c>
      <c r="BF112" s="299">
        <f>M112-BB112</f>
        <v/>
      </c>
      <c r="BG112" s="299">
        <f>N112-BC112</f>
        <v/>
      </c>
      <c r="BH112" s="299">
        <f>O112-BD112</f>
        <v/>
      </c>
      <c r="BI112" s="364" t="n"/>
      <c r="BJ112" s="364" t="n"/>
      <c r="DJ112" s="365" t="n"/>
    </row>
    <row r="113" outlineLevel="1" ht="12.75" customHeight="1" s="302">
      <c r="A113" s="354">
        <f>C113&amp;D113</f>
        <v/>
      </c>
      <c r="B113" s="354">
        <f>C113&amp;F113</f>
        <v/>
      </c>
      <c r="C113" s="355" t="inlineStr">
        <is>
          <t>Hotel Name</t>
        </is>
      </c>
      <c r="D113" s="485">
        <f>TEXT(F113,"mmm")&amp;"-"&amp;RIGHT(YEAR(F113),2)</f>
        <v/>
      </c>
      <c r="E113" s="485" t="inlineStr">
        <is>
          <t>Q2</t>
        </is>
      </c>
      <c r="F113" s="485" t="n">
        <v>45125</v>
      </c>
      <c r="G113" s="486">
        <f>WEEKDAY(F113)</f>
        <v/>
      </c>
      <c r="H113" s="299" t="n">
        <v>0</v>
      </c>
      <c r="I113" s="299" t="n">
        <v>2</v>
      </c>
      <c r="J113" s="299" t="n">
        <v>0</v>
      </c>
      <c r="K113" s="300">
        <f>SUM(H113:J113)-J113</f>
        <v/>
      </c>
      <c r="L113" s="299" t="n"/>
      <c r="M113" s="299" t="n"/>
      <c r="N113" s="299" t="n"/>
      <c r="O113" s="300">
        <f>SUM(L113:N113)-N113</f>
        <v/>
      </c>
      <c r="P113" s="358">
        <f>IF(ISERROR(K113/VLOOKUP(C113,$W$1:$X$4,2,0)),"",K113/VLOOKUP(C113,$W$1:$X$4,2,0))</f>
        <v/>
      </c>
      <c r="Q113" s="358">
        <f>IF(ISERROR(O113/VLOOKUP(C113,$W$1:$X$4,2,0)),"",O113/VLOOKUP(C113,$W$1:$X$4,2,0))</f>
        <v/>
      </c>
      <c r="R113" s="299" t="inlineStr">
        <is>
          <t>NA</t>
        </is>
      </c>
      <c r="S113" s="299">
        <f>N113</f>
        <v/>
      </c>
      <c r="T113" s="358">
        <f>(O113+S113)/VLOOKUP(C113,$W$1:$X$4,2,0)</f>
        <v/>
      </c>
      <c r="U113" s="299" t="inlineStr">
        <is>
          <t>NA</t>
        </is>
      </c>
      <c r="V113" s="359">
        <f>U113=R113</f>
        <v/>
      </c>
      <c r="W113" s="373" t="n"/>
      <c r="X113" s="349" t="n"/>
      <c r="Y113" s="483" t="n"/>
      <c r="Z113" s="362" t="n"/>
      <c r="AA113" s="477" t="n"/>
      <c r="AB113" s="299">
        <f>L113-H113</f>
        <v/>
      </c>
      <c r="AC113" s="299">
        <f>M113-I113</f>
        <v/>
      </c>
      <c r="AD113" s="299">
        <f>N113-J113</f>
        <v/>
      </c>
      <c r="AE113" s="299">
        <f>O113-K113</f>
        <v/>
      </c>
      <c r="AF113" s="299" t="n"/>
      <c r="AG113" s="299" t="n"/>
      <c r="AH113" s="299" t="n"/>
      <c r="AI113" s="299" t="n"/>
      <c r="AJ113" s="299">
        <f>SUM(AG113:AI113)-AI113</f>
        <v/>
      </c>
      <c r="AK113" s="299" t="n"/>
      <c r="AL113" s="299" t="n"/>
      <c r="AM113" s="299" t="n"/>
      <c r="AN113" s="299">
        <f>SUM(AK113:AM113)-AM113</f>
        <v/>
      </c>
      <c r="AO113" s="358">
        <f>IF(ISERROR(AJ113/VLOOKUP(C113,$W$1:$X$4,2,0)),"",AJ113/VLOOKUP(C113,$W$1:$X$4,2,0))</f>
        <v/>
      </c>
      <c r="AP113" s="358">
        <f>IF(ISERROR(AN113/VLOOKUP(C113,$W$1:$X$4,2,0)),"",AN113/VLOOKUP(C113,$W$1:$X$4,2,0))</f>
        <v/>
      </c>
      <c r="AR113" s="299" t="n"/>
      <c r="AS113" s="299" t="n"/>
      <c r="AT113" s="299" t="n"/>
      <c r="AU113" s="300" t="n"/>
      <c r="AV113" s="299">
        <f>H113-AR113</f>
        <v/>
      </c>
      <c r="AW113" s="299">
        <f>I113-AS113</f>
        <v/>
      </c>
      <c r="AX113" s="299">
        <f>J113-AT113</f>
        <v/>
      </c>
      <c r="AY113" s="299">
        <f>K113-AU113</f>
        <v/>
      </c>
      <c r="BA113" s="299" t="n"/>
      <c r="BB113" s="299" t="n"/>
      <c r="BC113" s="299" t="n"/>
      <c r="BD113" s="300" t="n"/>
      <c r="BE113" s="299">
        <f>L113-BA113</f>
        <v/>
      </c>
      <c r="BF113" s="299">
        <f>M113-BB113</f>
        <v/>
      </c>
      <c r="BG113" s="299">
        <f>N113-BC113</f>
        <v/>
      </c>
      <c r="BH113" s="299">
        <f>O113-BD113</f>
        <v/>
      </c>
      <c r="BI113" s="364" t="n"/>
      <c r="BJ113" s="364" t="n"/>
      <c r="DJ113" s="365" t="n"/>
    </row>
    <row r="114" outlineLevel="1" ht="12.75" customHeight="1" s="302">
      <c r="A114" s="354">
        <f>C114&amp;D114</f>
        <v/>
      </c>
      <c r="B114" s="354">
        <f>C114&amp;F114</f>
        <v/>
      </c>
      <c r="C114" s="355" t="inlineStr">
        <is>
          <t>Hotel Name</t>
        </is>
      </c>
      <c r="D114" s="485">
        <f>TEXT(F114,"mmm")&amp;"-"&amp;RIGHT(YEAR(F114),2)</f>
        <v/>
      </c>
      <c r="E114" s="485" t="inlineStr">
        <is>
          <t>Q2</t>
        </is>
      </c>
      <c r="F114" s="485" t="n">
        <v>45126</v>
      </c>
      <c r="G114" s="486">
        <f>WEEKDAY(F114)</f>
        <v/>
      </c>
      <c r="H114" s="299" t="n">
        <v>0</v>
      </c>
      <c r="I114" s="299" t="n">
        <v>2</v>
      </c>
      <c r="J114" s="299" t="n">
        <v>0</v>
      </c>
      <c r="K114" s="300">
        <f>SUM(H114:J114)-J114</f>
        <v/>
      </c>
      <c r="L114" s="299" t="n"/>
      <c r="M114" s="299" t="n"/>
      <c r="N114" s="299" t="n"/>
      <c r="O114" s="300">
        <f>SUM(L114:N114)-N114</f>
        <v/>
      </c>
      <c r="P114" s="358">
        <f>IF(ISERROR(K114/VLOOKUP(C114,$W$1:$X$4,2,0)),"",K114/VLOOKUP(C114,$W$1:$X$4,2,0))</f>
        <v/>
      </c>
      <c r="Q114" s="358">
        <f>IF(ISERROR(O114/VLOOKUP(C114,$W$1:$X$4,2,0)),"",O114/VLOOKUP(C114,$W$1:$X$4,2,0))</f>
        <v/>
      </c>
      <c r="R114" s="299" t="inlineStr">
        <is>
          <t>NA</t>
        </is>
      </c>
      <c r="S114" s="299">
        <f>N114</f>
        <v/>
      </c>
      <c r="T114" s="358">
        <f>(O114+S114)/VLOOKUP(C114,$W$1:$X$4,2,0)</f>
        <v/>
      </c>
      <c r="U114" s="299" t="inlineStr">
        <is>
          <t>NA</t>
        </is>
      </c>
      <c r="V114" s="359">
        <f>U114=R114</f>
        <v/>
      </c>
      <c r="W114" s="373" t="n"/>
      <c r="X114" s="349" t="n"/>
      <c r="Y114" s="483" t="n"/>
      <c r="Z114" s="362" t="n"/>
      <c r="AA114" s="477" t="n"/>
      <c r="AB114" s="299">
        <f>L114-H114</f>
        <v/>
      </c>
      <c r="AC114" s="299">
        <f>M114-I114</f>
        <v/>
      </c>
      <c r="AD114" s="299">
        <f>N114-J114</f>
        <v/>
      </c>
      <c r="AE114" s="299">
        <f>O114-K114</f>
        <v/>
      </c>
      <c r="AF114" s="299" t="n"/>
      <c r="AG114" s="299" t="n"/>
      <c r="AH114" s="299" t="n"/>
      <c r="AI114" s="299" t="n"/>
      <c r="AJ114" s="299">
        <f>SUM(AG114:AI114)-AI114</f>
        <v/>
      </c>
      <c r="AK114" s="299" t="n"/>
      <c r="AL114" s="299" t="n"/>
      <c r="AM114" s="299" t="n"/>
      <c r="AN114" s="299">
        <f>SUM(AK114:AM114)-AM114</f>
        <v/>
      </c>
      <c r="AO114" s="358">
        <f>IF(ISERROR(AJ114/VLOOKUP(C114,$W$1:$X$4,2,0)),"",AJ114/VLOOKUP(C114,$W$1:$X$4,2,0))</f>
        <v/>
      </c>
      <c r="AP114" s="358">
        <f>IF(ISERROR(AN114/VLOOKUP(C114,$W$1:$X$4,2,0)),"",AN114/VLOOKUP(C114,$W$1:$X$4,2,0))</f>
        <v/>
      </c>
      <c r="AR114" s="299" t="n"/>
      <c r="AS114" s="299" t="n"/>
      <c r="AT114" s="299" t="n"/>
      <c r="AU114" s="300" t="n"/>
      <c r="AV114" s="299">
        <f>H114-AR114</f>
        <v/>
      </c>
      <c r="AW114" s="299">
        <f>I114-AS114</f>
        <v/>
      </c>
      <c r="AX114" s="299">
        <f>J114-AT114</f>
        <v/>
      </c>
      <c r="AY114" s="299">
        <f>K114-AU114</f>
        <v/>
      </c>
      <c r="BA114" s="299" t="n"/>
      <c r="BB114" s="299" t="n"/>
      <c r="BC114" s="299" t="n"/>
      <c r="BD114" s="300" t="n"/>
      <c r="BE114" s="299">
        <f>L114-BA114</f>
        <v/>
      </c>
      <c r="BF114" s="299">
        <f>M114-BB114</f>
        <v/>
      </c>
      <c r="BG114" s="299">
        <f>N114-BC114</f>
        <v/>
      </c>
      <c r="BH114" s="299">
        <f>O114-BD114</f>
        <v/>
      </c>
      <c r="BI114" s="364" t="n"/>
      <c r="BJ114" s="364" t="n"/>
      <c r="DJ114" s="365" t="n"/>
    </row>
    <row r="115" outlineLevel="1" ht="12.75" customHeight="1" s="302">
      <c r="A115" s="354">
        <f>C115&amp;D115</f>
        <v/>
      </c>
      <c r="B115" s="354">
        <f>C115&amp;F115</f>
        <v/>
      </c>
      <c r="C115" s="355" t="inlineStr">
        <is>
          <t>Hotel Name</t>
        </is>
      </c>
      <c r="D115" s="485">
        <f>TEXT(F115,"mmm")&amp;"-"&amp;RIGHT(YEAR(F115),2)</f>
        <v/>
      </c>
      <c r="E115" s="485" t="inlineStr">
        <is>
          <t>Q2</t>
        </is>
      </c>
      <c r="F115" s="485" t="n">
        <v>45127</v>
      </c>
      <c r="G115" s="486">
        <f>WEEKDAY(F115)</f>
        <v/>
      </c>
      <c r="H115" s="299" t="n">
        <v>0</v>
      </c>
      <c r="I115" s="299" t="n">
        <v>2</v>
      </c>
      <c r="J115" s="299" t="n">
        <v>0</v>
      </c>
      <c r="K115" s="300">
        <f>SUM(H115:J115)-J115</f>
        <v/>
      </c>
      <c r="L115" s="299" t="n"/>
      <c r="M115" s="299" t="n"/>
      <c r="N115" s="299" t="n"/>
      <c r="O115" s="300">
        <f>SUM(L115:N115)-N115</f>
        <v/>
      </c>
      <c r="P115" s="358">
        <f>IF(ISERROR(K115/VLOOKUP(C115,$W$1:$X$4,2,0)),"",K115/VLOOKUP(C115,$W$1:$X$4,2,0))</f>
        <v/>
      </c>
      <c r="Q115" s="358">
        <f>IF(ISERROR(O115/VLOOKUP(C115,$W$1:$X$4,2,0)),"",O115/VLOOKUP(C115,$W$1:$X$4,2,0))</f>
        <v/>
      </c>
      <c r="R115" s="299" t="inlineStr">
        <is>
          <t>NA</t>
        </is>
      </c>
      <c r="S115" s="299">
        <f>N115</f>
        <v/>
      </c>
      <c r="T115" s="358">
        <f>(O115+S115)/VLOOKUP(C115,$W$1:$X$4,2,0)</f>
        <v/>
      </c>
      <c r="U115" s="299" t="inlineStr">
        <is>
          <t>NA</t>
        </is>
      </c>
      <c r="V115" s="359">
        <f>U115=R115</f>
        <v/>
      </c>
      <c r="W115" s="373" t="n"/>
      <c r="X115" s="349" t="n"/>
      <c r="Y115" s="483" t="n"/>
      <c r="Z115" s="362" t="n"/>
      <c r="AA115" s="477" t="n"/>
      <c r="AB115" s="299">
        <f>L115-H115</f>
        <v/>
      </c>
      <c r="AC115" s="299">
        <f>M115-I115</f>
        <v/>
      </c>
      <c r="AD115" s="299">
        <f>N115-J115</f>
        <v/>
      </c>
      <c r="AE115" s="299">
        <f>O115-K115</f>
        <v/>
      </c>
      <c r="AF115" s="299" t="n"/>
      <c r="AG115" s="299" t="n"/>
      <c r="AH115" s="299" t="n"/>
      <c r="AI115" s="299" t="n"/>
      <c r="AJ115" s="299">
        <f>SUM(AG115:AI115)-AI115</f>
        <v/>
      </c>
      <c r="AK115" s="299" t="n"/>
      <c r="AL115" s="299" t="n"/>
      <c r="AM115" s="299" t="n"/>
      <c r="AN115" s="299">
        <f>SUM(AK115:AM115)-AM115</f>
        <v/>
      </c>
      <c r="AO115" s="358">
        <f>IF(ISERROR(AJ115/VLOOKUP(C115,$W$1:$X$4,2,0)),"",AJ115/VLOOKUP(C115,$W$1:$X$4,2,0))</f>
        <v/>
      </c>
      <c r="AP115" s="358">
        <f>IF(ISERROR(AN115/VLOOKUP(C115,$W$1:$X$4,2,0)),"",AN115/VLOOKUP(C115,$W$1:$X$4,2,0))</f>
        <v/>
      </c>
      <c r="AR115" s="299" t="n"/>
      <c r="AS115" s="299" t="n"/>
      <c r="AT115" s="299" t="n"/>
      <c r="AU115" s="300" t="n"/>
      <c r="AV115" s="299">
        <f>H115-AR115</f>
        <v/>
      </c>
      <c r="AW115" s="299">
        <f>I115-AS115</f>
        <v/>
      </c>
      <c r="AX115" s="299">
        <f>J115-AT115</f>
        <v/>
      </c>
      <c r="AY115" s="299">
        <f>K115-AU115</f>
        <v/>
      </c>
      <c r="BA115" s="299" t="n"/>
      <c r="BB115" s="299" t="n"/>
      <c r="BC115" s="299" t="n"/>
      <c r="BD115" s="300" t="n"/>
      <c r="BE115" s="299">
        <f>L115-BA115</f>
        <v/>
      </c>
      <c r="BF115" s="299">
        <f>M115-BB115</f>
        <v/>
      </c>
      <c r="BG115" s="299">
        <f>N115-BC115</f>
        <v/>
      </c>
      <c r="BH115" s="299">
        <f>O115-BD115</f>
        <v/>
      </c>
      <c r="BI115" s="364" t="n"/>
      <c r="BJ115" s="364" t="n"/>
      <c r="DJ115" s="365" t="n"/>
    </row>
    <row r="116" outlineLevel="1" ht="12.75" customHeight="1" s="302">
      <c r="A116" s="354">
        <f>C116&amp;D116</f>
        <v/>
      </c>
      <c r="B116" s="354">
        <f>C116&amp;F116</f>
        <v/>
      </c>
      <c r="C116" s="355" t="inlineStr">
        <is>
          <t>Hotel Name</t>
        </is>
      </c>
      <c r="D116" s="485">
        <f>TEXT(F116,"mmm")&amp;"-"&amp;RIGHT(YEAR(F116),2)</f>
        <v/>
      </c>
      <c r="E116" s="485" t="inlineStr">
        <is>
          <t>Q2</t>
        </is>
      </c>
      <c r="F116" s="485" t="n">
        <v>45128</v>
      </c>
      <c r="G116" s="486">
        <f>WEEKDAY(F116)</f>
        <v/>
      </c>
      <c r="H116" s="299" t="n">
        <v>0</v>
      </c>
      <c r="I116" s="299" t="n">
        <v>2</v>
      </c>
      <c r="J116" s="299" t="n">
        <v>0</v>
      </c>
      <c r="K116" s="300">
        <f>SUM(H116:J116)-J116</f>
        <v/>
      </c>
      <c r="L116" s="299" t="n"/>
      <c r="M116" s="299" t="n"/>
      <c r="N116" s="299" t="n"/>
      <c r="O116" s="300">
        <f>SUM(L116:N116)-N116</f>
        <v/>
      </c>
      <c r="P116" s="358">
        <f>IF(ISERROR(K116/VLOOKUP(C116,$W$1:$X$4,2,0)),"",K116/VLOOKUP(C116,$W$1:$X$4,2,0))</f>
        <v/>
      </c>
      <c r="Q116" s="358">
        <f>IF(ISERROR(O116/VLOOKUP(C116,$W$1:$X$4,2,0)),"",O116/VLOOKUP(C116,$W$1:$X$4,2,0))</f>
        <v/>
      </c>
      <c r="R116" s="299" t="inlineStr">
        <is>
          <t>NA</t>
        </is>
      </c>
      <c r="S116" s="299">
        <f>N116</f>
        <v/>
      </c>
      <c r="T116" s="358">
        <f>(O116+S116)/VLOOKUP(C116,$W$1:$X$4,2,0)</f>
        <v/>
      </c>
      <c r="U116" s="299" t="inlineStr">
        <is>
          <t>NA</t>
        </is>
      </c>
      <c r="V116" s="359">
        <f>U116=R116</f>
        <v/>
      </c>
      <c r="W116" s="373" t="n"/>
      <c r="X116" s="349" t="n"/>
      <c r="Y116" s="483" t="n"/>
      <c r="Z116" s="362" t="n"/>
      <c r="AA116" s="477" t="n"/>
      <c r="AB116" s="299">
        <f>L116-H116</f>
        <v/>
      </c>
      <c r="AC116" s="299">
        <f>M116-I116</f>
        <v/>
      </c>
      <c r="AD116" s="299">
        <f>N116-J116</f>
        <v/>
      </c>
      <c r="AE116" s="299">
        <f>O116-K116</f>
        <v/>
      </c>
      <c r="AF116" s="299" t="n"/>
      <c r="AG116" s="299" t="n"/>
      <c r="AH116" s="299" t="n"/>
      <c r="AI116" s="299" t="n"/>
      <c r="AJ116" s="299">
        <f>SUM(AG116:AI116)-AI116</f>
        <v/>
      </c>
      <c r="AK116" s="299" t="n"/>
      <c r="AL116" s="299" t="n"/>
      <c r="AM116" s="299" t="n"/>
      <c r="AN116" s="299">
        <f>SUM(AK116:AM116)-AM116</f>
        <v/>
      </c>
      <c r="AO116" s="358">
        <f>IF(ISERROR(AJ116/VLOOKUP(C116,$W$1:$X$4,2,0)),"",AJ116/VLOOKUP(C116,$W$1:$X$4,2,0))</f>
        <v/>
      </c>
      <c r="AP116" s="358">
        <f>IF(ISERROR(AN116/VLOOKUP(C116,$W$1:$X$4,2,0)),"",AN116/VLOOKUP(C116,$W$1:$X$4,2,0))</f>
        <v/>
      </c>
      <c r="AR116" s="299" t="n"/>
      <c r="AS116" s="299" t="n"/>
      <c r="AT116" s="299" t="n"/>
      <c r="AU116" s="300" t="n"/>
      <c r="AV116" s="299">
        <f>H116-AR116</f>
        <v/>
      </c>
      <c r="AW116" s="299">
        <f>I116-AS116</f>
        <v/>
      </c>
      <c r="AX116" s="299">
        <f>J116-AT116</f>
        <v/>
      </c>
      <c r="AY116" s="299">
        <f>K116-AU116</f>
        <v/>
      </c>
      <c r="BA116" s="299" t="n"/>
      <c r="BB116" s="299" t="n"/>
      <c r="BC116" s="299" t="n"/>
      <c r="BD116" s="300" t="n"/>
      <c r="BE116" s="299">
        <f>L116-BA116</f>
        <v/>
      </c>
      <c r="BF116" s="299">
        <f>M116-BB116</f>
        <v/>
      </c>
      <c r="BG116" s="299">
        <f>N116-BC116</f>
        <v/>
      </c>
      <c r="BH116" s="299">
        <f>O116-BD116</f>
        <v/>
      </c>
      <c r="BI116" s="364" t="n"/>
      <c r="BJ116" s="364" t="n"/>
      <c r="DJ116" s="365" t="n"/>
    </row>
    <row r="117" outlineLevel="1" ht="12.75" customHeight="1" s="302">
      <c r="A117" s="354">
        <f>C117&amp;D117</f>
        <v/>
      </c>
      <c r="B117" s="354">
        <f>C117&amp;F117</f>
        <v/>
      </c>
      <c r="C117" s="355" t="inlineStr">
        <is>
          <t>Hotel Name</t>
        </is>
      </c>
      <c r="D117" s="485">
        <f>TEXT(F117,"mmm")&amp;"-"&amp;RIGHT(YEAR(F117),2)</f>
        <v/>
      </c>
      <c r="E117" s="485" t="inlineStr">
        <is>
          <t>Q2</t>
        </is>
      </c>
      <c r="F117" s="485" t="n">
        <v>45129</v>
      </c>
      <c r="G117" s="486">
        <f>WEEKDAY(F117)</f>
        <v/>
      </c>
      <c r="H117" s="299" t="n">
        <v>0</v>
      </c>
      <c r="I117" s="299" t="n">
        <v>10</v>
      </c>
      <c r="J117" s="299" t="n">
        <v>0</v>
      </c>
      <c r="K117" s="300">
        <f>SUM(H117:J117)-J117</f>
        <v/>
      </c>
      <c r="L117" s="299" t="n"/>
      <c r="M117" s="299" t="n"/>
      <c r="N117" s="299" t="n"/>
      <c r="O117" s="300">
        <f>SUM(L117:N117)-N117</f>
        <v/>
      </c>
      <c r="P117" s="358">
        <f>IF(ISERROR(K117/VLOOKUP(C117,$W$1:$X$4,2,0)),"",K117/VLOOKUP(C117,$W$1:$X$4,2,0))</f>
        <v/>
      </c>
      <c r="Q117" s="358">
        <f>IF(ISERROR(O117/VLOOKUP(C117,$W$1:$X$4,2,0)),"",O117/VLOOKUP(C117,$W$1:$X$4,2,0))</f>
        <v/>
      </c>
      <c r="R117" s="299" t="inlineStr">
        <is>
          <t>NA</t>
        </is>
      </c>
      <c r="S117" s="299">
        <f>N117</f>
        <v/>
      </c>
      <c r="T117" s="358">
        <f>(O117+S117)/VLOOKUP(C117,$W$1:$X$4,2,0)</f>
        <v/>
      </c>
      <c r="U117" s="299" t="inlineStr">
        <is>
          <t>NA</t>
        </is>
      </c>
      <c r="V117" s="359">
        <f>U117=R117</f>
        <v/>
      </c>
      <c r="W117" s="373" t="n"/>
      <c r="X117" s="349" t="n"/>
      <c r="Y117" s="483" t="n"/>
      <c r="Z117" s="362" t="n"/>
      <c r="AA117" s="477" t="n"/>
      <c r="AB117" s="299">
        <f>L117-H117</f>
        <v/>
      </c>
      <c r="AC117" s="299">
        <f>M117-I117</f>
        <v/>
      </c>
      <c r="AD117" s="299">
        <f>N117-J117</f>
        <v/>
      </c>
      <c r="AE117" s="299">
        <f>O117-K117</f>
        <v/>
      </c>
      <c r="AF117" s="299" t="n"/>
      <c r="AG117" s="299" t="n"/>
      <c r="AH117" s="299" t="n"/>
      <c r="AI117" s="299" t="n"/>
      <c r="AJ117" s="299">
        <f>SUM(AG117:AI117)-AI117</f>
        <v/>
      </c>
      <c r="AK117" s="299" t="n"/>
      <c r="AL117" s="299" t="n"/>
      <c r="AM117" s="299" t="n"/>
      <c r="AN117" s="299">
        <f>SUM(AK117:AM117)-AM117</f>
        <v/>
      </c>
      <c r="AO117" s="358">
        <f>IF(ISERROR(AJ117/VLOOKUP(C117,$W$1:$X$4,2,0)),"",AJ117/VLOOKUP(C117,$W$1:$X$4,2,0))</f>
        <v/>
      </c>
      <c r="AP117" s="358">
        <f>IF(ISERROR(AN117/VLOOKUP(C117,$W$1:$X$4,2,0)),"",AN117/VLOOKUP(C117,$W$1:$X$4,2,0))</f>
        <v/>
      </c>
      <c r="AR117" s="299" t="n"/>
      <c r="AS117" s="299" t="n"/>
      <c r="AT117" s="299" t="n"/>
      <c r="AU117" s="300" t="n"/>
      <c r="AV117" s="299">
        <f>H117-AR117</f>
        <v/>
      </c>
      <c r="AW117" s="299">
        <f>I117-AS117</f>
        <v/>
      </c>
      <c r="AX117" s="299">
        <f>J117-AT117</f>
        <v/>
      </c>
      <c r="AY117" s="299">
        <f>K117-AU117</f>
        <v/>
      </c>
      <c r="BA117" s="299" t="n"/>
      <c r="BB117" s="299" t="n"/>
      <c r="BC117" s="299" t="n"/>
      <c r="BD117" s="300" t="n"/>
      <c r="BE117" s="299">
        <f>L117-BA117</f>
        <v/>
      </c>
      <c r="BF117" s="299">
        <f>M117-BB117</f>
        <v/>
      </c>
      <c r="BG117" s="299">
        <f>N117-BC117</f>
        <v/>
      </c>
      <c r="BH117" s="299">
        <f>O117-BD117</f>
        <v/>
      </c>
      <c r="BI117" s="364" t="n"/>
      <c r="BJ117" s="364" t="n"/>
      <c r="DJ117" s="365" t="n"/>
    </row>
    <row r="118" outlineLevel="1" ht="12.75" customHeight="1" s="302">
      <c r="A118" s="354">
        <f>C118&amp;D118</f>
        <v/>
      </c>
      <c r="B118" s="354">
        <f>C118&amp;F118</f>
        <v/>
      </c>
      <c r="C118" s="355" t="inlineStr">
        <is>
          <t>Hotel Name</t>
        </is>
      </c>
      <c r="D118" s="485">
        <f>TEXT(F118,"mmm")&amp;"-"&amp;RIGHT(YEAR(F118),2)</f>
        <v/>
      </c>
      <c r="E118" s="485" t="inlineStr">
        <is>
          <t>Q2</t>
        </is>
      </c>
      <c r="F118" s="485" t="n">
        <v>45130</v>
      </c>
      <c r="G118" s="486">
        <f>WEEKDAY(F118)</f>
        <v/>
      </c>
      <c r="H118" s="299" t="n">
        <v>0</v>
      </c>
      <c r="I118" s="299" t="n">
        <v>9</v>
      </c>
      <c r="J118" s="299" t="n">
        <v>0</v>
      </c>
      <c r="K118" s="300">
        <f>SUM(H118:J118)-J118</f>
        <v/>
      </c>
      <c r="L118" s="299" t="n"/>
      <c r="M118" s="299" t="n"/>
      <c r="N118" s="299" t="n"/>
      <c r="O118" s="300">
        <f>SUM(L118:N118)-N118</f>
        <v/>
      </c>
      <c r="P118" s="358">
        <f>IF(ISERROR(K118/VLOOKUP(C118,$W$1:$X$4,2,0)),"",K118/VLOOKUP(C118,$W$1:$X$4,2,0))</f>
        <v/>
      </c>
      <c r="Q118" s="358">
        <f>IF(ISERROR(O118/VLOOKUP(C118,$W$1:$X$4,2,0)),"",O118/VLOOKUP(C118,$W$1:$X$4,2,0))</f>
        <v/>
      </c>
      <c r="R118" s="299" t="inlineStr">
        <is>
          <t>NA</t>
        </is>
      </c>
      <c r="S118" s="299">
        <f>N118</f>
        <v/>
      </c>
      <c r="T118" s="358">
        <f>(O118+S118)/VLOOKUP(C118,$W$1:$X$4,2,0)</f>
        <v/>
      </c>
      <c r="U118" s="299" t="inlineStr">
        <is>
          <t>NA</t>
        </is>
      </c>
      <c r="V118" s="359">
        <f>U118=R118</f>
        <v/>
      </c>
      <c r="W118" s="373" t="n"/>
      <c r="X118" s="349" t="n"/>
      <c r="Y118" s="483" t="n"/>
      <c r="Z118" s="362" t="n"/>
      <c r="AA118" s="477" t="n"/>
      <c r="AB118" s="299">
        <f>L118-H118</f>
        <v/>
      </c>
      <c r="AC118" s="299">
        <f>M118-I118</f>
        <v/>
      </c>
      <c r="AD118" s="299">
        <f>N118-J118</f>
        <v/>
      </c>
      <c r="AE118" s="299">
        <f>O118-K118</f>
        <v/>
      </c>
      <c r="AF118" s="299" t="n"/>
      <c r="AG118" s="299" t="n"/>
      <c r="AH118" s="299" t="n"/>
      <c r="AI118" s="299" t="n"/>
      <c r="AJ118" s="299">
        <f>SUM(AG118:AI118)-AI118</f>
        <v/>
      </c>
      <c r="AK118" s="299" t="n"/>
      <c r="AL118" s="299" t="n"/>
      <c r="AM118" s="299" t="n"/>
      <c r="AN118" s="299">
        <f>SUM(AK118:AM118)-AM118</f>
        <v/>
      </c>
      <c r="AO118" s="358">
        <f>IF(ISERROR(AJ118/VLOOKUP(C118,$W$1:$X$4,2,0)),"",AJ118/VLOOKUP(C118,$W$1:$X$4,2,0))</f>
        <v/>
      </c>
      <c r="AP118" s="358">
        <f>IF(ISERROR(AN118/VLOOKUP(C118,$W$1:$X$4,2,0)),"",AN118/VLOOKUP(C118,$W$1:$X$4,2,0))</f>
        <v/>
      </c>
      <c r="AR118" s="299" t="n"/>
      <c r="AS118" s="299" t="n"/>
      <c r="AT118" s="299" t="n"/>
      <c r="AU118" s="300" t="n"/>
      <c r="AV118" s="299">
        <f>H118-AR118</f>
        <v/>
      </c>
      <c r="AW118" s="299">
        <f>I118-AS118</f>
        <v/>
      </c>
      <c r="AX118" s="299">
        <f>J118-AT118</f>
        <v/>
      </c>
      <c r="AY118" s="299">
        <f>K118-AU118</f>
        <v/>
      </c>
      <c r="BA118" s="299" t="n"/>
      <c r="BB118" s="299" t="n"/>
      <c r="BC118" s="299" t="n"/>
      <c r="BD118" s="300" t="n"/>
      <c r="BE118" s="299">
        <f>L118-BA118</f>
        <v/>
      </c>
      <c r="BF118" s="299">
        <f>M118-BB118</f>
        <v/>
      </c>
      <c r="BG118" s="299">
        <f>N118-BC118</f>
        <v/>
      </c>
      <c r="BH118" s="299">
        <f>O118-BD118</f>
        <v/>
      </c>
      <c r="BI118" s="364" t="n"/>
      <c r="BJ118" s="364" t="n"/>
      <c r="DJ118" s="365" t="n"/>
    </row>
    <row r="119" outlineLevel="1" ht="12.75" customHeight="1" s="302">
      <c r="A119" s="354">
        <f>C119&amp;D119</f>
        <v/>
      </c>
      <c r="B119" s="354">
        <f>C119&amp;F119</f>
        <v/>
      </c>
      <c r="C119" s="355" t="inlineStr">
        <is>
          <t>Hotel Name</t>
        </is>
      </c>
      <c r="D119" s="485">
        <f>TEXT(F119,"mmm")&amp;"-"&amp;RIGHT(YEAR(F119),2)</f>
        <v/>
      </c>
      <c r="E119" s="485" t="inlineStr">
        <is>
          <t>Q2</t>
        </is>
      </c>
      <c r="F119" s="485" t="n">
        <v>45131</v>
      </c>
      <c r="G119" s="486">
        <f>WEEKDAY(F119)</f>
        <v/>
      </c>
      <c r="H119" s="299" t="n">
        <v>0</v>
      </c>
      <c r="I119" s="299" t="n">
        <v>0</v>
      </c>
      <c r="J119" s="299" t="n">
        <v>0</v>
      </c>
      <c r="K119" s="300">
        <f>SUM(H119:J119)-J119</f>
        <v/>
      </c>
      <c r="L119" s="299" t="n"/>
      <c r="M119" s="299" t="n"/>
      <c r="N119" s="299" t="n"/>
      <c r="O119" s="300">
        <f>SUM(L119:N119)-N119</f>
        <v/>
      </c>
      <c r="P119" s="358">
        <f>IF(ISERROR(K119/VLOOKUP(C119,$W$1:$X$4,2,0)),"",K119/VLOOKUP(C119,$W$1:$X$4,2,0))</f>
        <v/>
      </c>
      <c r="Q119" s="358">
        <f>IF(ISERROR(O119/VLOOKUP(C119,$W$1:$X$4,2,0)),"",O119/VLOOKUP(C119,$W$1:$X$4,2,0))</f>
        <v/>
      </c>
      <c r="R119" s="299" t="inlineStr">
        <is>
          <t>NA</t>
        </is>
      </c>
      <c r="S119" s="299">
        <f>N119</f>
        <v/>
      </c>
      <c r="T119" s="358">
        <f>(O119+S119)/VLOOKUP(C119,$W$1:$X$4,2,0)</f>
        <v/>
      </c>
      <c r="U119" s="299" t="inlineStr">
        <is>
          <t>NA</t>
        </is>
      </c>
      <c r="V119" s="359">
        <f>U119=R119</f>
        <v/>
      </c>
      <c r="W119" s="373" t="n"/>
      <c r="X119" s="349" t="n"/>
      <c r="Y119" s="483" t="n"/>
      <c r="Z119" s="362" t="n"/>
      <c r="AA119" s="477" t="n"/>
      <c r="AB119" s="299">
        <f>L119-H119</f>
        <v/>
      </c>
      <c r="AC119" s="299">
        <f>M119-I119</f>
        <v/>
      </c>
      <c r="AD119" s="299">
        <f>N119-J119</f>
        <v/>
      </c>
      <c r="AE119" s="299">
        <f>O119-K119</f>
        <v/>
      </c>
      <c r="AF119" s="299" t="n"/>
      <c r="AG119" s="299" t="n"/>
      <c r="AH119" s="299" t="n"/>
      <c r="AI119" s="299" t="n"/>
      <c r="AJ119" s="299">
        <f>SUM(AG119:AI119)-AI119</f>
        <v/>
      </c>
      <c r="AK119" s="299" t="n"/>
      <c r="AL119" s="299" t="n"/>
      <c r="AM119" s="299" t="n"/>
      <c r="AN119" s="299">
        <f>SUM(AK119:AM119)-AM119</f>
        <v/>
      </c>
      <c r="AO119" s="358">
        <f>IF(ISERROR(AJ119/VLOOKUP(C119,$W$1:$X$4,2,0)),"",AJ119/VLOOKUP(C119,$W$1:$X$4,2,0))</f>
        <v/>
      </c>
      <c r="AP119" s="358">
        <f>IF(ISERROR(AN119/VLOOKUP(C119,$W$1:$X$4,2,0)),"",AN119/VLOOKUP(C119,$W$1:$X$4,2,0))</f>
        <v/>
      </c>
      <c r="AR119" s="299" t="n"/>
      <c r="AS119" s="299" t="n"/>
      <c r="AT119" s="299" t="n"/>
      <c r="AU119" s="300" t="n"/>
      <c r="AV119" s="299">
        <f>H119-AR119</f>
        <v/>
      </c>
      <c r="AW119" s="299">
        <f>I119-AS119</f>
        <v/>
      </c>
      <c r="AX119" s="299">
        <f>J119-AT119</f>
        <v/>
      </c>
      <c r="AY119" s="299">
        <f>K119-AU119</f>
        <v/>
      </c>
      <c r="BA119" s="299" t="n"/>
      <c r="BB119" s="299" t="n"/>
      <c r="BC119" s="299" t="n"/>
      <c r="BD119" s="300" t="n"/>
      <c r="BE119" s="299">
        <f>L119-BA119</f>
        <v/>
      </c>
      <c r="BF119" s="299">
        <f>M119-BB119</f>
        <v/>
      </c>
      <c r="BG119" s="299">
        <f>N119-BC119</f>
        <v/>
      </c>
      <c r="BH119" s="299">
        <f>O119-BD119</f>
        <v/>
      </c>
      <c r="BI119" s="364" t="n"/>
      <c r="BJ119" s="364" t="n"/>
      <c r="DJ119" s="365" t="n"/>
    </row>
    <row r="120" outlineLevel="1" ht="12.75" customHeight="1" s="302">
      <c r="A120" s="354">
        <f>C120&amp;D120</f>
        <v/>
      </c>
      <c r="B120" s="354">
        <f>C120&amp;F120</f>
        <v/>
      </c>
      <c r="C120" s="355" t="inlineStr">
        <is>
          <t>Hotel Name</t>
        </is>
      </c>
      <c r="D120" s="485">
        <f>TEXT(F120,"mmm")&amp;"-"&amp;RIGHT(YEAR(F120),2)</f>
        <v/>
      </c>
      <c r="E120" s="485" t="inlineStr">
        <is>
          <t>Q2</t>
        </is>
      </c>
      <c r="F120" s="485" t="n">
        <v>45132</v>
      </c>
      <c r="G120" s="486">
        <f>WEEKDAY(F120)</f>
        <v/>
      </c>
      <c r="H120" s="299" t="n">
        <v>1</v>
      </c>
      <c r="I120" s="299" t="n">
        <v>0</v>
      </c>
      <c r="J120" s="299" t="n">
        <v>0</v>
      </c>
      <c r="K120" s="300">
        <f>SUM(H120:J120)-J120</f>
        <v/>
      </c>
      <c r="L120" s="299" t="n"/>
      <c r="M120" s="299" t="n"/>
      <c r="N120" s="299" t="n"/>
      <c r="O120" s="300">
        <f>SUM(L120:N120)-N120</f>
        <v/>
      </c>
      <c r="P120" s="358">
        <f>IF(ISERROR(K120/VLOOKUP(C120,$W$1:$X$4,2,0)),"",K120/VLOOKUP(C120,$W$1:$X$4,2,0))</f>
        <v/>
      </c>
      <c r="Q120" s="358">
        <f>IF(ISERROR(O120/VLOOKUP(C120,$W$1:$X$4,2,0)),"",O120/VLOOKUP(C120,$W$1:$X$4,2,0))</f>
        <v/>
      </c>
      <c r="R120" s="299" t="inlineStr">
        <is>
          <t>NA</t>
        </is>
      </c>
      <c r="S120" s="299">
        <f>N120</f>
        <v/>
      </c>
      <c r="T120" s="358">
        <f>(O120+S120)/VLOOKUP(C120,$W$1:$X$4,2,0)</f>
        <v/>
      </c>
      <c r="U120" s="299" t="inlineStr">
        <is>
          <t>NA</t>
        </is>
      </c>
      <c r="V120" s="359">
        <f>U120=R120</f>
        <v/>
      </c>
      <c r="W120" s="373" t="n"/>
      <c r="X120" s="349" t="n"/>
      <c r="Y120" s="483" t="n"/>
      <c r="Z120" s="362" t="n"/>
      <c r="AA120" s="477" t="n"/>
      <c r="AB120" s="299">
        <f>L120-H120</f>
        <v/>
      </c>
      <c r="AC120" s="299">
        <f>M120-I120</f>
        <v/>
      </c>
      <c r="AD120" s="299">
        <f>N120-J120</f>
        <v/>
      </c>
      <c r="AE120" s="299">
        <f>O120-K120</f>
        <v/>
      </c>
      <c r="AF120" s="299" t="n"/>
      <c r="AG120" s="299" t="n"/>
      <c r="AH120" s="299" t="n"/>
      <c r="AI120" s="299" t="n"/>
      <c r="AJ120" s="299">
        <f>SUM(AG120:AI120)-AI120</f>
        <v/>
      </c>
      <c r="AK120" s="299" t="n"/>
      <c r="AL120" s="299" t="n"/>
      <c r="AM120" s="299" t="n"/>
      <c r="AN120" s="299">
        <f>SUM(AK120:AM120)-AM120</f>
        <v/>
      </c>
      <c r="AO120" s="358">
        <f>IF(ISERROR(AJ120/VLOOKUP(C120,$W$1:$X$4,2,0)),"",AJ120/VLOOKUP(C120,$W$1:$X$4,2,0))</f>
        <v/>
      </c>
      <c r="AP120" s="358">
        <f>IF(ISERROR(AN120/VLOOKUP(C120,$W$1:$X$4,2,0)),"",AN120/VLOOKUP(C120,$W$1:$X$4,2,0))</f>
        <v/>
      </c>
      <c r="AR120" s="299" t="n"/>
      <c r="AS120" s="299" t="n"/>
      <c r="AT120" s="299" t="n"/>
      <c r="AU120" s="300" t="n"/>
      <c r="AV120" s="299">
        <f>H120-AR120</f>
        <v/>
      </c>
      <c r="AW120" s="299">
        <f>I120-AS120</f>
        <v/>
      </c>
      <c r="AX120" s="299">
        <f>J120-AT120</f>
        <v/>
      </c>
      <c r="AY120" s="299">
        <f>K120-AU120</f>
        <v/>
      </c>
      <c r="BA120" s="299" t="n"/>
      <c r="BB120" s="299" t="n"/>
      <c r="BC120" s="299" t="n"/>
      <c r="BD120" s="300" t="n"/>
      <c r="BE120" s="299">
        <f>L120-BA120</f>
        <v/>
      </c>
      <c r="BF120" s="299">
        <f>M120-BB120</f>
        <v/>
      </c>
      <c r="BG120" s="299">
        <f>N120-BC120</f>
        <v/>
      </c>
      <c r="BH120" s="299">
        <f>O120-BD120</f>
        <v/>
      </c>
      <c r="BI120" s="364" t="n"/>
      <c r="BJ120" s="364" t="n"/>
      <c r="DJ120" s="365" t="n"/>
    </row>
    <row r="121" outlineLevel="1" ht="12.75" customHeight="1" s="302">
      <c r="A121" s="354">
        <f>C121&amp;D121</f>
        <v/>
      </c>
      <c r="B121" s="354">
        <f>C121&amp;F121</f>
        <v/>
      </c>
      <c r="C121" s="355" t="inlineStr">
        <is>
          <t>Hotel Name</t>
        </is>
      </c>
      <c r="D121" s="485">
        <f>TEXT(F121,"mmm")&amp;"-"&amp;RIGHT(YEAR(F121),2)</f>
        <v/>
      </c>
      <c r="E121" s="485" t="inlineStr">
        <is>
          <t>Q2</t>
        </is>
      </c>
      <c r="F121" s="485" t="n">
        <v>45133</v>
      </c>
      <c r="G121" s="486">
        <f>WEEKDAY(F121)</f>
        <v/>
      </c>
      <c r="H121" s="299" t="n">
        <v>0</v>
      </c>
      <c r="I121" s="299" t="n">
        <v>0</v>
      </c>
      <c r="J121" s="299" t="n">
        <v>0</v>
      </c>
      <c r="K121" s="300">
        <f>SUM(H121:J121)-J121</f>
        <v/>
      </c>
      <c r="L121" s="299" t="n"/>
      <c r="M121" s="299" t="n"/>
      <c r="N121" s="299" t="n"/>
      <c r="O121" s="300">
        <f>SUM(L121:N121)-N121</f>
        <v/>
      </c>
      <c r="P121" s="358">
        <f>IF(ISERROR(K121/VLOOKUP(C121,$W$1:$X$4,2,0)),"",K121/VLOOKUP(C121,$W$1:$X$4,2,0))</f>
        <v/>
      </c>
      <c r="Q121" s="358">
        <f>IF(ISERROR(O121/VLOOKUP(C121,$W$1:$X$4,2,0)),"",O121/VLOOKUP(C121,$W$1:$X$4,2,0))</f>
        <v/>
      </c>
      <c r="R121" s="299" t="inlineStr">
        <is>
          <t>NA</t>
        </is>
      </c>
      <c r="S121" s="299">
        <f>N121</f>
        <v/>
      </c>
      <c r="T121" s="358">
        <f>(O121+S121)/VLOOKUP(C121,$W$1:$X$4,2,0)</f>
        <v/>
      </c>
      <c r="U121" s="299" t="inlineStr">
        <is>
          <t>NA</t>
        </is>
      </c>
      <c r="V121" s="359">
        <f>U121=R121</f>
        <v/>
      </c>
      <c r="W121" s="373" t="n"/>
      <c r="X121" s="349" t="n"/>
      <c r="Y121" s="483" t="n"/>
      <c r="Z121" s="362" t="n"/>
      <c r="AA121" s="477" t="n"/>
      <c r="AB121" s="299">
        <f>L121-H121</f>
        <v/>
      </c>
      <c r="AC121" s="299">
        <f>M121-I121</f>
        <v/>
      </c>
      <c r="AD121" s="299">
        <f>N121-J121</f>
        <v/>
      </c>
      <c r="AE121" s="299">
        <f>O121-K121</f>
        <v/>
      </c>
      <c r="AF121" s="299" t="n"/>
      <c r="AG121" s="299" t="n"/>
      <c r="AH121" s="299" t="n"/>
      <c r="AI121" s="299" t="n"/>
      <c r="AJ121" s="299">
        <f>SUM(AG121:AI121)-AI121</f>
        <v/>
      </c>
      <c r="AK121" s="299" t="n"/>
      <c r="AL121" s="299" t="n"/>
      <c r="AM121" s="299" t="n"/>
      <c r="AN121" s="299">
        <f>SUM(AK121:AM121)-AM121</f>
        <v/>
      </c>
      <c r="AO121" s="358">
        <f>IF(ISERROR(AJ121/VLOOKUP(C121,$W$1:$X$4,2,0)),"",AJ121/VLOOKUP(C121,$W$1:$X$4,2,0))</f>
        <v/>
      </c>
      <c r="AP121" s="358">
        <f>IF(ISERROR(AN121/VLOOKUP(C121,$W$1:$X$4,2,0)),"",AN121/VLOOKUP(C121,$W$1:$X$4,2,0))</f>
        <v/>
      </c>
      <c r="AR121" s="299" t="n"/>
      <c r="AS121" s="299" t="n"/>
      <c r="AT121" s="299" t="n"/>
      <c r="AU121" s="300" t="n"/>
      <c r="AV121" s="299">
        <f>H121-AR121</f>
        <v/>
      </c>
      <c r="AW121" s="299">
        <f>I121-AS121</f>
        <v/>
      </c>
      <c r="AX121" s="299">
        <f>J121-AT121</f>
        <v/>
      </c>
      <c r="AY121" s="299">
        <f>K121-AU121</f>
        <v/>
      </c>
      <c r="BA121" s="299" t="n"/>
      <c r="BB121" s="299" t="n"/>
      <c r="BC121" s="299" t="n"/>
      <c r="BD121" s="300" t="n"/>
      <c r="BE121" s="299">
        <f>L121-BA121</f>
        <v/>
      </c>
      <c r="BF121" s="299">
        <f>M121-BB121</f>
        <v/>
      </c>
      <c r="BG121" s="299">
        <f>N121-BC121</f>
        <v/>
      </c>
      <c r="BH121" s="299">
        <f>O121-BD121</f>
        <v/>
      </c>
      <c r="BI121" s="364" t="n"/>
      <c r="BJ121" s="364" t="n"/>
      <c r="DJ121" s="365" t="n"/>
    </row>
    <row r="122" outlineLevel="1" ht="12.75" customHeight="1" s="302">
      <c r="A122" s="354">
        <f>C122&amp;D122</f>
        <v/>
      </c>
      <c r="B122" s="354">
        <f>C122&amp;F122</f>
        <v/>
      </c>
      <c r="C122" s="355" t="inlineStr">
        <is>
          <t>Hotel Name</t>
        </is>
      </c>
      <c r="D122" s="485">
        <f>TEXT(F122,"mmm")&amp;"-"&amp;RIGHT(YEAR(F122),2)</f>
        <v/>
      </c>
      <c r="E122" s="485" t="inlineStr">
        <is>
          <t>Q2</t>
        </is>
      </c>
      <c r="F122" s="485" t="n">
        <v>45134</v>
      </c>
      <c r="G122" s="486">
        <f>WEEKDAY(F122)</f>
        <v/>
      </c>
      <c r="H122" s="299" t="n">
        <v>0</v>
      </c>
      <c r="I122" s="299" t="n">
        <v>0</v>
      </c>
      <c r="J122" s="299" t="n">
        <v>0</v>
      </c>
      <c r="K122" s="300">
        <f>SUM(H122:J122)-J122</f>
        <v/>
      </c>
      <c r="L122" s="299" t="n"/>
      <c r="M122" s="299" t="n"/>
      <c r="N122" s="299" t="n"/>
      <c r="O122" s="300">
        <f>SUM(L122:N122)-N122</f>
        <v/>
      </c>
      <c r="P122" s="358">
        <f>IF(ISERROR(K122/VLOOKUP(C122,$W$1:$X$4,2,0)),"",K122/VLOOKUP(C122,$W$1:$X$4,2,0))</f>
        <v/>
      </c>
      <c r="Q122" s="358">
        <f>IF(ISERROR(O122/VLOOKUP(C122,$W$1:$X$4,2,0)),"",O122/VLOOKUP(C122,$W$1:$X$4,2,0))</f>
        <v/>
      </c>
      <c r="R122" s="299" t="inlineStr">
        <is>
          <t>NA</t>
        </is>
      </c>
      <c r="S122" s="299">
        <f>N122</f>
        <v/>
      </c>
      <c r="T122" s="358">
        <f>(O122+S122)/VLOOKUP(C122,$W$1:$X$4,2,0)</f>
        <v/>
      </c>
      <c r="U122" s="299" t="inlineStr">
        <is>
          <t>NA</t>
        </is>
      </c>
      <c r="V122" s="359">
        <f>U122=R122</f>
        <v/>
      </c>
      <c r="W122" s="373" t="n"/>
      <c r="X122" s="349" t="n"/>
      <c r="Y122" s="483" t="n"/>
      <c r="Z122" s="362" t="n"/>
      <c r="AA122" s="477" t="n"/>
      <c r="AB122" s="299">
        <f>L122-H122</f>
        <v/>
      </c>
      <c r="AC122" s="299">
        <f>M122-I122</f>
        <v/>
      </c>
      <c r="AD122" s="299">
        <f>N122-J122</f>
        <v/>
      </c>
      <c r="AE122" s="299">
        <f>O122-K122</f>
        <v/>
      </c>
      <c r="AF122" s="299" t="n"/>
      <c r="AG122" s="299" t="n"/>
      <c r="AH122" s="299" t="n"/>
      <c r="AI122" s="299" t="n"/>
      <c r="AJ122" s="299">
        <f>SUM(AG122:AI122)-AI122</f>
        <v/>
      </c>
      <c r="AK122" s="299" t="n"/>
      <c r="AL122" s="299" t="n"/>
      <c r="AM122" s="299" t="n"/>
      <c r="AN122" s="299">
        <f>SUM(AK122:AM122)-AM122</f>
        <v/>
      </c>
      <c r="AO122" s="358">
        <f>IF(ISERROR(AJ122/VLOOKUP(C122,$W$1:$X$4,2,0)),"",AJ122/VLOOKUP(C122,$W$1:$X$4,2,0))</f>
        <v/>
      </c>
      <c r="AP122" s="358">
        <f>IF(ISERROR(AN122/VLOOKUP(C122,$W$1:$X$4,2,0)),"",AN122/VLOOKUP(C122,$W$1:$X$4,2,0))</f>
        <v/>
      </c>
      <c r="AR122" s="299" t="n"/>
      <c r="AS122" s="299" t="n"/>
      <c r="AT122" s="299" t="n"/>
      <c r="AU122" s="300" t="n"/>
      <c r="AV122" s="299">
        <f>H122-AR122</f>
        <v/>
      </c>
      <c r="AW122" s="299">
        <f>I122-AS122</f>
        <v/>
      </c>
      <c r="AX122" s="299">
        <f>J122-AT122</f>
        <v/>
      </c>
      <c r="AY122" s="299">
        <f>K122-AU122</f>
        <v/>
      </c>
      <c r="BA122" s="299" t="n"/>
      <c r="BB122" s="299" t="n"/>
      <c r="BC122" s="299" t="n"/>
      <c r="BD122" s="300" t="n"/>
      <c r="BE122" s="299">
        <f>L122-BA122</f>
        <v/>
      </c>
      <c r="BF122" s="299">
        <f>M122-BB122</f>
        <v/>
      </c>
      <c r="BG122" s="299">
        <f>N122-BC122</f>
        <v/>
      </c>
      <c r="BH122" s="299">
        <f>O122-BD122</f>
        <v/>
      </c>
      <c r="BI122" s="364" t="n"/>
      <c r="BJ122" s="364" t="n"/>
      <c r="DJ122" s="365" t="n"/>
    </row>
    <row r="123" outlineLevel="1" ht="12.75" customHeight="1" s="302">
      <c r="A123" s="354">
        <f>C123&amp;D123</f>
        <v/>
      </c>
      <c r="B123" s="354">
        <f>C123&amp;F123</f>
        <v/>
      </c>
      <c r="C123" s="355" t="inlineStr">
        <is>
          <t>Hotel Name</t>
        </is>
      </c>
      <c r="D123" s="485">
        <f>TEXT(F123,"mmm")&amp;"-"&amp;RIGHT(YEAR(F123),2)</f>
        <v/>
      </c>
      <c r="E123" s="485" t="inlineStr">
        <is>
          <t>Q2</t>
        </is>
      </c>
      <c r="F123" s="485" t="n">
        <v>45135</v>
      </c>
      <c r="G123" s="486">
        <f>WEEKDAY(F123)</f>
        <v/>
      </c>
      <c r="H123" s="299" t="n">
        <v>1</v>
      </c>
      <c r="I123" s="299" t="n">
        <v>0</v>
      </c>
      <c r="J123" s="299" t="n">
        <v>0</v>
      </c>
      <c r="K123" s="300">
        <f>SUM(H123:J123)-J123</f>
        <v/>
      </c>
      <c r="L123" s="299" t="n"/>
      <c r="M123" s="299" t="n"/>
      <c r="N123" s="299" t="n"/>
      <c r="O123" s="300">
        <f>SUM(L123:N123)-N123</f>
        <v/>
      </c>
      <c r="P123" s="358">
        <f>IF(ISERROR(K123/VLOOKUP(C123,$W$1:$X$4,2,0)),"",K123/VLOOKUP(C123,$W$1:$X$4,2,0))</f>
        <v/>
      </c>
      <c r="Q123" s="358">
        <f>IF(ISERROR(O123/VLOOKUP(C123,$W$1:$X$4,2,0)),"",O123/VLOOKUP(C123,$W$1:$X$4,2,0))</f>
        <v/>
      </c>
      <c r="R123" s="299" t="inlineStr">
        <is>
          <t>NA</t>
        </is>
      </c>
      <c r="S123" s="299">
        <f>N123</f>
        <v/>
      </c>
      <c r="T123" s="358">
        <f>(O123+S123)/VLOOKUP(C123,$W$1:$X$4,2,0)</f>
        <v/>
      </c>
      <c r="U123" s="299" t="inlineStr">
        <is>
          <t>NA</t>
        </is>
      </c>
      <c r="V123" s="359">
        <f>U123=R123</f>
        <v/>
      </c>
      <c r="W123" s="373" t="n"/>
      <c r="X123" s="349" t="n"/>
      <c r="Y123" s="483" t="n"/>
      <c r="Z123" s="362" t="n"/>
      <c r="AA123" s="477" t="n"/>
      <c r="AB123" s="299">
        <f>L123-H123</f>
        <v/>
      </c>
      <c r="AC123" s="299">
        <f>M123-I123</f>
        <v/>
      </c>
      <c r="AD123" s="299">
        <f>N123-J123</f>
        <v/>
      </c>
      <c r="AE123" s="299">
        <f>O123-K123</f>
        <v/>
      </c>
      <c r="AF123" s="299" t="n"/>
      <c r="AG123" s="299" t="n"/>
      <c r="AH123" s="299" t="n"/>
      <c r="AI123" s="299" t="n"/>
      <c r="AJ123" s="299">
        <f>SUM(AG123:AI123)-AI123</f>
        <v/>
      </c>
      <c r="AK123" s="299" t="n"/>
      <c r="AL123" s="299" t="n"/>
      <c r="AM123" s="299" t="n"/>
      <c r="AN123" s="299">
        <f>SUM(AK123:AM123)-AM123</f>
        <v/>
      </c>
      <c r="AO123" s="358">
        <f>IF(ISERROR(AJ123/VLOOKUP(C123,$W$1:$X$4,2,0)),"",AJ123/VLOOKUP(C123,$W$1:$X$4,2,0))</f>
        <v/>
      </c>
      <c r="AP123" s="358">
        <f>IF(ISERROR(AN123/VLOOKUP(C123,$W$1:$X$4,2,0)),"",AN123/VLOOKUP(C123,$W$1:$X$4,2,0))</f>
        <v/>
      </c>
      <c r="AR123" s="299" t="n"/>
      <c r="AS123" s="299" t="n"/>
      <c r="AT123" s="299" t="n"/>
      <c r="AU123" s="300" t="n"/>
      <c r="AV123" s="299">
        <f>H123-AR123</f>
        <v/>
      </c>
      <c r="AW123" s="299">
        <f>I123-AS123</f>
        <v/>
      </c>
      <c r="AX123" s="299">
        <f>J123-AT123</f>
        <v/>
      </c>
      <c r="AY123" s="299">
        <f>K123-AU123</f>
        <v/>
      </c>
      <c r="BA123" s="299" t="n"/>
      <c r="BB123" s="299" t="n"/>
      <c r="BC123" s="299" t="n"/>
      <c r="BD123" s="300" t="n"/>
      <c r="BE123" s="299">
        <f>L123-BA123</f>
        <v/>
      </c>
      <c r="BF123" s="299">
        <f>M123-BB123</f>
        <v/>
      </c>
      <c r="BG123" s="299">
        <f>N123-BC123</f>
        <v/>
      </c>
      <c r="BH123" s="299">
        <f>O123-BD123</f>
        <v/>
      </c>
      <c r="BI123" s="364" t="n"/>
      <c r="BJ123" s="364" t="n"/>
      <c r="DJ123" s="365" t="n"/>
    </row>
    <row r="124" outlineLevel="1" ht="12.75" customHeight="1" s="302">
      <c r="A124" s="354">
        <f>C124&amp;D124</f>
        <v/>
      </c>
      <c r="B124" s="354">
        <f>C124&amp;F124</f>
        <v/>
      </c>
      <c r="C124" s="355" t="inlineStr">
        <is>
          <t>Hotel Name</t>
        </is>
      </c>
      <c r="D124" s="485">
        <f>TEXT(F124,"mmm")&amp;"-"&amp;RIGHT(YEAR(F124),2)</f>
        <v/>
      </c>
      <c r="E124" s="485" t="inlineStr">
        <is>
          <t>Q2</t>
        </is>
      </c>
      <c r="F124" s="485" t="n">
        <v>45136</v>
      </c>
      <c r="G124" s="486">
        <f>WEEKDAY(F124)</f>
        <v/>
      </c>
      <c r="H124" s="299" t="n">
        <v>2</v>
      </c>
      <c r="I124" s="299" t="n">
        <v>0</v>
      </c>
      <c r="J124" s="299" t="n">
        <v>0</v>
      </c>
      <c r="K124" s="300">
        <f>SUM(H124:J124)-J124</f>
        <v/>
      </c>
      <c r="L124" s="299" t="n"/>
      <c r="M124" s="299" t="n"/>
      <c r="N124" s="299" t="n"/>
      <c r="O124" s="300">
        <f>SUM(L124:N124)-N124</f>
        <v/>
      </c>
      <c r="P124" s="358">
        <f>IF(ISERROR(K124/VLOOKUP(C124,$W$1:$X$4,2,0)),"",K124/VLOOKUP(C124,$W$1:$X$4,2,0))</f>
        <v/>
      </c>
      <c r="Q124" s="358">
        <f>IF(ISERROR(O124/VLOOKUP(C124,$W$1:$X$4,2,0)),"",O124/VLOOKUP(C124,$W$1:$X$4,2,0))</f>
        <v/>
      </c>
      <c r="R124" s="299" t="inlineStr">
        <is>
          <t>NA</t>
        </is>
      </c>
      <c r="S124" s="299">
        <f>N124</f>
        <v/>
      </c>
      <c r="T124" s="358">
        <f>(O124+S124)/VLOOKUP(C124,$W$1:$X$4,2,0)</f>
        <v/>
      </c>
      <c r="U124" s="299" t="inlineStr">
        <is>
          <t>NA</t>
        </is>
      </c>
      <c r="V124" s="359">
        <f>U124=R124</f>
        <v/>
      </c>
      <c r="W124" s="373" t="n"/>
      <c r="X124" s="349" t="n"/>
      <c r="Y124" s="483" t="n"/>
      <c r="Z124" s="362" t="n"/>
      <c r="AA124" s="477" t="n"/>
      <c r="AB124" s="299">
        <f>L124-H124</f>
        <v/>
      </c>
      <c r="AC124" s="299">
        <f>M124-I124</f>
        <v/>
      </c>
      <c r="AD124" s="299">
        <f>N124-J124</f>
        <v/>
      </c>
      <c r="AE124" s="299">
        <f>O124-K124</f>
        <v/>
      </c>
      <c r="AF124" s="299" t="n"/>
      <c r="AG124" s="299" t="n"/>
      <c r="AH124" s="299" t="n"/>
      <c r="AI124" s="299" t="n"/>
      <c r="AJ124" s="299">
        <f>SUM(AG124:AI124)-AI124</f>
        <v/>
      </c>
      <c r="AK124" s="299" t="n"/>
      <c r="AL124" s="299" t="n"/>
      <c r="AM124" s="299" t="n"/>
      <c r="AN124" s="299">
        <f>SUM(AK124:AM124)-AM124</f>
        <v/>
      </c>
      <c r="AO124" s="358">
        <f>IF(ISERROR(AJ124/VLOOKUP(C124,$W$1:$X$4,2,0)),"",AJ124/VLOOKUP(C124,$W$1:$X$4,2,0))</f>
        <v/>
      </c>
      <c r="AP124" s="358">
        <f>IF(ISERROR(AN124/VLOOKUP(C124,$W$1:$X$4,2,0)),"",AN124/VLOOKUP(C124,$W$1:$X$4,2,0))</f>
        <v/>
      </c>
      <c r="AR124" s="299" t="n"/>
      <c r="AS124" s="299" t="n"/>
      <c r="AT124" s="299" t="n"/>
      <c r="AU124" s="300" t="n"/>
      <c r="AV124" s="299">
        <f>H124-AR124</f>
        <v/>
      </c>
      <c r="AW124" s="299">
        <f>I124-AS124</f>
        <v/>
      </c>
      <c r="AX124" s="299">
        <f>J124-AT124</f>
        <v/>
      </c>
      <c r="AY124" s="299">
        <f>K124-AU124</f>
        <v/>
      </c>
      <c r="BA124" s="299" t="n"/>
      <c r="BB124" s="299" t="n"/>
      <c r="BC124" s="299" t="n"/>
      <c r="BD124" s="300" t="n"/>
      <c r="BE124" s="299">
        <f>L124-BA124</f>
        <v/>
      </c>
      <c r="BF124" s="299">
        <f>M124-BB124</f>
        <v/>
      </c>
      <c r="BG124" s="299">
        <f>N124-BC124</f>
        <v/>
      </c>
      <c r="BH124" s="299">
        <f>O124-BD124</f>
        <v/>
      </c>
      <c r="BI124" s="364" t="n"/>
      <c r="BJ124" s="364" t="n"/>
      <c r="DJ124" s="365" t="n"/>
    </row>
    <row r="125" outlineLevel="1" ht="12.75" customHeight="1" s="302">
      <c r="A125" s="354">
        <f>C125&amp;D125</f>
        <v/>
      </c>
      <c r="B125" s="354">
        <f>C125&amp;F125</f>
        <v/>
      </c>
      <c r="C125" s="355" t="inlineStr">
        <is>
          <t>Hotel Name</t>
        </is>
      </c>
      <c r="D125" s="485">
        <f>TEXT(F125,"mmm")&amp;"-"&amp;RIGHT(YEAR(F125),2)</f>
        <v/>
      </c>
      <c r="E125" s="485" t="inlineStr">
        <is>
          <t>Q2</t>
        </is>
      </c>
      <c r="F125" s="485" t="n">
        <v>45137</v>
      </c>
      <c r="G125" s="486">
        <f>WEEKDAY(F125)</f>
        <v/>
      </c>
      <c r="H125" s="299" t="n">
        <v>5</v>
      </c>
      <c r="I125" s="299" t="n">
        <v>0</v>
      </c>
      <c r="J125" s="299" t="n">
        <v>0</v>
      </c>
      <c r="K125" s="300">
        <f>SUM(H125:J125)-J125</f>
        <v/>
      </c>
      <c r="L125" s="299" t="n"/>
      <c r="M125" s="299" t="n"/>
      <c r="N125" s="299" t="n"/>
      <c r="O125" s="300">
        <f>SUM(L125:N125)-N125</f>
        <v/>
      </c>
      <c r="P125" s="358">
        <f>IF(ISERROR(K125/VLOOKUP(C125,$W$1:$X$4,2,0)),"",K125/VLOOKUP(C125,$W$1:$X$4,2,0))</f>
        <v/>
      </c>
      <c r="Q125" s="358">
        <f>IF(ISERROR(O125/VLOOKUP(C125,$W$1:$X$4,2,0)),"",O125/VLOOKUP(C125,$W$1:$X$4,2,0))</f>
        <v/>
      </c>
      <c r="R125" s="299" t="inlineStr">
        <is>
          <t>NA</t>
        </is>
      </c>
      <c r="S125" s="299">
        <f>N125</f>
        <v/>
      </c>
      <c r="T125" s="358">
        <f>(O125+S125)/VLOOKUP(C125,$W$1:$X$4,2,0)</f>
        <v/>
      </c>
      <c r="U125" s="299" t="inlineStr">
        <is>
          <t>NA</t>
        </is>
      </c>
      <c r="V125" s="359">
        <f>U125=R125</f>
        <v/>
      </c>
      <c r="W125" s="373" t="n"/>
      <c r="X125" s="349" t="n"/>
      <c r="Y125" s="483" t="n"/>
      <c r="Z125" s="362" t="n"/>
      <c r="AA125" s="477" t="n"/>
      <c r="AB125" s="299">
        <f>L125-H125</f>
        <v/>
      </c>
      <c r="AC125" s="299">
        <f>M125-I125</f>
        <v/>
      </c>
      <c r="AD125" s="299">
        <f>N125-J125</f>
        <v/>
      </c>
      <c r="AE125" s="299">
        <f>O125-K125</f>
        <v/>
      </c>
      <c r="AF125" s="299" t="n"/>
      <c r="AG125" s="299" t="n"/>
      <c r="AH125" s="299" t="n"/>
      <c r="AI125" s="299" t="n"/>
      <c r="AJ125" s="299">
        <f>SUM(AG125:AI125)-AI125</f>
        <v/>
      </c>
      <c r="AK125" s="299" t="n"/>
      <c r="AL125" s="299" t="n"/>
      <c r="AM125" s="299" t="n"/>
      <c r="AN125" s="299">
        <f>SUM(AK125:AM125)-AM125</f>
        <v/>
      </c>
      <c r="AO125" s="358">
        <f>IF(ISERROR(AJ125/VLOOKUP(C125,$W$1:$X$4,2,0)),"",AJ125/VLOOKUP(C125,$W$1:$X$4,2,0))</f>
        <v/>
      </c>
      <c r="AP125" s="358">
        <f>IF(ISERROR(AN125/VLOOKUP(C125,$W$1:$X$4,2,0)),"",AN125/VLOOKUP(C125,$W$1:$X$4,2,0))</f>
        <v/>
      </c>
      <c r="AR125" s="299" t="n"/>
      <c r="AS125" s="299" t="n"/>
      <c r="AT125" s="299" t="n"/>
      <c r="AU125" s="300" t="n"/>
      <c r="AV125" s="299">
        <f>H125-AR125</f>
        <v/>
      </c>
      <c r="AW125" s="299">
        <f>I125-AS125</f>
        <v/>
      </c>
      <c r="AX125" s="299">
        <f>J125-AT125</f>
        <v/>
      </c>
      <c r="AY125" s="299">
        <f>K125-AU125</f>
        <v/>
      </c>
      <c r="BA125" s="299" t="n"/>
      <c r="BB125" s="299" t="n"/>
      <c r="BC125" s="299" t="n"/>
      <c r="BD125" s="300" t="n"/>
      <c r="BE125" s="299">
        <f>L125-BA125</f>
        <v/>
      </c>
      <c r="BF125" s="299">
        <f>M125-BB125</f>
        <v/>
      </c>
      <c r="BG125" s="299">
        <f>N125-BC125</f>
        <v/>
      </c>
      <c r="BH125" s="299">
        <f>O125-BD125</f>
        <v/>
      </c>
      <c r="BI125" s="364" t="n"/>
      <c r="BJ125" s="364" t="n"/>
      <c r="DJ125" s="365" t="n"/>
    </row>
    <row r="126" outlineLevel="1" ht="12.75" customHeight="1" s="302">
      <c r="A126" s="354">
        <f>C126&amp;D126</f>
        <v/>
      </c>
      <c r="B126" s="354">
        <f>C126&amp;F126</f>
        <v/>
      </c>
      <c r="C126" s="355" t="inlineStr">
        <is>
          <t>Hotel Name</t>
        </is>
      </c>
      <c r="D126" s="485">
        <f>TEXT(F126,"mmm")&amp;"-"&amp;RIGHT(YEAR(F126),2)</f>
        <v/>
      </c>
      <c r="E126" s="485" t="inlineStr">
        <is>
          <t>Q2</t>
        </is>
      </c>
      <c r="F126" s="485" t="n">
        <v>45138</v>
      </c>
      <c r="G126" s="486">
        <f>WEEKDAY(F126)</f>
        <v/>
      </c>
      <c r="H126" s="299" t="n">
        <v>3</v>
      </c>
      <c r="I126" s="299" t="n">
        <v>0</v>
      </c>
      <c r="J126" s="299" t="n">
        <v>0</v>
      </c>
      <c r="K126" s="300">
        <f>SUM(H126:J126)-J126</f>
        <v/>
      </c>
      <c r="L126" s="299" t="n"/>
      <c r="M126" s="299" t="n"/>
      <c r="N126" s="299" t="n"/>
      <c r="O126" s="300">
        <f>SUM(L126:N126)-N126</f>
        <v/>
      </c>
      <c r="P126" s="358">
        <f>IF(ISERROR(K126/VLOOKUP(C126,$W$1:$X$4,2,0)),"",K126/VLOOKUP(C126,$W$1:$X$4,2,0))</f>
        <v/>
      </c>
      <c r="Q126" s="358">
        <f>IF(ISERROR(O126/VLOOKUP(C126,$W$1:$X$4,2,0)),"",O126/VLOOKUP(C126,$W$1:$X$4,2,0))</f>
        <v/>
      </c>
      <c r="R126" s="299" t="inlineStr">
        <is>
          <t>NA</t>
        </is>
      </c>
      <c r="S126" s="299">
        <f>N126</f>
        <v/>
      </c>
      <c r="T126" s="358">
        <f>(O126+S126)/VLOOKUP(C126,$W$1:$X$4,2,0)</f>
        <v/>
      </c>
      <c r="U126" s="299" t="inlineStr">
        <is>
          <t>NA</t>
        </is>
      </c>
      <c r="V126" s="359">
        <f>U126=R126</f>
        <v/>
      </c>
      <c r="W126" s="373" t="n"/>
      <c r="X126" s="349" t="n"/>
      <c r="Y126" s="483" t="n"/>
      <c r="Z126" s="362" t="n"/>
      <c r="AA126" s="477" t="n"/>
      <c r="AB126" s="299">
        <f>L126-H126</f>
        <v/>
      </c>
      <c r="AC126" s="299">
        <f>M126-I126</f>
        <v/>
      </c>
      <c r="AD126" s="299">
        <f>N126-J126</f>
        <v/>
      </c>
      <c r="AE126" s="299">
        <f>O126-K126</f>
        <v/>
      </c>
      <c r="AF126" s="299" t="n"/>
      <c r="AG126" s="299" t="n"/>
      <c r="AH126" s="299" t="n"/>
      <c r="AI126" s="299" t="n"/>
      <c r="AJ126" s="299">
        <f>SUM(AG126:AI126)-AI126</f>
        <v/>
      </c>
      <c r="AK126" s="299" t="n"/>
      <c r="AL126" s="299" t="n"/>
      <c r="AM126" s="299" t="n"/>
      <c r="AN126" s="299">
        <f>SUM(AK126:AM126)-AM126</f>
        <v/>
      </c>
      <c r="AO126" s="358">
        <f>IF(ISERROR(AJ126/VLOOKUP(C126,$W$1:$X$4,2,0)),"",AJ126/VLOOKUP(C126,$W$1:$X$4,2,0))</f>
        <v/>
      </c>
      <c r="AP126" s="358">
        <f>IF(ISERROR(AN126/VLOOKUP(C126,$W$1:$X$4,2,0)),"",AN126/VLOOKUP(C126,$W$1:$X$4,2,0))</f>
        <v/>
      </c>
      <c r="AR126" s="299" t="n"/>
      <c r="AS126" s="299" t="n"/>
      <c r="AT126" s="299" t="n"/>
      <c r="AU126" s="300" t="n"/>
      <c r="AV126" s="299">
        <f>H126-AR126</f>
        <v/>
      </c>
      <c r="AW126" s="299">
        <f>I126-AS126</f>
        <v/>
      </c>
      <c r="AX126" s="299">
        <f>J126-AT126</f>
        <v/>
      </c>
      <c r="AY126" s="299">
        <f>K126-AU126</f>
        <v/>
      </c>
      <c r="BA126" s="299" t="n"/>
      <c r="BB126" s="299" t="n"/>
      <c r="BC126" s="299" t="n"/>
      <c r="BD126" s="300" t="n"/>
      <c r="BE126" s="299">
        <f>L126-BA126</f>
        <v/>
      </c>
      <c r="BF126" s="299">
        <f>M126-BB126</f>
        <v/>
      </c>
      <c r="BG126" s="299">
        <f>N126-BC126</f>
        <v/>
      </c>
      <c r="BH126" s="299">
        <f>O126-BD126</f>
        <v/>
      </c>
      <c r="BI126" s="364" t="n"/>
      <c r="BJ126" s="364" t="n"/>
      <c r="DJ126" s="365" t="n"/>
    </row>
    <row r="127" outlineLevel="1" collapsed="1" ht="12.75" customHeight="1" s="302">
      <c r="A127" s="354">
        <f>C127&amp;D127</f>
        <v/>
      </c>
      <c r="B127" s="354">
        <f>C127&amp;F127</f>
        <v/>
      </c>
      <c r="C127" s="355" t="inlineStr">
        <is>
          <t>Hotel Name</t>
        </is>
      </c>
      <c r="D127" s="485">
        <f>TEXT(F127,"mmm")&amp;"-"&amp;RIGHT(YEAR(F127),2)</f>
        <v/>
      </c>
      <c r="E127" s="485" t="inlineStr">
        <is>
          <t>Q2</t>
        </is>
      </c>
      <c r="F127" s="485" t="n">
        <v>45139</v>
      </c>
      <c r="G127" s="486">
        <f>WEEKDAY(F127)</f>
        <v/>
      </c>
      <c r="H127" s="299" t="n">
        <v>4</v>
      </c>
      <c r="I127" s="299" t="n">
        <v>0</v>
      </c>
      <c r="J127" s="299" t="n">
        <v>0</v>
      </c>
      <c r="K127" s="300">
        <f>SUM(H127:J127)-J127</f>
        <v/>
      </c>
      <c r="L127" s="299" t="n"/>
      <c r="M127" s="299" t="n"/>
      <c r="N127" s="299" t="n"/>
      <c r="O127" s="300">
        <f>SUM(L127:N127)-N127</f>
        <v/>
      </c>
      <c r="P127" s="358">
        <f>IF(ISERROR(K127/VLOOKUP(C127,$W$1:$X$4,2,0)),"",K127/VLOOKUP(C127,$W$1:$X$4,2,0))</f>
        <v/>
      </c>
      <c r="Q127" s="358">
        <f>IF(ISERROR(O127/VLOOKUP(C127,$W$1:$X$4,2,0)),"",O127/VLOOKUP(C127,$W$1:$X$4,2,0))</f>
        <v/>
      </c>
      <c r="R127" s="299" t="inlineStr">
        <is>
          <t>NA</t>
        </is>
      </c>
      <c r="S127" s="299">
        <f>N127</f>
        <v/>
      </c>
      <c r="T127" s="358">
        <f>(O127+S127)/VLOOKUP(C127,$W$1:$X$4,2,0)</f>
        <v/>
      </c>
      <c r="U127" s="299" t="inlineStr">
        <is>
          <t>NA</t>
        </is>
      </c>
      <c r="V127" s="359">
        <f>U127=R127</f>
        <v/>
      </c>
      <c r="W127" s="373" t="n"/>
      <c r="X127" s="349" t="n"/>
      <c r="Y127" s="483" t="n"/>
      <c r="Z127" s="362" t="n"/>
      <c r="AA127" s="477" t="n"/>
      <c r="AB127" s="299">
        <f>L127-H127</f>
        <v/>
      </c>
      <c r="AC127" s="299">
        <f>M127-I127</f>
        <v/>
      </c>
      <c r="AD127" s="299">
        <f>N127-J127</f>
        <v/>
      </c>
      <c r="AE127" s="299">
        <f>O127-K127</f>
        <v/>
      </c>
      <c r="AF127" s="299" t="n"/>
      <c r="AG127" s="299" t="n"/>
      <c r="AH127" s="299" t="n"/>
      <c r="AI127" s="299" t="n"/>
      <c r="AJ127" s="299">
        <f>SUM(AG127:AI127)-AI127</f>
        <v/>
      </c>
      <c r="AK127" s="299" t="n"/>
      <c r="AL127" s="299" t="n"/>
      <c r="AM127" s="299" t="n"/>
      <c r="AN127" s="299">
        <f>SUM(AK127:AM127)-AM127</f>
        <v/>
      </c>
      <c r="AO127" s="358">
        <f>IF(ISERROR(AJ127/VLOOKUP(C127,$W$1:$X$4,2,0)),"",AJ127/VLOOKUP(C127,$W$1:$X$4,2,0))</f>
        <v/>
      </c>
      <c r="AP127" s="358">
        <f>IF(ISERROR(AN127/VLOOKUP(C127,$W$1:$X$4,2,0)),"",AN127/VLOOKUP(C127,$W$1:$X$4,2,0))</f>
        <v/>
      </c>
      <c r="AR127" s="299" t="n"/>
      <c r="AS127" s="299" t="n"/>
      <c r="AT127" s="299" t="n"/>
      <c r="AU127" s="300" t="n"/>
      <c r="AV127" s="299">
        <f>H127-AR127</f>
        <v/>
      </c>
      <c r="AW127" s="299">
        <f>I127-AS127</f>
        <v/>
      </c>
      <c r="AX127" s="299">
        <f>J127-AT127</f>
        <v/>
      </c>
      <c r="AY127" s="299">
        <f>K127-AU127</f>
        <v/>
      </c>
      <c r="BA127" s="299" t="n"/>
      <c r="BB127" s="299" t="n"/>
      <c r="BC127" s="299" t="n"/>
      <c r="BD127" s="300" t="n"/>
      <c r="BE127" s="299">
        <f>L127-BA127</f>
        <v/>
      </c>
      <c r="BF127" s="299">
        <f>M127-BB127</f>
        <v/>
      </c>
      <c r="BG127" s="299">
        <f>N127-BC127</f>
        <v/>
      </c>
      <c r="BH127" s="299">
        <f>O127-BD127</f>
        <v/>
      </c>
      <c r="BI127" s="364" t="n"/>
      <c r="BJ127" s="364" t="n"/>
      <c r="DJ127" s="365" t="n"/>
    </row>
    <row r="128" outlineLevel="1" ht="12.75" customHeight="1" s="302">
      <c r="A128" s="354">
        <f>C128&amp;D128</f>
        <v/>
      </c>
      <c r="B128" s="354">
        <f>C128&amp;F128</f>
        <v/>
      </c>
      <c r="C128" s="355" t="inlineStr">
        <is>
          <t>Hotel Name</t>
        </is>
      </c>
      <c r="D128" s="485">
        <f>TEXT(F128,"mmm")&amp;"-"&amp;RIGHT(YEAR(F128),2)</f>
        <v/>
      </c>
      <c r="E128" s="485" t="inlineStr">
        <is>
          <t>Q2</t>
        </is>
      </c>
      <c r="F128" s="485" t="n">
        <v>45140</v>
      </c>
      <c r="G128" s="486">
        <f>WEEKDAY(F128)</f>
        <v/>
      </c>
      <c r="H128" s="299" t="n">
        <v>0</v>
      </c>
      <c r="I128" s="299" t="n">
        <v>0</v>
      </c>
      <c r="J128" s="299" t="n">
        <v>0</v>
      </c>
      <c r="K128" s="300">
        <f>SUM(H128:J128)-J128</f>
        <v/>
      </c>
      <c r="L128" s="299" t="n"/>
      <c r="M128" s="299" t="n"/>
      <c r="N128" s="299" t="n"/>
      <c r="O128" s="300">
        <f>SUM(L128:N128)-N128</f>
        <v/>
      </c>
      <c r="P128" s="358">
        <f>IF(ISERROR(K128/VLOOKUP(C128,$W$1:$X$4,2,0)),"",K128/VLOOKUP(C128,$W$1:$X$4,2,0))</f>
        <v/>
      </c>
      <c r="Q128" s="358">
        <f>IF(ISERROR(O128/VLOOKUP(C128,$W$1:$X$4,2,0)),"",O128/VLOOKUP(C128,$W$1:$X$4,2,0))</f>
        <v/>
      </c>
      <c r="R128" s="299" t="inlineStr">
        <is>
          <t>NA</t>
        </is>
      </c>
      <c r="S128" s="299">
        <f>N128</f>
        <v/>
      </c>
      <c r="T128" s="358">
        <f>(O128+S128)/VLOOKUP(C128,$W$1:$X$4,2,0)</f>
        <v/>
      </c>
      <c r="U128" s="299" t="inlineStr">
        <is>
          <t>NA</t>
        </is>
      </c>
      <c r="V128" s="359">
        <f>U128=R128</f>
        <v/>
      </c>
      <c r="W128" s="373" t="n"/>
      <c r="X128" s="349" t="n"/>
      <c r="Y128" s="483" t="n"/>
      <c r="Z128" s="362" t="n"/>
      <c r="AA128" s="477" t="n"/>
      <c r="AB128" s="299">
        <f>L128-H128</f>
        <v/>
      </c>
      <c r="AC128" s="299">
        <f>M128-I128</f>
        <v/>
      </c>
      <c r="AD128" s="299">
        <f>N128-J128</f>
        <v/>
      </c>
      <c r="AE128" s="299">
        <f>O128-K128</f>
        <v/>
      </c>
      <c r="AF128" s="299" t="n"/>
      <c r="AG128" s="299" t="n"/>
      <c r="AH128" s="299" t="n"/>
      <c r="AI128" s="299" t="n"/>
      <c r="AJ128" s="299">
        <f>SUM(AG128:AI128)-AI128</f>
        <v/>
      </c>
      <c r="AK128" s="299" t="n"/>
      <c r="AL128" s="299" t="n"/>
      <c r="AM128" s="299" t="n"/>
      <c r="AN128" s="299">
        <f>SUM(AK128:AM128)-AM128</f>
        <v/>
      </c>
      <c r="AO128" s="358">
        <f>IF(ISERROR(AJ128/VLOOKUP(C128,$W$1:$X$4,2,0)),"",AJ128/VLOOKUP(C128,$W$1:$X$4,2,0))</f>
        <v/>
      </c>
      <c r="AP128" s="358">
        <f>IF(ISERROR(AN128/VLOOKUP(C128,$W$1:$X$4,2,0)),"",AN128/VLOOKUP(C128,$W$1:$X$4,2,0))</f>
        <v/>
      </c>
      <c r="AR128" s="299" t="n"/>
      <c r="AS128" s="299" t="n"/>
      <c r="AT128" s="299" t="n"/>
      <c r="AU128" s="300" t="n"/>
      <c r="AV128" s="299">
        <f>H128-AR128</f>
        <v/>
      </c>
      <c r="AW128" s="299">
        <f>I128-AS128</f>
        <v/>
      </c>
      <c r="AX128" s="299">
        <f>J128-AT128</f>
        <v/>
      </c>
      <c r="AY128" s="299">
        <f>K128-AU128</f>
        <v/>
      </c>
      <c r="BA128" s="299" t="n"/>
      <c r="BB128" s="299" t="n"/>
      <c r="BC128" s="299" t="n"/>
      <c r="BD128" s="300" t="n"/>
      <c r="BE128" s="299">
        <f>L128-BA128</f>
        <v/>
      </c>
      <c r="BF128" s="299">
        <f>M128-BB128</f>
        <v/>
      </c>
      <c r="BG128" s="299">
        <f>N128-BC128</f>
        <v/>
      </c>
      <c r="BH128" s="299">
        <f>O128-BD128</f>
        <v/>
      </c>
      <c r="BI128" s="364" t="n"/>
      <c r="BJ128" s="364" t="n"/>
      <c r="DJ128" s="365" t="n"/>
    </row>
    <row r="129" outlineLevel="1" ht="12.75" customHeight="1" s="302">
      <c r="A129" s="354">
        <f>C129&amp;D129</f>
        <v/>
      </c>
      <c r="B129" s="354">
        <f>C129&amp;F129</f>
        <v/>
      </c>
      <c r="C129" s="355" t="inlineStr">
        <is>
          <t>Hotel Name</t>
        </is>
      </c>
      <c r="D129" s="485">
        <f>TEXT(F129,"mmm")&amp;"-"&amp;RIGHT(YEAR(F129),2)</f>
        <v/>
      </c>
      <c r="E129" s="485" t="inlineStr">
        <is>
          <t>Q2</t>
        </is>
      </c>
      <c r="F129" s="485" t="n">
        <v>45141</v>
      </c>
      <c r="G129" s="486">
        <f>WEEKDAY(F129)</f>
        <v/>
      </c>
      <c r="H129" s="299" t="n">
        <v>0</v>
      </c>
      <c r="I129" s="299" t="n">
        <v>0</v>
      </c>
      <c r="J129" s="299" t="n">
        <v>0</v>
      </c>
      <c r="K129" s="300">
        <f>SUM(H129:J129)-J129</f>
        <v/>
      </c>
      <c r="L129" s="299" t="n"/>
      <c r="M129" s="299" t="n"/>
      <c r="N129" s="299" t="n"/>
      <c r="O129" s="300">
        <f>SUM(L129:N129)-N129</f>
        <v/>
      </c>
      <c r="P129" s="358">
        <f>IF(ISERROR(K129/VLOOKUP(C129,$W$1:$X$4,2,0)),"",K129/VLOOKUP(C129,$W$1:$X$4,2,0))</f>
        <v/>
      </c>
      <c r="Q129" s="358">
        <f>IF(ISERROR(O129/VLOOKUP(C129,$W$1:$X$4,2,0)),"",O129/VLOOKUP(C129,$W$1:$X$4,2,0))</f>
        <v/>
      </c>
      <c r="R129" s="299" t="inlineStr">
        <is>
          <t>NA</t>
        </is>
      </c>
      <c r="S129" s="299">
        <f>N129</f>
        <v/>
      </c>
      <c r="T129" s="358">
        <f>(O129+S129)/VLOOKUP(C129,$W$1:$X$4,2,0)</f>
        <v/>
      </c>
      <c r="U129" s="299" t="inlineStr">
        <is>
          <t>NA</t>
        </is>
      </c>
      <c r="V129" s="359">
        <f>U129=R129</f>
        <v/>
      </c>
      <c r="W129" s="373" t="n"/>
      <c r="X129" s="349" t="n"/>
      <c r="Y129" s="483" t="n"/>
      <c r="Z129" s="362" t="n"/>
      <c r="AA129" s="477" t="n"/>
      <c r="AB129" s="299">
        <f>L129-H129</f>
        <v/>
      </c>
      <c r="AC129" s="299">
        <f>M129-I129</f>
        <v/>
      </c>
      <c r="AD129" s="299">
        <f>N129-J129</f>
        <v/>
      </c>
      <c r="AE129" s="299">
        <f>O129-K129</f>
        <v/>
      </c>
      <c r="AF129" s="299" t="n"/>
      <c r="AG129" s="299" t="n"/>
      <c r="AH129" s="299" t="n"/>
      <c r="AI129" s="299" t="n"/>
      <c r="AJ129" s="299">
        <f>SUM(AG129:AI129)-AI129</f>
        <v/>
      </c>
      <c r="AK129" s="299" t="n"/>
      <c r="AL129" s="299" t="n"/>
      <c r="AM129" s="299" t="n"/>
      <c r="AN129" s="299">
        <f>SUM(AK129:AM129)-AM129</f>
        <v/>
      </c>
      <c r="AO129" s="358">
        <f>IF(ISERROR(AJ129/VLOOKUP(C129,$W$1:$X$4,2,0)),"",AJ129/VLOOKUP(C129,$W$1:$X$4,2,0))</f>
        <v/>
      </c>
      <c r="AP129" s="358">
        <f>IF(ISERROR(AN129/VLOOKUP(C129,$W$1:$X$4,2,0)),"",AN129/VLOOKUP(C129,$W$1:$X$4,2,0))</f>
        <v/>
      </c>
      <c r="AR129" s="299" t="n"/>
      <c r="AS129" s="299" t="n"/>
      <c r="AT129" s="299" t="n"/>
      <c r="AU129" s="300" t="n"/>
      <c r="AV129" s="299">
        <f>H129-AR129</f>
        <v/>
      </c>
      <c r="AW129" s="299">
        <f>I129-AS129</f>
        <v/>
      </c>
      <c r="AX129" s="299">
        <f>J129-AT129</f>
        <v/>
      </c>
      <c r="AY129" s="299">
        <f>K129-AU129</f>
        <v/>
      </c>
      <c r="BA129" s="299" t="n"/>
      <c r="BB129" s="299" t="n"/>
      <c r="BC129" s="299" t="n"/>
      <c r="BD129" s="300" t="n"/>
      <c r="BE129" s="299">
        <f>L129-BA129</f>
        <v/>
      </c>
      <c r="BF129" s="299">
        <f>M129-BB129</f>
        <v/>
      </c>
      <c r="BG129" s="299">
        <f>N129-BC129</f>
        <v/>
      </c>
      <c r="BH129" s="299">
        <f>O129-BD129</f>
        <v/>
      </c>
      <c r="BI129" s="364" t="n"/>
      <c r="BJ129" s="364" t="n"/>
      <c r="DJ129" s="365" t="n"/>
    </row>
    <row r="130" outlineLevel="1" ht="12.75" customHeight="1" s="302">
      <c r="A130" s="354">
        <f>C130&amp;D130</f>
        <v/>
      </c>
      <c r="B130" s="354">
        <f>C130&amp;F130</f>
        <v/>
      </c>
      <c r="C130" s="355" t="inlineStr">
        <is>
          <t>Hotel Name</t>
        </is>
      </c>
      <c r="D130" s="485">
        <f>TEXT(F130,"mmm")&amp;"-"&amp;RIGHT(YEAR(F130),2)</f>
        <v/>
      </c>
      <c r="E130" s="485" t="inlineStr">
        <is>
          <t>Q2</t>
        </is>
      </c>
      <c r="F130" s="485" t="n">
        <v>45142</v>
      </c>
      <c r="G130" s="486">
        <f>WEEKDAY(F130)</f>
        <v/>
      </c>
      <c r="H130" s="299" t="n">
        <v>1</v>
      </c>
      <c r="I130" s="299" t="n">
        <v>2</v>
      </c>
      <c r="J130" s="299" t="n">
        <v>0</v>
      </c>
      <c r="K130" s="300">
        <f>SUM(H130:J130)-J130</f>
        <v/>
      </c>
      <c r="L130" s="299" t="n"/>
      <c r="M130" s="299" t="n"/>
      <c r="N130" s="299" t="n"/>
      <c r="O130" s="300">
        <f>SUM(L130:N130)-N130</f>
        <v/>
      </c>
      <c r="P130" s="358">
        <f>IF(ISERROR(K130/VLOOKUP(C130,$W$1:$X$4,2,0)),"",K130/VLOOKUP(C130,$W$1:$X$4,2,0))</f>
        <v/>
      </c>
      <c r="Q130" s="358">
        <f>IF(ISERROR(O130/VLOOKUP(C130,$W$1:$X$4,2,0)),"",O130/VLOOKUP(C130,$W$1:$X$4,2,0))</f>
        <v/>
      </c>
      <c r="R130" s="299" t="inlineStr">
        <is>
          <t>NA</t>
        </is>
      </c>
      <c r="S130" s="299">
        <f>N130</f>
        <v/>
      </c>
      <c r="T130" s="358">
        <f>(O130+S130)/VLOOKUP(C130,$W$1:$X$4,2,0)</f>
        <v/>
      </c>
      <c r="U130" s="299" t="inlineStr">
        <is>
          <t>NA</t>
        </is>
      </c>
      <c r="V130" s="359">
        <f>U130=R130</f>
        <v/>
      </c>
      <c r="W130" s="373" t="n"/>
      <c r="X130" s="349" t="n"/>
      <c r="Y130" s="483" t="n"/>
      <c r="Z130" s="362" t="n"/>
      <c r="AA130" s="477" t="n"/>
      <c r="AB130" s="299">
        <f>L130-H130</f>
        <v/>
      </c>
      <c r="AC130" s="299">
        <f>M130-I130</f>
        <v/>
      </c>
      <c r="AD130" s="299">
        <f>N130-J130</f>
        <v/>
      </c>
      <c r="AE130" s="299">
        <f>O130-K130</f>
        <v/>
      </c>
      <c r="AF130" s="299" t="n"/>
      <c r="AG130" s="299" t="n"/>
      <c r="AH130" s="299" t="n"/>
      <c r="AI130" s="299" t="n"/>
      <c r="AJ130" s="299">
        <f>SUM(AG130:AI130)-AI130</f>
        <v/>
      </c>
      <c r="AK130" s="299" t="n"/>
      <c r="AL130" s="299" t="n"/>
      <c r="AM130" s="299" t="n"/>
      <c r="AN130" s="299">
        <f>SUM(AK130:AM130)-AM130</f>
        <v/>
      </c>
      <c r="AO130" s="358">
        <f>IF(ISERROR(AJ130/VLOOKUP(C130,$W$1:$X$4,2,0)),"",AJ130/VLOOKUP(C130,$W$1:$X$4,2,0))</f>
        <v/>
      </c>
      <c r="AP130" s="358">
        <f>IF(ISERROR(AN130/VLOOKUP(C130,$W$1:$X$4,2,0)),"",AN130/VLOOKUP(C130,$W$1:$X$4,2,0))</f>
        <v/>
      </c>
      <c r="AR130" s="299" t="n"/>
      <c r="AS130" s="299" t="n"/>
      <c r="AT130" s="299" t="n"/>
      <c r="AU130" s="300" t="n"/>
      <c r="AV130" s="299">
        <f>H130-AR130</f>
        <v/>
      </c>
      <c r="AW130" s="299">
        <f>I130-AS130</f>
        <v/>
      </c>
      <c r="AX130" s="299">
        <f>J130-AT130</f>
        <v/>
      </c>
      <c r="AY130" s="299">
        <f>K130-AU130</f>
        <v/>
      </c>
      <c r="BA130" s="299" t="n"/>
      <c r="BB130" s="299" t="n"/>
      <c r="BC130" s="299" t="n"/>
      <c r="BD130" s="300" t="n"/>
      <c r="BE130" s="299">
        <f>L130-BA130</f>
        <v/>
      </c>
      <c r="BF130" s="299">
        <f>M130-BB130</f>
        <v/>
      </c>
      <c r="BG130" s="299">
        <f>N130-BC130</f>
        <v/>
      </c>
      <c r="BH130" s="299">
        <f>O130-BD130</f>
        <v/>
      </c>
      <c r="BI130" s="364" t="n"/>
      <c r="BJ130" s="364" t="n"/>
      <c r="DJ130" s="365" t="n"/>
    </row>
    <row r="131" outlineLevel="1" ht="12.75" customHeight="1" s="302">
      <c r="A131" s="354">
        <f>C131&amp;D131</f>
        <v/>
      </c>
      <c r="B131" s="354">
        <f>C131&amp;F131</f>
        <v/>
      </c>
      <c r="C131" s="355" t="inlineStr">
        <is>
          <t>Hotel Name</t>
        </is>
      </c>
      <c r="D131" s="485">
        <f>TEXT(F131,"mmm")&amp;"-"&amp;RIGHT(YEAR(F131),2)</f>
        <v/>
      </c>
      <c r="E131" s="485" t="inlineStr">
        <is>
          <t>Q2</t>
        </is>
      </c>
      <c r="F131" s="485" t="n">
        <v>45143</v>
      </c>
      <c r="G131" s="486">
        <f>WEEKDAY(F131)</f>
        <v/>
      </c>
      <c r="H131" s="299" t="n">
        <v>2</v>
      </c>
      <c r="I131" s="299" t="n">
        <v>12</v>
      </c>
      <c r="J131" s="299" t="n">
        <v>0</v>
      </c>
      <c r="K131" s="300">
        <f>SUM(H131:J131)-J131</f>
        <v/>
      </c>
      <c r="L131" s="299" t="n"/>
      <c r="M131" s="299" t="n"/>
      <c r="N131" s="299" t="n"/>
      <c r="O131" s="300">
        <f>SUM(L131:N131)-N131</f>
        <v/>
      </c>
      <c r="P131" s="358">
        <f>IF(ISERROR(K131/VLOOKUP(C131,$W$1:$X$4,2,0)),"",K131/VLOOKUP(C131,$W$1:$X$4,2,0))</f>
        <v/>
      </c>
      <c r="Q131" s="358">
        <f>IF(ISERROR(O131/VLOOKUP(C131,$W$1:$X$4,2,0)),"",O131/VLOOKUP(C131,$W$1:$X$4,2,0))</f>
        <v/>
      </c>
      <c r="R131" s="299" t="inlineStr">
        <is>
          <t>NA</t>
        </is>
      </c>
      <c r="S131" s="299">
        <f>N131</f>
        <v/>
      </c>
      <c r="T131" s="358">
        <f>(O131+S131)/VLOOKUP(C131,$W$1:$X$4,2,0)</f>
        <v/>
      </c>
      <c r="U131" s="299" t="inlineStr">
        <is>
          <t>NA</t>
        </is>
      </c>
      <c r="V131" s="359">
        <f>U131=R131</f>
        <v/>
      </c>
      <c r="W131" s="373" t="n"/>
      <c r="X131" s="349" t="n"/>
      <c r="Y131" s="483" t="n"/>
      <c r="Z131" s="362" t="n"/>
      <c r="AA131" s="477" t="n"/>
      <c r="AB131" s="299">
        <f>L131-H131</f>
        <v/>
      </c>
      <c r="AC131" s="299">
        <f>M131-I131</f>
        <v/>
      </c>
      <c r="AD131" s="299">
        <f>N131-J131</f>
        <v/>
      </c>
      <c r="AE131" s="299">
        <f>O131-K131</f>
        <v/>
      </c>
      <c r="AF131" s="299" t="n"/>
      <c r="AG131" s="299" t="n"/>
      <c r="AH131" s="299" t="n"/>
      <c r="AI131" s="299" t="n"/>
      <c r="AJ131" s="299">
        <f>SUM(AG131:AI131)-AI131</f>
        <v/>
      </c>
      <c r="AK131" s="299" t="n"/>
      <c r="AL131" s="299" t="n"/>
      <c r="AM131" s="299" t="n"/>
      <c r="AN131" s="299">
        <f>SUM(AK131:AM131)-AM131</f>
        <v/>
      </c>
      <c r="AO131" s="358">
        <f>IF(ISERROR(AJ131/VLOOKUP(C131,$W$1:$X$4,2,0)),"",AJ131/VLOOKUP(C131,$W$1:$X$4,2,0))</f>
        <v/>
      </c>
      <c r="AP131" s="358">
        <f>IF(ISERROR(AN131/VLOOKUP(C131,$W$1:$X$4,2,0)),"",AN131/VLOOKUP(C131,$W$1:$X$4,2,0))</f>
        <v/>
      </c>
      <c r="AR131" s="299" t="n"/>
      <c r="AS131" s="299" t="n"/>
      <c r="AT131" s="299" t="n"/>
      <c r="AU131" s="300" t="n"/>
      <c r="AV131" s="299">
        <f>H131-AR131</f>
        <v/>
      </c>
      <c r="AW131" s="299">
        <f>I131-AS131</f>
        <v/>
      </c>
      <c r="AX131" s="299">
        <f>J131-AT131</f>
        <v/>
      </c>
      <c r="AY131" s="299">
        <f>K131-AU131</f>
        <v/>
      </c>
      <c r="BA131" s="299" t="n"/>
      <c r="BB131" s="299" t="n"/>
      <c r="BC131" s="299" t="n"/>
      <c r="BD131" s="300" t="n"/>
      <c r="BE131" s="299">
        <f>L131-BA131</f>
        <v/>
      </c>
      <c r="BF131" s="299">
        <f>M131-BB131</f>
        <v/>
      </c>
      <c r="BG131" s="299">
        <f>N131-BC131</f>
        <v/>
      </c>
      <c r="BH131" s="299">
        <f>O131-BD131</f>
        <v/>
      </c>
      <c r="BI131" s="364" t="n"/>
      <c r="BJ131" s="364" t="n"/>
      <c r="DJ131" s="365" t="n"/>
    </row>
    <row r="132" outlineLevel="1" ht="12.75" customHeight="1" s="302">
      <c r="A132" s="354">
        <f>C132&amp;D132</f>
        <v/>
      </c>
      <c r="B132" s="354">
        <f>C132&amp;F132</f>
        <v/>
      </c>
      <c r="C132" s="355" t="inlineStr">
        <is>
          <t>Hotel Name</t>
        </is>
      </c>
      <c r="D132" s="485">
        <f>TEXT(F132,"mmm")&amp;"-"&amp;RIGHT(YEAR(F132),2)</f>
        <v/>
      </c>
      <c r="E132" s="485" t="inlineStr">
        <is>
          <t>Q2</t>
        </is>
      </c>
      <c r="F132" s="485" t="n">
        <v>45144</v>
      </c>
      <c r="G132" s="486">
        <f>WEEKDAY(F132)</f>
        <v/>
      </c>
      <c r="H132" s="299" t="n">
        <v>0</v>
      </c>
      <c r="I132" s="299" t="n">
        <v>12</v>
      </c>
      <c r="J132" s="299" t="n">
        <v>0</v>
      </c>
      <c r="K132" s="300">
        <f>SUM(H132:J132)-J132</f>
        <v/>
      </c>
      <c r="L132" s="299" t="n"/>
      <c r="M132" s="299" t="n"/>
      <c r="N132" s="299" t="n"/>
      <c r="O132" s="300">
        <f>SUM(L132:N132)-N132</f>
        <v/>
      </c>
      <c r="P132" s="358">
        <f>IF(ISERROR(K132/VLOOKUP(C132,$W$1:$X$4,2,0)),"",K132/VLOOKUP(C132,$W$1:$X$4,2,0))</f>
        <v/>
      </c>
      <c r="Q132" s="358">
        <f>IF(ISERROR(O132/VLOOKUP(C132,$W$1:$X$4,2,0)),"",O132/VLOOKUP(C132,$W$1:$X$4,2,0))</f>
        <v/>
      </c>
      <c r="R132" s="299" t="inlineStr">
        <is>
          <t>NA</t>
        </is>
      </c>
      <c r="S132" s="299">
        <f>N132</f>
        <v/>
      </c>
      <c r="T132" s="358">
        <f>(O132+S132)/VLOOKUP(C132,$W$1:$X$4,2,0)</f>
        <v/>
      </c>
      <c r="U132" s="299" t="inlineStr">
        <is>
          <t>NA</t>
        </is>
      </c>
      <c r="V132" s="359">
        <f>U132=R132</f>
        <v/>
      </c>
      <c r="W132" s="373" t="n"/>
      <c r="X132" s="349" t="n"/>
      <c r="Y132" s="483" t="n"/>
      <c r="Z132" s="362" t="n"/>
      <c r="AA132" s="477" t="n"/>
      <c r="AB132" s="299">
        <f>L132-H132</f>
        <v/>
      </c>
      <c r="AC132" s="299">
        <f>M132-I132</f>
        <v/>
      </c>
      <c r="AD132" s="299">
        <f>N132-J132</f>
        <v/>
      </c>
      <c r="AE132" s="299">
        <f>O132-K132</f>
        <v/>
      </c>
      <c r="AF132" s="299" t="n"/>
      <c r="AG132" s="299" t="n"/>
      <c r="AH132" s="299" t="n"/>
      <c r="AI132" s="299" t="n"/>
      <c r="AJ132" s="299">
        <f>SUM(AG132:AI132)-AI132</f>
        <v/>
      </c>
      <c r="AK132" s="299" t="n"/>
      <c r="AL132" s="299" t="n"/>
      <c r="AM132" s="299" t="n"/>
      <c r="AN132" s="299">
        <f>SUM(AK132:AM132)-AM132</f>
        <v/>
      </c>
      <c r="AO132" s="358">
        <f>IF(ISERROR(AJ132/VLOOKUP(C132,$W$1:$X$4,2,0)),"",AJ132/VLOOKUP(C132,$W$1:$X$4,2,0))</f>
        <v/>
      </c>
      <c r="AP132" s="358">
        <f>IF(ISERROR(AN132/VLOOKUP(C132,$W$1:$X$4,2,0)),"",AN132/VLOOKUP(C132,$W$1:$X$4,2,0))</f>
        <v/>
      </c>
      <c r="AR132" s="299" t="n"/>
      <c r="AS132" s="299" t="n"/>
      <c r="AT132" s="299" t="n"/>
      <c r="AU132" s="300" t="n"/>
      <c r="AV132" s="299">
        <f>H132-AR132</f>
        <v/>
      </c>
      <c r="AW132" s="299">
        <f>I132-AS132</f>
        <v/>
      </c>
      <c r="AX132" s="299">
        <f>J132-AT132</f>
        <v/>
      </c>
      <c r="AY132" s="299">
        <f>K132-AU132</f>
        <v/>
      </c>
      <c r="BA132" s="299" t="n"/>
      <c r="BB132" s="299" t="n"/>
      <c r="BC132" s="299" t="n"/>
      <c r="BD132" s="300" t="n"/>
      <c r="BE132" s="299">
        <f>L132-BA132</f>
        <v/>
      </c>
      <c r="BF132" s="299">
        <f>M132-BB132</f>
        <v/>
      </c>
      <c r="BG132" s="299">
        <f>N132-BC132</f>
        <v/>
      </c>
      <c r="BH132" s="299">
        <f>O132-BD132</f>
        <v/>
      </c>
      <c r="BI132" s="364" t="n"/>
      <c r="BJ132" s="364" t="n"/>
      <c r="DJ132" s="365" t="n"/>
    </row>
    <row r="133" outlineLevel="1" ht="12.75" customHeight="1" s="302">
      <c r="A133" s="354">
        <f>C133&amp;D133</f>
        <v/>
      </c>
      <c r="B133" s="354">
        <f>C133&amp;F133</f>
        <v/>
      </c>
      <c r="C133" s="355" t="inlineStr">
        <is>
          <t>Hotel Name</t>
        </is>
      </c>
      <c r="D133" s="485">
        <f>TEXT(F133,"mmm")&amp;"-"&amp;RIGHT(YEAR(F133),2)</f>
        <v/>
      </c>
      <c r="E133" s="485" t="inlineStr">
        <is>
          <t>Q2</t>
        </is>
      </c>
      <c r="F133" s="485" t="n">
        <v>45145</v>
      </c>
      <c r="G133" s="486">
        <f>WEEKDAY(F133)</f>
        <v/>
      </c>
      <c r="H133" s="299" t="n">
        <v>0</v>
      </c>
      <c r="I133" s="299" t="n">
        <v>2</v>
      </c>
      <c r="J133" s="299" t="n">
        <v>0</v>
      </c>
      <c r="K133" s="300">
        <f>SUM(H133:J133)-J133</f>
        <v/>
      </c>
      <c r="L133" s="299" t="n"/>
      <c r="M133" s="299" t="n"/>
      <c r="N133" s="299" t="n"/>
      <c r="O133" s="300">
        <f>SUM(L133:N133)-N133</f>
        <v/>
      </c>
      <c r="P133" s="358">
        <f>IF(ISERROR(K133/VLOOKUP(C133,$W$1:$X$4,2,0)),"",K133/VLOOKUP(C133,$W$1:$X$4,2,0))</f>
        <v/>
      </c>
      <c r="Q133" s="358">
        <f>IF(ISERROR(O133/VLOOKUP(C133,$W$1:$X$4,2,0)),"",O133/VLOOKUP(C133,$W$1:$X$4,2,0))</f>
        <v/>
      </c>
      <c r="R133" s="299" t="inlineStr">
        <is>
          <t>NA</t>
        </is>
      </c>
      <c r="S133" s="299">
        <f>N133</f>
        <v/>
      </c>
      <c r="T133" s="358">
        <f>(O133+S133)/VLOOKUP(C133,$W$1:$X$4,2,0)</f>
        <v/>
      </c>
      <c r="U133" s="299" t="inlineStr">
        <is>
          <t>NA</t>
        </is>
      </c>
      <c r="V133" s="359">
        <f>U133=R133</f>
        <v/>
      </c>
      <c r="W133" s="373" t="n"/>
      <c r="X133" s="349" t="n"/>
      <c r="Y133" s="483" t="n"/>
      <c r="Z133" s="362" t="n"/>
      <c r="AA133" s="477" t="n"/>
      <c r="AB133" s="299">
        <f>L133-H133</f>
        <v/>
      </c>
      <c r="AC133" s="299">
        <f>M133-I133</f>
        <v/>
      </c>
      <c r="AD133" s="299">
        <f>N133-J133</f>
        <v/>
      </c>
      <c r="AE133" s="299">
        <f>O133-K133</f>
        <v/>
      </c>
      <c r="AF133" s="299" t="n"/>
      <c r="AG133" s="299" t="n"/>
      <c r="AH133" s="299" t="n"/>
      <c r="AI133" s="299" t="n"/>
      <c r="AJ133" s="299">
        <f>SUM(AG133:AI133)-AI133</f>
        <v/>
      </c>
      <c r="AK133" s="299" t="n"/>
      <c r="AL133" s="299" t="n"/>
      <c r="AM133" s="299" t="n"/>
      <c r="AN133" s="299">
        <f>SUM(AK133:AM133)-AM133</f>
        <v/>
      </c>
      <c r="AO133" s="358">
        <f>IF(ISERROR(AJ133/VLOOKUP(C133,$W$1:$X$4,2,0)),"",AJ133/VLOOKUP(C133,$W$1:$X$4,2,0))</f>
        <v/>
      </c>
      <c r="AP133" s="358">
        <f>IF(ISERROR(AN133/VLOOKUP(C133,$W$1:$X$4,2,0)),"",AN133/VLOOKUP(C133,$W$1:$X$4,2,0))</f>
        <v/>
      </c>
      <c r="AR133" s="299" t="n"/>
      <c r="AS133" s="299" t="n"/>
      <c r="AT133" s="299" t="n"/>
      <c r="AU133" s="300" t="n"/>
      <c r="AV133" s="299">
        <f>H133-AR133</f>
        <v/>
      </c>
      <c r="AW133" s="299">
        <f>I133-AS133</f>
        <v/>
      </c>
      <c r="AX133" s="299">
        <f>J133-AT133</f>
        <v/>
      </c>
      <c r="AY133" s="299">
        <f>K133-AU133</f>
        <v/>
      </c>
      <c r="AZ133" s="364" t="n"/>
      <c r="BA133" s="299" t="n"/>
      <c r="BB133" s="299" t="n"/>
      <c r="BC133" s="299" t="n"/>
      <c r="BD133" s="300" t="n"/>
      <c r="BE133" s="299">
        <f>L133-BA133</f>
        <v/>
      </c>
      <c r="BF133" s="299">
        <f>M133-BB133</f>
        <v/>
      </c>
      <c r="BG133" s="299">
        <f>N133-BC133</f>
        <v/>
      </c>
      <c r="BH133" s="299">
        <f>O133-BD133</f>
        <v/>
      </c>
      <c r="BJ133" s="364" t="n"/>
      <c r="DJ133" s="365" t="n"/>
    </row>
    <row r="134" outlineLevel="1" ht="12.75" customHeight="1" s="302">
      <c r="A134" s="354">
        <f>C134&amp;D134</f>
        <v/>
      </c>
      <c r="B134" s="354">
        <f>C134&amp;F134</f>
        <v/>
      </c>
      <c r="C134" s="355" t="inlineStr">
        <is>
          <t>Hotel Name</t>
        </is>
      </c>
      <c r="D134" s="485">
        <f>TEXT(F134,"mmm")&amp;"-"&amp;RIGHT(YEAR(F134),2)</f>
        <v/>
      </c>
      <c r="E134" s="485" t="inlineStr">
        <is>
          <t>Q2</t>
        </is>
      </c>
      <c r="F134" s="485" t="n">
        <v>45146</v>
      </c>
      <c r="G134" s="486">
        <f>WEEKDAY(F134)</f>
        <v/>
      </c>
      <c r="H134" s="299" t="n">
        <v>1</v>
      </c>
      <c r="I134" s="299" t="n">
        <v>2</v>
      </c>
      <c r="J134" s="299" t="n">
        <v>0</v>
      </c>
      <c r="K134" s="300">
        <f>SUM(H134:J134)-J134</f>
        <v/>
      </c>
      <c r="L134" s="299" t="n"/>
      <c r="M134" s="299" t="n"/>
      <c r="N134" s="299" t="n"/>
      <c r="O134" s="300">
        <f>SUM(L134:N134)-N134</f>
        <v/>
      </c>
      <c r="P134" s="358">
        <f>IF(ISERROR(K134/VLOOKUP(C134,$W$1:$X$4,2,0)),"",K134/VLOOKUP(C134,$W$1:$X$4,2,0))</f>
        <v/>
      </c>
      <c r="Q134" s="358">
        <f>IF(ISERROR(O134/VLOOKUP(C134,$W$1:$X$4,2,0)),"",O134/VLOOKUP(C134,$W$1:$X$4,2,0))</f>
        <v/>
      </c>
      <c r="R134" s="299" t="inlineStr">
        <is>
          <t>NA</t>
        </is>
      </c>
      <c r="S134" s="299">
        <f>N134</f>
        <v/>
      </c>
      <c r="T134" s="358">
        <f>(O134+S134)/VLOOKUP(C134,$W$1:$X$4,2,0)</f>
        <v/>
      </c>
      <c r="U134" s="299" t="inlineStr">
        <is>
          <t>NA</t>
        </is>
      </c>
      <c r="V134" s="359">
        <f>U134=R134</f>
        <v/>
      </c>
      <c r="W134" s="373" t="n"/>
      <c r="X134" s="349" t="n"/>
      <c r="Y134" s="483" t="n"/>
      <c r="Z134" s="362" t="n"/>
      <c r="AA134" s="477" t="n"/>
      <c r="AB134" s="299">
        <f>L134-H134</f>
        <v/>
      </c>
      <c r="AC134" s="299">
        <f>M134-I134</f>
        <v/>
      </c>
      <c r="AD134" s="299">
        <f>N134-J134</f>
        <v/>
      </c>
      <c r="AE134" s="299">
        <f>O134-K134</f>
        <v/>
      </c>
      <c r="AF134" s="299" t="n"/>
      <c r="AG134" s="299" t="n"/>
      <c r="AH134" s="299" t="n"/>
      <c r="AI134" s="299" t="n"/>
      <c r="AJ134" s="299">
        <f>SUM(AG134:AI134)-AI134</f>
        <v/>
      </c>
      <c r="AK134" s="299" t="n"/>
      <c r="AL134" s="299" t="n"/>
      <c r="AM134" s="299" t="n"/>
      <c r="AN134" s="299">
        <f>SUM(AK134:AM134)-AM134</f>
        <v/>
      </c>
      <c r="AO134" s="358">
        <f>IF(ISERROR(AJ134/VLOOKUP(C134,$W$1:$X$4,2,0)),"",AJ134/VLOOKUP(C134,$W$1:$X$4,2,0))</f>
        <v/>
      </c>
      <c r="AP134" s="358">
        <f>IF(ISERROR(AN134/VLOOKUP(C134,$W$1:$X$4,2,0)),"",AN134/VLOOKUP(C134,$W$1:$X$4,2,0))</f>
        <v/>
      </c>
      <c r="AR134" s="299" t="n"/>
      <c r="AS134" s="299" t="n"/>
      <c r="AT134" s="299" t="n"/>
      <c r="AU134" s="300" t="n"/>
      <c r="AV134" s="299">
        <f>H134-AR134</f>
        <v/>
      </c>
      <c r="AW134" s="299">
        <f>I134-AS134</f>
        <v/>
      </c>
      <c r="AX134" s="299">
        <f>J134-AT134</f>
        <v/>
      </c>
      <c r="AY134" s="299">
        <f>K134-AU134</f>
        <v/>
      </c>
      <c r="AZ134" s="364" t="n"/>
      <c r="BA134" s="299" t="n"/>
      <c r="BB134" s="299" t="n"/>
      <c r="BC134" s="299" t="n"/>
      <c r="BD134" s="300" t="n"/>
      <c r="BE134" s="299">
        <f>L134-BA134</f>
        <v/>
      </c>
      <c r="BF134" s="299">
        <f>M134-BB134</f>
        <v/>
      </c>
      <c r="BG134" s="299">
        <f>N134-BC134</f>
        <v/>
      </c>
      <c r="BH134" s="299">
        <f>O134-BD134</f>
        <v/>
      </c>
      <c r="BJ134" s="364" t="n"/>
      <c r="DJ134" s="365" t="n"/>
    </row>
    <row r="135" outlineLevel="1" ht="12.75" customHeight="1" s="302">
      <c r="A135" s="354">
        <f>C135&amp;D135</f>
        <v/>
      </c>
      <c r="B135" s="354">
        <f>C135&amp;F135</f>
        <v/>
      </c>
      <c r="C135" s="355" t="inlineStr">
        <is>
          <t>Hotel Name</t>
        </is>
      </c>
      <c r="D135" s="485">
        <f>TEXT(F135,"mmm")&amp;"-"&amp;RIGHT(YEAR(F135),2)</f>
        <v/>
      </c>
      <c r="E135" s="485" t="inlineStr">
        <is>
          <t>Q2</t>
        </is>
      </c>
      <c r="F135" s="485" t="n">
        <v>45147</v>
      </c>
      <c r="G135" s="486">
        <f>WEEKDAY(F135)</f>
        <v/>
      </c>
      <c r="H135" s="299" t="n">
        <v>2</v>
      </c>
      <c r="I135" s="299" t="n">
        <v>0</v>
      </c>
      <c r="J135" s="299" t="n">
        <v>0</v>
      </c>
      <c r="K135" s="300">
        <f>SUM(H135:J135)-J135</f>
        <v/>
      </c>
      <c r="L135" s="299" t="n"/>
      <c r="M135" s="299" t="n"/>
      <c r="N135" s="299" t="n"/>
      <c r="O135" s="300">
        <f>SUM(L135:N135)-N135</f>
        <v/>
      </c>
      <c r="P135" s="358">
        <f>IF(ISERROR(K135/VLOOKUP(C135,$W$1:$X$4,2,0)),"",K135/VLOOKUP(C135,$W$1:$X$4,2,0))</f>
        <v/>
      </c>
      <c r="Q135" s="358">
        <f>IF(ISERROR(O135/VLOOKUP(C135,$W$1:$X$4,2,0)),"",O135/VLOOKUP(C135,$W$1:$X$4,2,0))</f>
        <v/>
      </c>
      <c r="R135" s="299" t="inlineStr">
        <is>
          <t>NA</t>
        </is>
      </c>
      <c r="S135" s="299">
        <f>N135</f>
        <v/>
      </c>
      <c r="T135" s="358">
        <f>(O135+S135)/VLOOKUP(C135,$W$1:$X$4,2,0)</f>
        <v/>
      </c>
      <c r="U135" s="299" t="inlineStr">
        <is>
          <t>NA</t>
        </is>
      </c>
      <c r="V135" s="359">
        <f>U135=R135</f>
        <v/>
      </c>
      <c r="W135" s="373" t="n"/>
      <c r="X135" s="349" t="n"/>
      <c r="Y135" s="483" t="n"/>
      <c r="Z135" s="362" t="n"/>
      <c r="AA135" s="477" t="n"/>
      <c r="AB135" s="299">
        <f>L135-H135</f>
        <v/>
      </c>
      <c r="AC135" s="299">
        <f>M135-I135</f>
        <v/>
      </c>
      <c r="AD135" s="299">
        <f>N135-J135</f>
        <v/>
      </c>
      <c r="AE135" s="299">
        <f>O135-K135</f>
        <v/>
      </c>
      <c r="AF135" s="299" t="n"/>
      <c r="AG135" s="299" t="n"/>
      <c r="AH135" s="299" t="n"/>
      <c r="AI135" s="299" t="n"/>
      <c r="AJ135" s="299">
        <f>SUM(AG135:AI135)-AI135</f>
        <v/>
      </c>
      <c r="AK135" s="299" t="n"/>
      <c r="AL135" s="299" t="n"/>
      <c r="AM135" s="299" t="n"/>
      <c r="AN135" s="299">
        <f>SUM(AK135:AM135)-AM135</f>
        <v/>
      </c>
      <c r="AO135" s="358">
        <f>IF(ISERROR(AJ135/VLOOKUP(C135,$W$1:$X$4,2,0)),"",AJ135/VLOOKUP(C135,$W$1:$X$4,2,0))</f>
        <v/>
      </c>
      <c r="AP135" s="358">
        <f>IF(ISERROR(AN135/VLOOKUP(C135,$W$1:$X$4,2,0)),"",AN135/VLOOKUP(C135,$W$1:$X$4,2,0))</f>
        <v/>
      </c>
      <c r="AR135" s="299" t="n"/>
      <c r="AS135" s="299" t="n"/>
      <c r="AT135" s="299" t="n"/>
      <c r="AU135" s="300" t="n"/>
      <c r="AV135" s="299">
        <f>H135-AR135</f>
        <v/>
      </c>
      <c r="AW135" s="299">
        <f>I135-AS135</f>
        <v/>
      </c>
      <c r="AX135" s="299">
        <f>J135-AT135</f>
        <v/>
      </c>
      <c r="AY135" s="299">
        <f>K135-AU135</f>
        <v/>
      </c>
      <c r="AZ135" s="364" t="n"/>
      <c r="BA135" s="299" t="n"/>
      <c r="BB135" s="299" t="n"/>
      <c r="BC135" s="299" t="n"/>
      <c r="BD135" s="300" t="n"/>
      <c r="BE135" s="299">
        <f>L135-BA135</f>
        <v/>
      </c>
      <c r="BF135" s="299">
        <f>M135-BB135</f>
        <v/>
      </c>
      <c r="BG135" s="299">
        <f>N135-BC135</f>
        <v/>
      </c>
      <c r="BH135" s="299">
        <f>O135-BD135</f>
        <v/>
      </c>
      <c r="BJ135" s="364" t="n"/>
      <c r="DJ135" s="365" t="n"/>
    </row>
    <row r="136" outlineLevel="1" ht="12.75" customHeight="1" s="302">
      <c r="A136" s="354">
        <f>C136&amp;D136</f>
        <v/>
      </c>
      <c r="B136" s="354">
        <f>C136&amp;F136</f>
        <v/>
      </c>
      <c r="C136" s="355" t="inlineStr">
        <is>
          <t>Hotel Name</t>
        </is>
      </c>
      <c r="D136" s="485">
        <f>TEXT(F136,"mmm")&amp;"-"&amp;RIGHT(YEAR(F136),2)</f>
        <v/>
      </c>
      <c r="E136" s="485" t="inlineStr">
        <is>
          <t>Q2</t>
        </is>
      </c>
      <c r="F136" s="485" t="n">
        <v>45148</v>
      </c>
      <c r="G136" s="486">
        <f>WEEKDAY(F136)</f>
        <v/>
      </c>
      <c r="H136" s="299" t="n">
        <v>3</v>
      </c>
      <c r="I136" s="299" t="n">
        <v>0</v>
      </c>
      <c r="J136" s="299" t="n">
        <v>0</v>
      </c>
      <c r="K136" s="300">
        <f>SUM(H136:J136)-J136</f>
        <v/>
      </c>
      <c r="L136" s="299" t="n"/>
      <c r="M136" s="299" t="n"/>
      <c r="N136" s="299" t="n"/>
      <c r="O136" s="300">
        <f>SUM(L136:N136)-N136</f>
        <v/>
      </c>
      <c r="P136" s="358">
        <f>IF(ISERROR(K136/VLOOKUP(C136,$W$1:$X$4,2,0)),"",K136/VLOOKUP(C136,$W$1:$X$4,2,0))</f>
        <v/>
      </c>
      <c r="Q136" s="358">
        <f>IF(ISERROR(O136/VLOOKUP(C136,$W$1:$X$4,2,0)),"",O136/VLOOKUP(C136,$W$1:$X$4,2,0))</f>
        <v/>
      </c>
      <c r="R136" s="299" t="inlineStr">
        <is>
          <t>NA</t>
        </is>
      </c>
      <c r="S136" s="299">
        <f>N136</f>
        <v/>
      </c>
      <c r="T136" s="358">
        <f>(O136+S136)/VLOOKUP(C136,$W$1:$X$4,2,0)</f>
        <v/>
      </c>
      <c r="U136" s="299" t="inlineStr">
        <is>
          <t>NA</t>
        </is>
      </c>
      <c r="V136" s="359">
        <f>U136=R136</f>
        <v/>
      </c>
      <c r="W136" s="373" t="n"/>
      <c r="X136" s="349" t="n"/>
      <c r="Y136" s="483" t="n"/>
      <c r="Z136" s="362" t="n"/>
      <c r="AA136" s="477" t="n"/>
      <c r="AB136" s="299">
        <f>L136-H136</f>
        <v/>
      </c>
      <c r="AC136" s="299">
        <f>M136-I136</f>
        <v/>
      </c>
      <c r="AD136" s="299">
        <f>N136-J136</f>
        <v/>
      </c>
      <c r="AE136" s="299">
        <f>O136-K136</f>
        <v/>
      </c>
      <c r="AF136" s="299" t="n"/>
      <c r="AG136" s="299" t="n"/>
      <c r="AH136" s="299" t="n"/>
      <c r="AI136" s="299" t="n"/>
      <c r="AJ136" s="299">
        <f>SUM(AG136:AI136)-AI136</f>
        <v/>
      </c>
      <c r="AK136" s="299" t="n"/>
      <c r="AL136" s="299" t="n"/>
      <c r="AM136" s="299" t="n"/>
      <c r="AN136" s="299">
        <f>SUM(AK136:AM136)-AM136</f>
        <v/>
      </c>
      <c r="AO136" s="358">
        <f>IF(ISERROR(AJ136/VLOOKUP(C136,$W$1:$X$4,2,0)),"",AJ136/VLOOKUP(C136,$W$1:$X$4,2,0))</f>
        <v/>
      </c>
      <c r="AP136" s="358">
        <f>IF(ISERROR(AN136/VLOOKUP(C136,$W$1:$X$4,2,0)),"",AN136/VLOOKUP(C136,$W$1:$X$4,2,0))</f>
        <v/>
      </c>
      <c r="AR136" s="299" t="n"/>
      <c r="AS136" s="299" t="n"/>
      <c r="AT136" s="299" t="n"/>
      <c r="AU136" s="300" t="n"/>
      <c r="AV136" s="299">
        <f>H136-AR136</f>
        <v/>
      </c>
      <c r="AW136" s="299">
        <f>I136-AS136</f>
        <v/>
      </c>
      <c r="AX136" s="299">
        <f>J136-AT136</f>
        <v/>
      </c>
      <c r="AY136" s="299">
        <f>K136-AU136</f>
        <v/>
      </c>
      <c r="AZ136" s="364" t="n"/>
      <c r="BA136" s="299" t="n"/>
      <c r="BB136" s="299" t="n"/>
      <c r="BC136" s="299" t="n"/>
      <c r="BD136" s="300" t="n"/>
      <c r="BE136" s="299">
        <f>L136-BA136</f>
        <v/>
      </c>
      <c r="BF136" s="299">
        <f>M136-BB136</f>
        <v/>
      </c>
      <c r="BG136" s="299">
        <f>N136-BC136</f>
        <v/>
      </c>
      <c r="BH136" s="299">
        <f>O136-BD136</f>
        <v/>
      </c>
      <c r="BJ136" s="364" t="n"/>
      <c r="DJ136" s="365" t="n"/>
    </row>
    <row r="137" outlineLevel="1" ht="12.75" customHeight="1" s="302">
      <c r="A137" s="354">
        <f>C137&amp;D137</f>
        <v/>
      </c>
      <c r="B137" s="354">
        <f>C137&amp;F137</f>
        <v/>
      </c>
      <c r="C137" s="355" t="inlineStr">
        <is>
          <t>Hotel Name</t>
        </is>
      </c>
      <c r="D137" s="485">
        <f>TEXT(F137,"mmm")&amp;"-"&amp;RIGHT(YEAR(F137),2)</f>
        <v/>
      </c>
      <c r="E137" s="485" t="inlineStr">
        <is>
          <t>Q2</t>
        </is>
      </c>
      <c r="F137" s="485" t="n">
        <v>45149</v>
      </c>
      <c r="G137" s="486">
        <f>WEEKDAY(F137)</f>
        <v/>
      </c>
      <c r="H137" s="299" t="n">
        <v>3</v>
      </c>
      <c r="I137" s="299" t="n">
        <v>0</v>
      </c>
      <c r="J137" s="299" t="n">
        <v>0</v>
      </c>
      <c r="K137" s="300">
        <f>SUM(H137:J137)-J137</f>
        <v/>
      </c>
      <c r="L137" s="299" t="n"/>
      <c r="M137" s="299" t="n"/>
      <c r="N137" s="299" t="n"/>
      <c r="O137" s="300">
        <f>SUM(L137:N137)-N137</f>
        <v/>
      </c>
      <c r="P137" s="358">
        <f>IF(ISERROR(K137/VLOOKUP(C137,$W$1:$X$4,2,0)),"",K137/VLOOKUP(C137,$W$1:$X$4,2,0))</f>
        <v/>
      </c>
      <c r="Q137" s="358">
        <f>IF(ISERROR(O137/VLOOKUP(C137,$W$1:$X$4,2,0)),"",O137/VLOOKUP(C137,$W$1:$X$4,2,0))</f>
        <v/>
      </c>
      <c r="R137" s="299" t="inlineStr">
        <is>
          <t>NA</t>
        </is>
      </c>
      <c r="S137" s="299">
        <f>N137</f>
        <v/>
      </c>
      <c r="T137" s="358">
        <f>(O137+S137)/VLOOKUP(C137,$W$1:$X$4,2,0)</f>
        <v/>
      </c>
      <c r="U137" s="299" t="inlineStr">
        <is>
          <t>NA</t>
        </is>
      </c>
      <c r="V137" s="359">
        <f>U137=R137</f>
        <v/>
      </c>
      <c r="W137" s="373" t="n"/>
      <c r="X137" s="349" t="n"/>
      <c r="Y137" s="483" t="n"/>
      <c r="Z137" s="362" t="n"/>
      <c r="AA137" s="477" t="n"/>
      <c r="AB137" s="299">
        <f>L137-H137</f>
        <v/>
      </c>
      <c r="AC137" s="299">
        <f>M137-I137</f>
        <v/>
      </c>
      <c r="AD137" s="299">
        <f>N137-J137</f>
        <v/>
      </c>
      <c r="AE137" s="299">
        <f>O137-K137</f>
        <v/>
      </c>
      <c r="AF137" s="299" t="n"/>
      <c r="AG137" s="299" t="n"/>
      <c r="AH137" s="299" t="n"/>
      <c r="AI137" s="299" t="n"/>
      <c r="AJ137" s="299">
        <f>SUM(AG137:AI137)-AI137</f>
        <v/>
      </c>
      <c r="AK137" s="299" t="n"/>
      <c r="AL137" s="299" t="n"/>
      <c r="AM137" s="299" t="n"/>
      <c r="AN137" s="299">
        <f>SUM(AK137:AM137)-AM137</f>
        <v/>
      </c>
      <c r="AO137" s="358">
        <f>IF(ISERROR(AJ137/VLOOKUP(C137,$W$1:$X$4,2,0)),"",AJ137/VLOOKUP(C137,$W$1:$X$4,2,0))</f>
        <v/>
      </c>
      <c r="AP137" s="358">
        <f>IF(ISERROR(AN137/VLOOKUP(C137,$W$1:$X$4,2,0)),"",AN137/VLOOKUP(C137,$W$1:$X$4,2,0))</f>
        <v/>
      </c>
      <c r="AR137" s="299" t="n"/>
      <c r="AS137" s="299" t="n"/>
      <c r="AT137" s="299" t="n"/>
      <c r="AU137" s="300" t="n"/>
      <c r="AV137" s="299">
        <f>H137-AR137</f>
        <v/>
      </c>
      <c r="AW137" s="299">
        <f>I137-AS137</f>
        <v/>
      </c>
      <c r="AX137" s="299">
        <f>J137-AT137</f>
        <v/>
      </c>
      <c r="AY137" s="299">
        <f>K137-AU137</f>
        <v/>
      </c>
      <c r="AZ137" s="364" t="n"/>
      <c r="BA137" s="299" t="n"/>
      <c r="BB137" s="299" t="n"/>
      <c r="BC137" s="299" t="n"/>
      <c r="BD137" s="300" t="n"/>
      <c r="BE137" s="299">
        <f>L137-BA137</f>
        <v/>
      </c>
      <c r="BF137" s="299">
        <f>M137-BB137</f>
        <v/>
      </c>
      <c r="BG137" s="299">
        <f>N137-BC137</f>
        <v/>
      </c>
      <c r="BH137" s="299">
        <f>O137-BD137</f>
        <v/>
      </c>
      <c r="BJ137" s="364" t="n"/>
      <c r="DJ137" s="365" t="n"/>
    </row>
    <row r="138" outlineLevel="1" ht="12.75" customHeight="1" s="302">
      <c r="A138" s="354">
        <f>C138&amp;D138</f>
        <v/>
      </c>
      <c r="B138" s="354">
        <f>C138&amp;F138</f>
        <v/>
      </c>
      <c r="C138" s="355" t="inlineStr">
        <is>
          <t>Hotel Name</t>
        </is>
      </c>
      <c r="D138" s="485">
        <f>TEXT(F138,"mmm")&amp;"-"&amp;RIGHT(YEAR(F138),2)</f>
        <v/>
      </c>
      <c r="E138" s="485" t="inlineStr">
        <is>
          <t>Q2</t>
        </is>
      </c>
      <c r="F138" s="485" t="n">
        <v>45150</v>
      </c>
      <c r="G138" s="486">
        <f>WEEKDAY(F138)</f>
        <v/>
      </c>
      <c r="H138" s="299" t="n">
        <v>3</v>
      </c>
      <c r="I138" s="299" t="n">
        <v>0</v>
      </c>
      <c r="J138" s="299" t="n">
        <v>0</v>
      </c>
      <c r="K138" s="300">
        <f>SUM(H138:J138)-J138</f>
        <v/>
      </c>
      <c r="L138" s="299" t="n"/>
      <c r="M138" s="299" t="n"/>
      <c r="N138" s="299" t="n"/>
      <c r="O138" s="300">
        <f>SUM(L138:N138)-N138</f>
        <v/>
      </c>
      <c r="P138" s="358">
        <f>IF(ISERROR(K138/VLOOKUP(C138,$W$1:$X$4,2,0)),"",K138/VLOOKUP(C138,$W$1:$X$4,2,0))</f>
        <v/>
      </c>
      <c r="Q138" s="358">
        <f>IF(ISERROR(O138/VLOOKUP(C138,$W$1:$X$4,2,0)),"",O138/VLOOKUP(C138,$W$1:$X$4,2,0))</f>
        <v/>
      </c>
      <c r="R138" s="299" t="inlineStr">
        <is>
          <t>NA</t>
        </is>
      </c>
      <c r="S138" s="299">
        <f>N138</f>
        <v/>
      </c>
      <c r="T138" s="358">
        <f>(O138+S138)/VLOOKUP(C138,$W$1:$X$4,2,0)</f>
        <v/>
      </c>
      <c r="U138" s="299" t="inlineStr">
        <is>
          <t>NA</t>
        </is>
      </c>
      <c r="V138" s="359">
        <f>U138=R138</f>
        <v/>
      </c>
      <c r="W138" s="373" t="n"/>
      <c r="X138" s="349" t="n"/>
      <c r="Y138" s="483" t="n"/>
      <c r="Z138" s="362" t="n"/>
      <c r="AA138" s="477" t="n"/>
      <c r="AB138" s="299">
        <f>L138-H138</f>
        <v/>
      </c>
      <c r="AC138" s="299">
        <f>M138-I138</f>
        <v/>
      </c>
      <c r="AD138" s="299">
        <f>N138-J138</f>
        <v/>
      </c>
      <c r="AE138" s="299">
        <f>O138-K138</f>
        <v/>
      </c>
      <c r="AF138" s="299" t="n"/>
      <c r="AG138" s="299" t="n"/>
      <c r="AH138" s="299" t="n"/>
      <c r="AI138" s="299" t="n"/>
      <c r="AJ138" s="299">
        <f>SUM(AG138:AI138)-AI138</f>
        <v/>
      </c>
      <c r="AK138" s="299" t="n"/>
      <c r="AL138" s="299" t="n"/>
      <c r="AM138" s="299" t="n"/>
      <c r="AN138" s="299">
        <f>SUM(AK138:AM138)-AM138</f>
        <v/>
      </c>
      <c r="AO138" s="358">
        <f>IF(ISERROR(AJ138/VLOOKUP(C138,$W$1:$X$4,2,0)),"",AJ138/VLOOKUP(C138,$W$1:$X$4,2,0))</f>
        <v/>
      </c>
      <c r="AP138" s="358">
        <f>IF(ISERROR(AN138/VLOOKUP(C138,$W$1:$X$4,2,0)),"",AN138/VLOOKUP(C138,$W$1:$X$4,2,0))</f>
        <v/>
      </c>
      <c r="AR138" s="299" t="n"/>
      <c r="AS138" s="299" t="n"/>
      <c r="AT138" s="299" t="n"/>
      <c r="AU138" s="300" t="n"/>
      <c r="AV138" s="299">
        <f>H138-AR138</f>
        <v/>
      </c>
      <c r="AW138" s="299">
        <f>I138-AS138</f>
        <v/>
      </c>
      <c r="AX138" s="299">
        <f>J138-AT138</f>
        <v/>
      </c>
      <c r="AY138" s="299">
        <f>K138-AU138</f>
        <v/>
      </c>
      <c r="AZ138" s="364" t="n"/>
      <c r="BA138" s="299" t="n"/>
      <c r="BB138" s="299" t="n"/>
      <c r="BC138" s="299" t="n"/>
      <c r="BD138" s="300" t="n"/>
      <c r="BE138" s="299">
        <f>L138-BA138</f>
        <v/>
      </c>
      <c r="BF138" s="299">
        <f>M138-BB138</f>
        <v/>
      </c>
      <c r="BG138" s="299">
        <f>N138-BC138</f>
        <v/>
      </c>
      <c r="BH138" s="299">
        <f>O138-BD138</f>
        <v/>
      </c>
      <c r="BJ138" s="364" t="n"/>
      <c r="DJ138" s="365" t="n"/>
    </row>
    <row r="139" outlineLevel="1" ht="12.75" customHeight="1" s="302">
      <c r="A139" s="354">
        <f>C139&amp;D139</f>
        <v/>
      </c>
      <c r="B139" s="354">
        <f>C139&amp;F139</f>
        <v/>
      </c>
      <c r="C139" s="355" t="inlineStr">
        <is>
          <t>Hotel Name</t>
        </is>
      </c>
      <c r="D139" s="485">
        <f>TEXT(F139,"mmm")&amp;"-"&amp;RIGHT(YEAR(F139),2)</f>
        <v/>
      </c>
      <c r="E139" s="485" t="inlineStr">
        <is>
          <t>Q2</t>
        </is>
      </c>
      <c r="F139" s="485" t="n">
        <v>45151</v>
      </c>
      <c r="G139" s="486">
        <f>WEEKDAY(F139)</f>
        <v/>
      </c>
      <c r="H139" s="299" t="n">
        <v>0</v>
      </c>
      <c r="I139" s="299" t="n">
        <v>12</v>
      </c>
      <c r="J139" s="299" t="n">
        <v>0</v>
      </c>
      <c r="K139" s="300">
        <f>SUM(H139:J139)-J139</f>
        <v/>
      </c>
      <c r="L139" s="299" t="n"/>
      <c r="M139" s="299" t="n"/>
      <c r="N139" s="299" t="n"/>
      <c r="O139" s="300">
        <f>SUM(L139:N139)-N139</f>
        <v/>
      </c>
      <c r="P139" s="358">
        <f>IF(ISERROR(K139/VLOOKUP(C139,$W$1:$X$4,2,0)),"",K139/VLOOKUP(C139,$W$1:$X$4,2,0))</f>
        <v/>
      </c>
      <c r="Q139" s="358">
        <f>IF(ISERROR(O139/VLOOKUP(C139,$W$1:$X$4,2,0)),"",O139/VLOOKUP(C139,$W$1:$X$4,2,0))</f>
        <v/>
      </c>
      <c r="R139" s="299" t="inlineStr">
        <is>
          <t>NA</t>
        </is>
      </c>
      <c r="S139" s="299">
        <f>N139</f>
        <v/>
      </c>
      <c r="T139" s="358">
        <f>(O139+S139)/VLOOKUP(C139,$W$1:$X$4,2,0)</f>
        <v/>
      </c>
      <c r="U139" s="299" t="inlineStr">
        <is>
          <t>NA</t>
        </is>
      </c>
      <c r="V139" s="359">
        <f>U139=R139</f>
        <v/>
      </c>
      <c r="W139" s="373" t="n"/>
      <c r="X139" s="349" t="n"/>
      <c r="Y139" s="483" t="n"/>
      <c r="Z139" s="362" t="n"/>
      <c r="AA139" s="477" t="n"/>
      <c r="AB139" s="299">
        <f>L139-H139</f>
        <v/>
      </c>
      <c r="AC139" s="299">
        <f>M139-I139</f>
        <v/>
      </c>
      <c r="AD139" s="299">
        <f>N139-J139</f>
        <v/>
      </c>
      <c r="AE139" s="299">
        <f>O139-K139</f>
        <v/>
      </c>
      <c r="AF139" s="299" t="n"/>
      <c r="AG139" s="299" t="n"/>
      <c r="AH139" s="299" t="n"/>
      <c r="AI139" s="299" t="n"/>
      <c r="AJ139" s="299">
        <f>SUM(AG139:AI139)-AI139</f>
        <v/>
      </c>
      <c r="AK139" s="299" t="n"/>
      <c r="AL139" s="299" t="n"/>
      <c r="AM139" s="299" t="n"/>
      <c r="AN139" s="299">
        <f>SUM(AK139:AM139)-AM139</f>
        <v/>
      </c>
      <c r="AO139" s="358">
        <f>IF(ISERROR(AJ139/VLOOKUP(C139,$W$1:$X$4,2,0)),"",AJ139/VLOOKUP(C139,$W$1:$X$4,2,0))</f>
        <v/>
      </c>
      <c r="AP139" s="358">
        <f>IF(ISERROR(AN139/VLOOKUP(C139,$W$1:$X$4,2,0)),"",AN139/VLOOKUP(C139,$W$1:$X$4,2,0))</f>
        <v/>
      </c>
      <c r="AR139" s="299" t="n"/>
      <c r="AS139" s="299" t="n"/>
      <c r="AT139" s="299" t="n"/>
      <c r="AU139" s="300" t="n"/>
      <c r="AV139" s="299">
        <f>H139-AR139</f>
        <v/>
      </c>
      <c r="AW139" s="299">
        <f>I139-AS139</f>
        <v/>
      </c>
      <c r="AX139" s="299">
        <f>J139-AT139</f>
        <v/>
      </c>
      <c r="AY139" s="299">
        <f>K139-AU139</f>
        <v/>
      </c>
      <c r="AZ139" s="364" t="n"/>
      <c r="BA139" s="299" t="n"/>
      <c r="BB139" s="299" t="n"/>
      <c r="BC139" s="299" t="n"/>
      <c r="BD139" s="300" t="n"/>
      <c r="BE139" s="299">
        <f>L139-BA139</f>
        <v/>
      </c>
      <c r="BF139" s="299">
        <f>M139-BB139</f>
        <v/>
      </c>
      <c r="BG139" s="299">
        <f>N139-BC139</f>
        <v/>
      </c>
      <c r="BH139" s="299">
        <f>O139-BD139</f>
        <v/>
      </c>
      <c r="BJ139" s="364" t="n"/>
      <c r="DJ139" s="365" t="n"/>
    </row>
    <row r="140" outlineLevel="1" ht="12.75" customHeight="1" s="302">
      <c r="A140" s="354">
        <f>C140&amp;D140</f>
        <v/>
      </c>
      <c r="B140" s="354">
        <f>C140&amp;F140</f>
        <v/>
      </c>
      <c r="C140" s="355" t="inlineStr">
        <is>
          <t>Hotel Name</t>
        </is>
      </c>
      <c r="D140" s="485">
        <f>TEXT(F140,"mmm")&amp;"-"&amp;RIGHT(YEAR(F140),2)</f>
        <v/>
      </c>
      <c r="E140" s="485" t="inlineStr">
        <is>
          <t>Q2</t>
        </is>
      </c>
      <c r="F140" s="485" t="n">
        <v>45152</v>
      </c>
      <c r="G140" s="486">
        <f>WEEKDAY(F140)</f>
        <v/>
      </c>
      <c r="H140" s="299" t="n">
        <v>3</v>
      </c>
      <c r="I140" s="299" t="n">
        <v>0</v>
      </c>
      <c r="J140" s="299" t="n">
        <v>0</v>
      </c>
      <c r="K140" s="300">
        <f>SUM(H140:J140)-J140</f>
        <v/>
      </c>
      <c r="L140" s="299" t="n"/>
      <c r="M140" s="299" t="n"/>
      <c r="N140" s="299" t="n"/>
      <c r="O140" s="300">
        <f>SUM(L140:N140)-N140</f>
        <v/>
      </c>
      <c r="P140" s="358">
        <f>IF(ISERROR(K140/VLOOKUP(C140,$W$1:$X$4,2,0)),"",K140/VLOOKUP(C140,$W$1:$X$4,2,0))</f>
        <v/>
      </c>
      <c r="Q140" s="358">
        <f>IF(ISERROR(O140/VLOOKUP(C140,$W$1:$X$4,2,0)),"",O140/VLOOKUP(C140,$W$1:$X$4,2,0))</f>
        <v/>
      </c>
      <c r="R140" s="299" t="inlineStr">
        <is>
          <t>NA</t>
        </is>
      </c>
      <c r="S140" s="299">
        <f>N140</f>
        <v/>
      </c>
      <c r="T140" s="358">
        <f>(O140+S140)/VLOOKUP(C140,$W$1:$X$4,2,0)</f>
        <v/>
      </c>
      <c r="U140" s="299" t="inlineStr">
        <is>
          <t>NA</t>
        </is>
      </c>
      <c r="V140" s="359">
        <f>U140=R140</f>
        <v/>
      </c>
      <c r="W140" s="373" t="n"/>
      <c r="X140" s="349" t="n"/>
      <c r="Y140" s="483" t="n"/>
      <c r="Z140" s="362" t="n"/>
      <c r="AA140" s="477" t="n"/>
      <c r="AB140" s="299">
        <f>L140-H140</f>
        <v/>
      </c>
      <c r="AC140" s="299">
        <f>M140-I140</f>
        <v/>
      </c>
      <c r="AD140" s="299">
        <f>N140-J140</f>
        <v/>
      </c>
      <c r="AE140" s="299">
        <f>O140-K140</f>
        <v/>
      </c>
      <c r="AF140" s="299" t="n"/>
      <c r="AG140" s="299" t="n"/>
      <c r="AH140" s="299" t="n"/>
      <c r="AI140" s="299" t="n"/>
      <c r="AJ140" s="299">
        <f>SUM(AG140:AI140)-AI140</f>
        <v/>
      </c>
      <c r="AK140" s="299" t="n"/>
      <c r="AL140" s="299" t="n"/>
      <c r="AM140" s="299" t="n"/>
      <c r="AN140" s="299">
        <f>SUM(AK140:AM140)-AM140</f>
        <v/>
      </c>
      <c r="AO140" s="358">
        <f>IF(ISERROR(AJ140/VLOOKUP(C140,$W$1:$X$4,2,0)),"",AJ140/VLOOKUP(C140,$W$1:$X$4,2,0))</f>
        <v/>
      </c>
      <c r="AP140" s="358">
        <f>IF(ISERROR(AN140/VLOOKUP(C140,$W$1:$X$4,2,0)),"",AN140/VLOOKUP(C140,$W$1:$X$4,2,0))</f>
        <v/>
      </c>
      <c r="AR140" s="299" t="n"/>
      <c r="AS140" s="299" t="n"/>
      <c r="AT140" s="299" t="n"/>
      <c r="AU140" s="300" t="n"/>
      <c r="AV140" s="299">
        <f>H140-AR140</f>
        <v/>
      </c>
      <c r="AW140" s="299">
        <f>I140-AS140</f>
        <v/>
      </c>
      <c r="AX140" s="299">
        <f>J140-AT140</f>
        <v/>
      </c>
      <c r="AY140" s="299">
        <f>K140-AU140</f>
        <v/>
      </c>
      <c r="AZ140" s="364" t="n"/>
      <c r="BA140" s="299" t="n"/>
      <c r="BB140" s="299" t="n"/>
      <c r="BC140" s="299" t="n"/>
      <c r="BD140" s="300" t="n"/>
      <c r="BE140" s="299">
        <f>L140-BA140</f>
        <v/>
      </c>
      <c r="BF140" s="299">
        <f>M140-BB140</f>
        <v/>
      </c>
      <c r="BG140" s="299">
        <f>N140-BC140</f>
        <v/>
      </c>
      <c r="BH140" s="299">
        <f>O140-BD140</f>
        <v/>
      </c>
      <c r="BJ140" s="364" t="n"/>
      <c r="DJ140" s="365" t="n"/>
    </row>
    <row r="141" outlineLevel="1" ht="12.75" customHeight="1" s="302">
      <c r="A141" s="354">
        <f>C141&amp;D141</f>
        <v/>
      </c>
      <c r="B141" s="354">
        <f>C141&amp;F141</f>
        <v/>
      </c>
      <c r="C141" s="355" t="inlineStr">
        <is>
          <t>Hotel Name</t>
        </is>
      </c>
      <c r="D141" s="485">
        <f>TEXT(F141,"mmm")&amp;"-"&amp;RIGHT(YEAR(F141),2)</f>
        <v/>
      </c>
      <c r="E141" s="485" t="inlineStr">
        <is>
          <t>Q2</t>
        </is>
      </c>
      <c r="F141" s="485" t="n">
        <v>45153</v>
      </c>
      <c r="G141" s="486">
        <f>WEEKDAY(F141)</f>
        <v/>
      </c>
      <c r="H141" s="299" t="n">
        <v>0</v>
      </c>
      <c r="I141" s="299" t="n">
        <v>0</v>
      </c>
      <c r="J141" s="299" t="n">
        <v>0</v>
      </c>
      <c r="K141" s="300">
        <f>SUM(H141:J141)-J141</f>
        <v/>
      </c>
      <c r="L141" s="299" t="n"/>
      <c r="M141" s="299" t="n"/>
      <c r="N141" s="299" t="n"/>
      <c r="O141" s="300">
        <f>SUM(L141:N141)-N141</f>
        <v/>
      </c>
      <c r="P141" s="358">
        <f>IF(ISERROR(K141/VLOOKUP(C141,$W$1:$X$4,2,0)),"",K141/VLOOKUP(C141,$W$1:$X$4,2,0))</f>
        <v/>
      </c>
      <c r="Q141" s="358">
        <f>IF(ISERROR(O141/VLOOKUP(C141,$W$1:$X$4,2,0)),"",O141/VLOOKUP(C141,$W$1:$X$4,2,0))</f>
        <v/>
      </c>
      <c r="R141" s="299" t="inlineStr">
        <is>
          <t>NA</t>
        </is>
      </c>
      <c r="S141" s="299">
        <f>N141</f>
        <v/>
      </c>
      <c r="T141" s="358">
        <f>(O141+S141)/VLOOKUP(C141,$W$1:$X$4,2,0)</f>
        <v/>
      </c>
      <c r="U141" s="299" t="inlineStr">
        <is>
          <t>NA</t>
        </is>
      </c>
      <c r="V141" s="359">
        <f>U141=R141</f>
        <v/>
      </c>
      <c r="W141" s="373" t="n"/>
      <c r="X141" s="349" t="n"/>
      <c r="Y141" s="483" t="n"/>
      <c r="Z141" s="362" t="n"/>
      <c r="AA141" s="477" t="n"/>
      <c r="AB141" s="299">
        <f>L141-H141</f>
        <v/>
      </c>
      <c r="AC141" s="299">
        <f>M141-I141</f>
        <v/>
      </c>
      <c r="AD141" s="299">
        <f>N141-J141</f>
        <v/>
      </c>
      <c r="AE141" s="299">
        <f>O141-K141</f>
        <v/>
      </c>
      <c r="AF141" s="299" t="n"/>
      <c r="AG141" s="299" t="n"/>
      <c r="AH141" s="299" t="n"/>
      <c r="AI141" s="299" t="n"/>
      <c r="AJ141" s="299">
        <f>SUM(AG141:AI141)-AI141</f>
        <v/>
      </c>
      <c r="AK141" s="299" t="n"/>
      <c r="AL141" s="299" t="n"/>
      <c r="AM141" s="299" t="n"/>
      <c r="AN141" s="299">
        <f>SUM(AK141:AM141)-AM141</f>
        <v/>
      </c>
      <c r="AO141" s="358">
        <f>IF(ISERROR(AJ141/VLOOKUP(C141,$W$1:$X$4,2,0)),"",AJ141/VLOOKUP(C141,$W$1:$X$4,2,0))</f>
        <v/>
      </c>
      <c r="AP141" s="358">
        <f>IF(ISERROR(AN141/VLOOKUP(C141,$W$1:$X$4,2,0)),"",AN141/VLOOKUP(C141,$W$1:$X$4,2,0))</f>
        <v/>
      </c>
      <c r="AR141" s="299" t="n"/>
      <c r="AS141" s="299" t="n"/>
      <c r="AT141" s="299" t="n"/>
      <c r="AU141" s="300" t="n"/>
      <c r="AV141" s="299">
        <f>H141-AR141</f>
        <v/>
      </c>
      <c r="AW141" s="299">
        <f>I141-AS141</f>
        <v/>
      </c>
      <c r="AX141" s="299">
        <f>J141-AT141</f>
        <v/>
      </c>
      <c r="AY141" s="299">
        <f>K141-AU141</f>
        <v/>
      </c>
      <c r="AZ141" s="364" t="n"/>
      <c r="BA141" s="299" t="n"/>
      <c r="BB141" s="299" t="n"/>
      <c r="BC141" s="299" t="n"/>
      <c r="BD141" s="300" t="n"/>
      <c r="BE141" s="299">
        <f>L141-BA141</f>
        <v/>
      </c>
      <c r="BF141" s="299">
        <f>M141-BB141</f>
        <v/>
      </c>
      <c r="BG141" s="299">
        <f>N141-BC141</f>
        <v/>
      </c>
      <c r="BH141" s="299">
        <f>O141-BD141</f>
        <v/>
      </c>
      <c r="BJ141" s="364" t="n"/>
      <c r="DJ141" s="365" t="n"/>
    </row>
    <row r="142" outlineLevel="1" ht="12.75" customHeight="1" s="302">
      <c r="A142" s="354">
        <f>C142&amp;D142</f>
        <v/>
      </c>
      <c r="B142" s="354">
        <f>C142&amp;F142</f>
        <v/>
      </c>
      <c r="C142" s="355" t="inlineStr">
        <is>
          <t>Hotel Name</t>
        </is>
      </c>
      <c r="D142" s="485">
        <f>TEXT(F142,"mmm")&amp;"-"&amp;RIGHT(YEAR(F142),2)</f>
        <v/>
      </c>
      <c r="E142" s="485" t="inlineStr">
        <is>
          <t>Q2</t>
        </is>
      </c>
      <c r="F142" s="485" t="n">
        <v>45154</v>
      </c>
      <c r="G142" s="486">
        <f>WEEKDAY(F142)</f>
        <v/>
      </c>
      <c r="H142" s="299" t="n">
        <v>0</v>
      </c>
      <c r="I142" s="299" t="n">
        <v>2</v>
      </c>
      <c r="J142" s="299" t="n">
        <v>0</v>
      </c>
      <c r="K142" s="300">
        <f>SUM(H142:J142)-J142</f>
        <v/>
      </c>
      <c r="L142" s="299" t="n"/>
      <c r="M142" s="299" t="n"/>
      <c r="N142" s="299" t="n"/>
      <c r="O142" s="300">
        <f>SUM(L142:N142)-N142</f>
        <v/>
      </c>
      <c r="P142" s="358">
        <f>IF(ISERROR(K142/VLOOKUP(C142,$W$1:$X$4,2,0)),"",K142/VLOOKUP(C142,$W$1:$X$4,2,0))</f>
        <v/>
      </c>
      <c r="Q142" s="358">
        <f>IF(ISERROR(O142/VLOOKUP(C142,$W$1:$X$4,2,0)),"",O142/VLOOKUP(C142,$W$1:$X$4,2,0))</f>
        <v/>
      </c>
      <c r="R142" s="299" t="inlineStr">
        <is>
          <t>NA</t>
        </is>
      </c>
      <c r="S142" s="299">
        <f>N142</f>
        <v/>
      </c>
      <c r="T142" s="358">
        <f>(O142+S142)/VLOOKUP(C142,$W$1:$X$4,2,0)</f>
        <v/>
      </c>
      <c r="U142" s="299" t="inlineStr">
        <is>
          <t>NA</t>
        </is>
      </c>
      <c r="V142" s="359">
        <f>U142=R142</f>
        <v/>
      </c>
      <c r="W142" s="373" t="n"/>
      <c r="X142" s="349" t="n"/>
      <c r="Y142" s="483" t="n"/>
      <c r="Z142" s="362" t="n"/>
      <c r="AA142" s="477" t="n"/>
      <c r="AB142" s="299">
        <f>L142-H142</f>
        <v/>
      </c>
      <c r="AC142" s="299">
        <f>M142-I142</f>
        <v/>
      </c>
      <c r="AD142" s="299">
        <f>N142-J142</f>
        <v/>
      </c>
      <c r="AE142" s="299">
        <f>O142-K142</f>
        <v/>
      </c>
      <c r="AF142" s="299" t="n"/>
      <c r="AG142" s="299" t="n"/>
      <c r="AH142" s="299" t="n"/>
      <c r="AI142" s="299" t="n"/>
      <c r="AJ142" s="299">
        <f>SUM(AG142:AI142)-AI142</f>
        <v/>
      </c>
      <c r="AK142" s="299" t="n"/>
      <c r="AL142" s="299" t="n"/>
      <c r="AM142" s="299" t="n"/>
      <c r="AN142" s="299">
        <f>SUM(AK142:AM142)-AM142</f>
        <v/>
      </c>
      <c r="AO142" s="358">
        <f>IF(ISERROR(AJ142/VLOOKUP(C142,$W$1:$X$4,2,0)),"",AJ142/VLOOKUP(C142,$W$1:$X$4,2,0))</f>
        <v/>
      </c>
      <c r="AP142" s="358">
        <f>IF(ISERROR(AN142/VLOOKUP(C142,$W$1:$X$4,2,0)),"",AN142/VLOOKUP(C142,$W$1:$X$4,2,0))</f>
        <v/>
      </c>
      <c r="AR142" s="299" t="n"/>
      <c r="AS142" s="299" t="n"/>
      <c r="AT142" s="299" t="n"/>
      <c r="AU142" s="300" t="n"/>
      <c r="AV142" s="299">
        <f>H142-AR142</f>
        <v/>
      </c>
      <c r="AW142" s="299">
        <f>I142-AS142</f>
        <v/>
      </c>
      <c r="AX142" s="299">
        <f>J142-AT142</f>
        <v/>
      </c>
      <c r="AY142" s="299">
        <f>K142-AU142</f>
        <v/>
      </c>
      <c r="AZ142" s="364" t="n"/>
      <c r="BA142" s="299" t="n"/>
      <c r="BB142" s="299" t="n"/>
      <c r="BC142" s="299" t="n"/>
      <c r="BD142" s="300" t="n"/>
      <c r="BE142" s="299">
        <f>L142-BA142</f>
        <v/>
      </c>
      <c r="BF142" s="299">
        <f>M142-BB142</f>
        <v/>
      </c>
      <c r="BG142" s="299">
        <f>N142-BC142</f>
        <v/>
      </c>
      <c r="BH142" s="299">
        <f>O142-BD142</f>
        <v/>
      </c>
      <c r="BJ142" s="364" t="n"/>
      <c r="DJ142" s="365" t="n"/>
    </row>
    <row r="143" outlineLevel="1" ht="12.75" customHeight="1" s="302">
      <c r="A143" s="354">
        <f>C143&amp;D143</f>
        <v/>
      </c>
      <c r="B143" s="354">
        <f>C143&amp;F143</f>
        <v/>
      </c>
      <c r="C143" s="355" t="inlineStr">
        <is>
          <t>Hotel Name</t>
        </is>
      </c>
      <c r="D143" s="485">
        <f>TEXT(F143,"mmm")&amp;"-"&amp;RIGHT(YEAR(F143),2)</f>
        <v/>
      </c>
      <c r="E143" s="485" t="inlineStr">
        <is>
          <t>Q2</t>
        </is>
      </c>
      <c r="F143" s="485" t="n">
        <v>45155</v>
      </c>
      <c r="G143" s="486">
        <f>WEEKDAY(F143)</f>
        <v/>
      </c>
      <c r="H143" s="299" t="n">
        <v>0</v>
      </c>
      <c r="I143" s="299" t="n">
        <v>2</v>
      </c>
      <c r="J143" s="299" t="n">
        <v>0</v>
      </c>
      <c r="K143" s="300">
        <f>SUM(H143:J143)-J143</f>
        <v/>
      </c>
      <c r="L143" s="299" t="n"/>
      <c r="M143" s="299" t="n"/>
      <c r="N143" s="299" t="n"/>
      <c r="O143" s="300">
        <f>SUM(L143:N143)-N143</f>
        <v/>
      </c>
      <c r="P143" s="358">
        <f>IF(ISERROR(K143/VLOOKUP(C143,$W$1:$X$4,2,0)),"",K143/VLOOKUP(C143,$W$1:$X$4,2,0))</f>
        <v/>
      </c>
      <c r="Q143" s="358">
        <f>IF(ISERROR(O143/VLOOKUP(C143,$W$1:$X$4,2,0)),"",O143/VLOOKUP(C143,$W$1:$X$4,2,0))</f>
        <v/>
      </c>
      <c r="R143" s="299" t="inlineStr">
        <is>
          <t>NA</t>
        </is>
      </c>
      <c r="S143" s="299">
        <f>N143</f>
        <v/>
      </c>
      <c r="T143" s="358">
        <f>(O143+S143)/VLOOKUP(C143,$W$1:$X$4,2,0)</f>
        <v/>
      </c>
      <c r="U143" s="299" t="inlineStr">
        <is>
          <t>NA</t>
        </is>
      </c>
      <c r="V143" s="359">
        <f>U143=R143</f>
        <v/>
      </c>
      <c r="W143" s="373" t="n"/>
      <c r="X143" s="349" t="n"/>
      <c r="Y143" s="483" t="n"/>
      <c r="Z143" s="362" t="n"/>
      <c r="AA143" s="477" t="n"/>
      <c r="AB143" s="299">
        <f>L143-H143</f>
        <v/>
      </c>
      <c r="AC143" s="299">
        <f>M143-I143</f>
        <v/>
      </c>
      <c r="AD143" s="299">
        <f>N143-J143</f>
        <v/>
      </c>
      <c r="AE143" s="299">
        <f>O143-K143</f>
        <v/>
      </c>
      <c r="AF143" s="299" t="n"/>
      <c r="AG143" s="299" t="n"/>
      <c r="AH143" s="299" t="n"/>
      <c r="AI143" s="299" t="n"/>
      <c r="AJ143" s="299">
        <f>SUM(AG143:AI143)-AI143</f>
        <v/>
      </c>
      <c r="AK143" s="299" t="n"/>
      <c r="AL143" s="299" t="n"/>
      <c r="AM143" s="299" t="n"/>
      <c r="AN143" s="299">
        <f>SUM(AK143:AM143)-AM143</f>
        <v/>
      </c>
      <c r="AO143" s="358">
        <f>IF(ISERROR(AJ143/VLOOKUP(C143,$W$1:$X$4,2,0)),"",AJ143/VLOOKUP(C143,$W$1:$X$4,2,0))</f>
        <v/>
      </c>
      <c r="AP143" s="358">
        <f>IF(ISERROR(AN143/VLOOKUP(C143,$W$1:$X$4,2,0)),"",AN143/VLOOKUP(C143,$W$1:$X$4,2,0))</f>
        <v/>
      </c>
      <c r="AR143" s="299" t="n"/>
      <c r="AS143" s="299" t="n"/>
      <c r="AT143" s="299" t="n"/>
      <c r="AU143" s="300" t="n"/>
      <c r="AV143" s="299">
        <f>H143-AR143</f>
        <v/>
      </c>
      <c r="AW143" s="299">
        <f>I143-AS143</f>
        <v/>
      </c>
      <c r="AX143" s="299">
        <f>J143-AT143</f>
        <v/>
      </c>
      <c r="AY143" s="299">
        <f>K143-AU143</f>
        <v/>
      </c>
      <c r="AZ143" s="364" t="n"/>
      <c r="BA143" s="299" t="n"/>
      <c r="BB143" s="299" t="n"/>
      <c r="BC143" s="299" t="n"/>
      <c r="BD143" s="300" t="n"/>
      <c r="BE143" s="299">
        <f>L143-BA143</f>
        <v/>
      </c>
      <c r="BF143" s="299">
        <f>M143-BB143</f>
        <v/>
      </c>
      <c r="BG143" s="299">
        <f>N143-BC143</f>
        <v/>
      </c>
      <c r="BH143" s="299">
        <f>O143-BD143</f>
        <v/>
      </c>
      <c r="BJ143" s="364" t="n"/>
      <c r="DJ143" s="365" t="n"/>
    </row>
    <row r="144" outlineLevel="1" ht="12.75" customHeight="1" s="302">
      <c r="A144" s="354">
        <f>C144&amp;D144</f>
        <v/>
      </c>
      <c r="B144" s="354">
        <f>C144&amp;F144</f>
        <v/>
      </c>
      <c r="C144" s="355" t="inlineStr">
        <is>
          <t>Hotel Name</t>
        </is>
      </c>
      <c r="D144" s="485">
        <f>TEXT(F144,"mmm")&amp;"-"&amp;RIGHT(YEAR(F144),2)</f>
        <v/>
      </c>
      <c r="E144" s="485" t="inlineStr">
        <is>
          <t>Q2</t>
        </is>
      </c>
      <c r="F144" s="485" t="n">
        <v>45156</v>
      </c>
      <c r="G144" s="486">
        <f>WEEKDAY(F144)</f>
        <v/>
      </c>
      <c r="H144" s="299" t="n">
        <v>0</v>
      </c>
      <c r="I144" s="299" t="n">
        <v>20</v>
      </c>
      <c r="J144" s="299" t="n">
        <v>0</v>
      </c>
      <c r="K144" s="300">
        <f>SUM(H144:J144)-J144</f>
        <v/>
      </c>
      <c r="L144" s="299" t="n"/>
      <c r="M144" s="299" t="n"/>
      <c r="N144" s="299" t="n"/>
      <c r="O144" s="300">
        <f>SUM(L144:N144)-N144</f>
        <v/>
      </c>
      <c r="P144" s="358">
        <f>IF(ISERROR(K144/VLOOKUP(C144,$W$1:$X$4,2,0)),"",K144/VLOOKUP(C144,$W$1:$X$4,2,0))</f>
        <v/>
      </c>
      <c r="Q144" s="358">
        <f>IF(ISERROR(O144/VLOOKUP(C144,$W$1:$X$4,2,0)),"",O144/VLOOKUP(C144,$W$1:$X$4,2,0))</f>
        <v/>
      </c>
      <c r="R144" s="299" t="inlineStr">
        <is>
          <t>NA</t>
        </is>
      </c>
      <c r="S144" s="299">
        <f>N144</f>
        <v/>
      </c>
      <c r="T144" s="358">
        <f>(O144+S144)/VLOOKUP(C144,$W$1:$X$4,2,0)</f>
        <v/>
      </c>
      <c r="U144" s="299" t="inlineStr">
        <is>
          <t>NA</t>
        </is>
      </c>
      <c r="V144" s="359">
        <f>U144=R144</f>
        <v/>
      </c>
      <c r="W144" s="373" t="n"/>
      <c r="X144" s="349" t="n"/>
      <c r="Y144" s="483" t="n"/>
      <c r="Z144" s="362" t="n"/>
      <c r="AA144" s="477" t="n"/>
      <c r="AB144" s="299">
        <f>L144-H144</f>
        <v/>
      </c>
      <c r="AC144" s="299">
        <f>M144-I144</f>
        <v/>
      </c>
      <c r="AD144" s="299">
        <f>N144-J144</f>
        <v/>
      </c>
      <c r="AE144" s="299">
        <f>O144-K144</f>
        <v/>
      </c>
      <c r="AF144" s="299" t="n"/>
      <c r="AG144" s="299" t="n"/>
      <c r="AH144" s="299" t="n"/>
      <c r="AI144" s="299" t="n"/>
      <c r="AJ144" s="299">
        <f>SUM(AG144:AI144)-AI144</f>
        <v/>
      </c>
      <c r="AK144" s="299" t="n"/>
      <c r="AL144" s="299" t="n"/>
      <c r="AM144" s="299" t="n"/>
      <c r="AN144" s="299">
        <f>SUM(AK144:AM144)-AM144</f>
        <v/>
      </c>
      <c r="AO144" s="358">
        <f>IF(ISERROR(AJ144/VLOOKUP(C144,$W$1:$X$4,2,0)),"",AJ144/VLOOKUP(C144,$W$1:$X$4,2,0))</f>
        <v/>
      </c>
      <c r="AP144" s="358">
        <f>IF(ISERROR(AN144/VLOOKUP(C144,$W$1:$X$4,2,0)),"",AN144/VLOOKUP(C144,$W$1:$X$4,2,0))</f>
        <v/>
      </c>
      <c r="AR144" s="299" t="n"/>
      <c r="AS144" s="299" t="n"/>
      <c r="AT144" s="299" t="n"/>
      <c r="AU144" s="300" t="n"/>
      <c r="AV144" s="299">
        <f>H144-AR144</f>
        <v/>
      </c>
      <c r="AW144" s="299">
        <f>I144-AS144</f>
        <v/>
      </c>
      <c r="AX144" s="299">
        <f>J144-AT144</f>
        <v/>
      </c>
      <c r="AY144" s="299">
        <f>K144-AU144</f>
        <v/>
      </c>
      <c r="AZ144" s="364" t="n"/>
      <c r="BA144" s="299" t="n"/>
      <c r="BB144" s="299" t="n"/>
      <c r="BC144" s="299" t="n"/>
      <c r="BD144" s="300" t="n"/>
      <c r="BE144" s="299">
        <f>L144-BA144</f>
        <v/>
      </c>
      <c r="BF144" s="299">
        <f>M144-BB144</f>
        <v/>
      </c>
      <c r="BG144" s="299">
        <f>N144-BC144</f>
        <v/>
      </c>
      <c r="BH144" s="299">
        <f>O144-BD144</f>
        <v/>
      </c>
      <c r="BJ144" s="364" t="n"/>
      <c r="DJ144" s="365" t="n"/>
    </row>
    <row r="145" outlineLevel="1" ht="12.75" customHeight="1" s="302">
      <c r="A145" s="354">
        <f>C145&amp;D145</f>
        <v/>
      </c>
      <c r="B145" s="354">
        <f>C145&amp;F145</f>
        <v/>
      </c>
      <c r="C145" s="355" t="inlineStr">
        <is>
          <t>Hotel Name</t>
        </is>
      </c>
      <c r="D145" s="485">
        <f>TEXT(F145,"mmm")&amp;"-"&amp;RIGHT(YEAR(F145),2)</f>
        <v/>
      </c>
      <c r="E145" s="485" t="inlineStr">
        <is>
          <t>Q2</t>
        </is>
      </c>
      <c r="F145" s="485" t="n">
        <v>45157</v>
      </c>
      <c r="G145" s="486">
        <f>WEEKDAY(F145)</f>
        <v/>
      </c>
      <c r="H145" s="299" t="n">
        <v>0</v>
      </c>
      <c r="I145" s="299" t="n">
        <v>2</v>
      </c>
      <c r="J145" s="299" t="n">
        <v>0</v>
      </c>
      <c r="K145" s="300">
        <f>SUM(H145:J145)-J145</f>
        <v/>
      </c>
      <c r="L145" s="299" t="n"/>
      <c r="M145" s="299" t="n"/>
      <c r="N145" s="299" t="n"/>
      <c r="O145" s="300">
        <f>SUM(L145:N145)-N145</f>
        <v/>
      </c>
      <c r="P145" s="358">
        <f>IF(ISERROR(K145/VLOOKUP(C145,$W$1:$X$4,2,0)),"",K145/VLOOKUP(C145,$W$1:$X$4,2,0))</f>
        <v/>
      </c>
      <c r="Q145" s="358">
        <f>IF(ISERROR(O145/VLOOKUP(C145,$W$1:$X$4,2,0)),"",O145/VLOOKUP(C145,$W$1:$X$4,2,0))</f>
        <v/>
      </c>
      <c r="R145" s="299" t="inlineStr">
        <is>
          <t>NA</t>
        </is>
      </c>
      <c r="S145" s="299">
        <f>N145</f>
        <v/>
      </c>
      <c r="T145" s="358">
        <f>(O145+S145)/VLOOKUP(C145,$W$1:$X$4,2,0)</f>
        <v/>
      </c>
      <c r="U145" s="299" t="inlineStr">
        <is>
          <t>NA</t>
        </is>
      </c>
      <c r="V145" s="359">
        <f>U145=R145</f>
        <v/>
      </c>
      <c r="W145" s="373" t="n"/>
      <c r="X145" s="349" t="n"/>
      <c r="Y145" s="483" t="n"/>
      <c r="Z145" s="362" t="n"/>
      <c r="AA145" s="477" t="n"/>
      <c r="AB145" s="299">
        <f>L145-H145</f>
        <v/>
      </c>
      <c r="AC145" s="299">
        <f>M145-I145</f>
        <v/>
      </c>
      <c r="AD145" s="299">
        <f>N145-J145</f>
        <v/>
      </c>
      <c r="AE145" s="299">
        <f>O145-K145</f>
        <v/>
      </c>
      <c r="AF145" s="299" t="n"/>
      <c r="AG145" s="299" t="n"/>
      <c r="AH145" s="299" t="n"/>
      <c r="AI145" s="299" t="n"/>
      <c r="AJ145" s="299">
        <f>SUM(AG145:AI145)-AI145</f>
        <v/>
      </c>
      <c r="AK145" s="299" t="n"/>
      <c r="AL145" s="299" t="n"/>
      <c r="AM145" s="299" t="n"/>
      <c r="AN145" s="299">
        <f>SUM(AK145:AM145)-AM145</f>
        <v/>
      </c>
      <c r="AO145" s="358">
        <f>IF(ISERROR(AJ145/VLOOKUP(C145,$W$1:$X$4,2,0)),"",AJ145/VLOOKUP(C145,$W$1:$X$4,2,0))</f>
        <v/>
      </c>
      <c r="AP145" s="358">
        <f>IF(ISERROR(AN145/VLOOKUP(C145,$W$1:$X$4,2,0)),"",AN145/VLOOKUP(C145,$W$1:$X$4,2,0))</f>
        <v/>
      </c>
      <c r="AR145" s="299" t="n"/>
      <c r="AS145" s="299" t="n"/>
      <c r="AT145" s="299" t="n"/>
      <c r="AU145" s="300" t="n"/>
      <c r="AV145" s="299">
        <f>H145-AR145</f>
        <v/>
      </c>
      <c r="AW145" s="299">
        <f>I145-AS145</f>
        <v/>
      </c>
      <c r="AX145" s="299">
        <f>J145-AT145</f>
        <v/>
      </c>
      <c r="AY145" s="299">
        <f>K145-AU145</f>
        <v/>
      </c>
      <c r="AZ145" s="364" t="n"/>
      <c r="BA145" s="299" t="n"/>
      <c r="BB145" s="299" t="n"/>
      <c r="BC145" s="299" t="n"/>
      <c r="BD145" s="300" t="n"/>
      <c r="BE145" s="299">
        <f>L145-BA145</f>
        <v/>
      </c>
      <c r="BF145" s="299">
        <f>M145-BB145</f>
        <v/>
      </c>
      <c r="BG145" s="299">
        <f>N145-BC145</f>
        <v/>
      </c>
      <c r="BH145" s="299">
        <f>O145-BD145</f>
        <v/>
      </c>
      <c r="BJ145" s="364" t="n"/>
      <c r="DJ145" s="365" t="n"/>
    </row>
    <row r="146" outlineLevel="1" ht="12.75" customHeight="1" s="302">
      <c r="A146" s="354">
        <f>C146&amp;D146</f>
        <v/>
      </c>
      <c r="B146" s="354">
        <f>C146&amp;F146</f>
        <v/>
      </c>
      <c r="C146" s="355" t="inlineStr">
        <is>
          <t>Hotel Name</t>
        </is>
      </c>
      <c r="D146" s="485">
        <f>TEXT(F146,"mmm")&amp;"-"&amp;RIGHT(YEAR(F146),2)</f>
        <v/>
      </c>
      <c r="E146" s="485" t="inlineStr">
        <is>
          <t>Q2</t>
        </is>
      </c>
      <c r="F146" s="485" t="n">
        <v>45158</v>
      </c>
      <c r="G146" s="486">
        <f>WEEKDAY(F146)</f>
        <v/>
      </c>
      <c r="H146" s="299" t="n">
        <v>0</v>
      </c>
      <c r="I146" s="299" t="n">
        <v>2</v>
      </c>
      <c r="J146" s="299" t="n">
        <v>0</v>
      </c>
      <c r="K146" s="300">
        <f>SUM(H146:J146)-J146</f>
        <v/>
      </c>
      <c r="L146" s="299" t="n"/>
      <c r="M146" s="299" t="n"/>
      <c r="N146" s="299" t="n"/>
      <c r="O146" s="300">
        <f>SUM(L146:N146)-N146</f>
        <v/>
      </c>
      <c r="P146" s="358">
        <f>IF(ISERROR(K146/VLOOKUP(C146,$W$1:$X$4,2,0)),"",K146/VLOOKUP(C146,$W$1:$X$4,2,0))</f>
        <v/>
      </c>
      <c r="Q146" s="358">
        <f>IF(ISERROR(O146/VLOOKUP(C146,$W$1:$X$4,2,0)),"",O146/VLOOKUP(C146,$W$1:$X$4,2,0))</f>
        <v/>
      </c>
      <c r="R146" s="299" t="inlineStr">
        <is>
          <t>NA</t>
        </is>
      </c>
      <c r="S146" s="299">
        <f>N146</f>
        <v/>
      </c>
      <c r="T146" s="358">
        <f>(O146+S146)/VLOOKUP(C146,$W$1:$X$4,2,0)</f>
        <v/>
      </c>
      <c r="U146" s="299" t="inlineStr">
        <is>
          <t>NA</t>
        </is>
      </c>
      <c r="V146" s="359">
        <f>U146=R146</f>
        <v/>
      </c>
      <c r="W146" s="373" t="n"/>
      <c r="X146" s="349" t="n"/>
      <c r="Y146" s="483" t="n"/>
      <c r="Z146" s="362" t="n"/>
      <c r="AA146" s="477" t="n"/>
      <c r="AB146" s="299">
        <f>L146-H146</f>
        <v/>
      </c>
      <c r="AC146" s="299">
        <f>M146-I146</f>
        <v/>
      </c>
      <c r="AD146" s="299">
        <f>N146-J146</f>
        <v/>
      </c>
      <c r="AE146" s="299">
        <f>O146-K146</f>
        <v/>
      </c>
      <c r="AF146" s="299" t="n"/>
      <c r="AG146" s="299" t="n"/>
      <c r="AH146" s="299" t="n"/>
      <c r="AI146" s="299" t="n"/>
      <c r="AJ146" s="299">
        <f>SUM(AG146:AI146)-AI146</f>
        <v/>
      </c>
      <c r="AK146" s="299" t="n"/>
      <c r="AL146" s="299" t="n"/>
      <c r="AM146" s="299" t="n"/>
      <c r="AN146" s="299">
        <f>SUM(AK146:AM146)-AM146</f>
        <v/>
      </c>
      <c r="AO146" s="358">
        <f>IF(ISERROR(AJ146/VLOOKUP(C146,$W$1:$X$4,2,0)),"",AJ146/VLOOKUP(C146,$W$1:$X$4,2,0))</f>
        <v/>
      </c>
      <c r="AP146" s="358">
        <f>IF(ISERROR(AN146/VLOOKUP(C146,$W$1:$X$4,2,0)),"",AN146/VLOOKUP(C146,$W$1:$X$4,2,0))</f>
        <v/>
      </c>
      <c r="AR146" s="299" t="n"/>
      <c r="AS146" s="299" t="n"/>
      <c r="AT146" s="299" t="n"/>
      <c r="AU146" s="300" t="n"/>
      <c r="AV146" s="299">
        <f>H146-AR146</f>
        <v/>
      </c>
      <c r="AW146" s="299">
        <f>I146-AS146</f>
        <v/>
      </c>
      <c r="AX146" s="299">
        <f>J146-AT146</f>
        <v/>
      </c>
      <c r="AY146" s="299">
        <f>K146-AU146</f>
        <v/>
      </c>
      <c r="AZ146" s="364" t="n"/>
      <c r="BA146" s="299" t="n"/>
      <c r="BB146" s="299" t="n"/>
      <c r="BC146" s="299" t="n"/>
      <c r="BD146" s="300" t="n"/>
      <c r="BE146" s="299">
        <f>L146-BA146</f>
        <v/>
      </c>
      <c r="BF146" s="299">
        <f>M146-BB146</f>
        <v/>
      </c>
      <c r="BG146" s="299">
        <f>N146-BC146</f>
        <v/>
      </c>
      <c r="BH146" s="299">
        <f>O146-BD146</f>
        <v/>
      </c>
      <c r="BJ146" s="364" t="n"/>
      <c r="DJ146" s="365" t="n"/>
    </row>
    <row r="147" outlineLevel="1" ht="12.75" customHeight="1" s="302">
      <c r="A147" s="354">
        <f>C147&amp;D147</f>
        <v/>
      </c>
      <c r="B147" s="354">
        <f>C147&amp;F147</f>
        <v/>
      </c>
      <c r="C147" s="355" t="inlineStr">
        <is>
          <t>Hotel Name</t>
        </is>
      </c>
      <c r="D147" s="485">
        <f>TEXT(F147,"mmm")&amp;"-"&amp;RIGHT(YEAR(F147),2)</f>
        <v/>
      </c>
      <c r="E147" s="485" t="inlineStr">
        <is>
          <t>Q2</t>
        </is>
      </c>
      <c r="F147" s="485" t="n">
        <v>45159</v>
      </c>
      <c r="G147" s="486">
        <f>WEEKDAY(F147)</f>
        <v/>
      </c>
      <c r="H147" s="299" t="n">
        <v>0</v>
      </c>
      <c r="I147" s="299" t="n">
        <v>0</v>
      </c>
      <c r="J147" s="299" t="n">
        <v>0</v>
      </c>
      <c r="K147" s="300">
        <f>SUM(H147:J147)-J147</f>
        <v/>
      </c>
      <c r="L147" s="299" t="n"/>
      <c r="M147" s="299" t="n"/>
      <c r="N147" s="299" t="n"/>
      <c r="O147" s="300">
        <f>SUM(L147:N147)-N147</f>
        <v/>
      </c>
      <c r="P147" s="358">
        <f>IF(ISERROR(K147/VLOOKUP(C147,$W$1:$X$4,2,0)),"",K147/VLOOKUP(C147,$W$1:$X$4,2,0))</f>
        <v/>
      </c>
      <c r="Q147" s="358">
        <f>IF(ISERROR(O147/VLOOKUP(C147,$W$1:$X$4,2,0)),"",O147/VLOOKUP(C147,$W$1:$X$4,2,0))</f>
        <v/>
      </c>
      <c r="R147" s="299" t="inlineStr">
        <is>
          <t>NA</t>
        </is>
      </c>
      <c r="S147" s="299">
        <f>N147</f>
        <v/>
      </c>
      <c r="T147" s="358">
        <f>(O147+S147)/VLOOKUP(C147,$W$1:$X$4,2,0)</f>
        <v/>
      </c>
      <c r="U147" s="299" t="inlineStr">
        <is>
          <t>NA</t>
        </is>
      </c>
      <c r="V147" s="359">
        <f>U147=R147</f>
        <v/>
      </c>
      <c r="W147" s="373" t="n"/>
      <c r="X147" s="349" t="n"/>
      <c r="Y147" s="483" t="n"/>
      <c r="Z147" s="362" t="n"/>
      <c r="AA147" s="477" t="n"/>
      <c r="AB147" s="299">
        <f>L147-H147</f>
        <v/>
      </c>
      <c r="AC147" s="299">
        <f>M147-I147</f>
        <v/>
      </c>
      <c r="AD147" s="299">
        <f>N147-J147</f>
        <v/>
      </c>
      <c r="AE147" s="299">
        <f>O147-K147</f>
        <v/>
      </c>
      <c r="AF147" s="299" t="n"/>
      <c r="AG147" s="299" t="n"/>
      <c r="AH147" s="299" t="n"/>
      <c r="AI147" s="299" t="n"/>
      <c r="AJ147" s="299">
        <f>SUM(AG147:AI147)-AI147</f>
        <v/>
      </c>
      <c r="AK147" s="299" t="n"/>
      <c r="AL147" s="299" t="n"/>
      <c r="AM147" s="299" t="n"/>
      <c r="AN147" s="299">
        <f>SUM(AK147:AM147)-AM147</f>
        <v/>
      </c>
      <c r="AO147" s="358">
        <f>IF(ISERROR(AJ147/VLOOKUP(C147,$W$1:$X$4,2,0)),"",AJ147/VLOOKUP(C147,$W$1:$X$4,2,0))</f>
        <v/>
      </c>
      <c r="AP147" s="358">
        <f>IF(ISERROR(AN147/VLOOKUP(C147,$W$1:$X$4,2,0)),"",AN147/VLOOKUP(C147,$W$1:$X$4,2,0))</f>
        <v/>
      </c>
      <c r="AR147" s="299" t="n"/>
      <c r="AS147" s="299" t="n"/>
      <c r="AT147" s="299" t="n"/>
      <c r="AU147" s="300" t="n"/>
      <c r="AV147" s="299">
        <f>H147-AR147</f>
        <v/>
      </c>
      <c r="AW147" s="299">
        <f>I147-AS147</f>
        <v/>
      </c>
      <c r="AX147" s="299">
        <f>J147-AT147</f>
        <v/>
      </c>
      <c r="AY147" s="299">
        <f>K147-AU147</f>
        <v/>
      </c>
      <c r="AZ147" s="364" t="n"/>
      <c r="BA147" s="299" t="n"/>
      <c r="BB147" s="299" t="n"/>
      <c r="BC147" s="299" t="n"/>
      <c r="BD147" s="300" t="n"/>
      <c r="BE147" s="299">
        <f>L147-BA147</f>
        <v/>
      </c>
      <c r="BF147" s="299">
        <f>M147-BB147</f>
        <v/>
      </c>
      <c r="BG147" s="299">
        <f>N147-BC147</f>
        <v/>
      </c>
      <c r="BH147" s="299">
        <f>O147-BD147</f>
        <v/>
      </c>
      <c r="BJ147" s="364" t="n"/>
      <c r="DJ147" s="365" t="n"/>
    </row>
    <row r="148" outlineLevel="1" ht="12.75" customHeight="1" s="302">
      <c r="A148" s="354">
        <f>C148&amp;D148</f>
        <v/>
      </c>
      <c r="B148" s="354">
        <f>C148&amp;F148</f>
        <v/>
      </c>
      <c r="C148" s="355" t="inlineStr">
        <is>
          <t>Hotel Name</t>
        </is>
      </c>
      <c r="D148" s="485">
        <f>TEXT(F148,"mmm")&amp;"-"&amp;RIGHT(YEAR(F148),2)</f>
        <v/>
      </c>
      <c r="E148" s="485" t="inlineStr">
        <is>
          <t>Q2</t>
        </is>
      </c>
      <c r="F148" s="485" t="n">
        <v>45160</v>
      </c>
      <c r="G148" s="486">
        <f>WEEKDAY(F148)</f>
        <v/>
      </c>
      <c r="H148" s="299" t="n">
        <v>0</v>
      </c>
      <c r="I148" s="299" t="n">
        <v>0</v>
      </c>
      <c r="J148" s="299" t="n">
        <v>0</v>
      </c>
      <c r="K148" s="300">
        <f>SUM(H148:J148)-J148</f>
        <v/>
      </c>
      <c r="L148" s="299" t="n"/>
      <c r="M148" s="299" t="n"/>
      <c r="N148" s="299" t="n"/>
      <c r="O148" s="300">
        <f>SUM(L148:N148)-N148</f>
        <v/>
      </c>
      <c r="P148" s="358">
        <f>IF(ISERROR(K148/VLOOKUP(C148,$W$1:$X$4,2,0)),"",K148/VLOOKUP(C148,$W$1:$X$4,2,0))</f>
        <v/>
      </c>
      <c r="Q148" s="358">
        <f>IF(ISERROR(O148/VLOOKUP(C148,$W$1:$X$4,2,0)),"",O148/VLOOKUP(C148,$W$1:$X$4,2,0))</f>
        <v/>
      </c>
      <c r="R148" s="299" t="inlineStr">
        <is>
          <t>NA</t>
        </is>
      </c>
      <c r="S148" s="299">
        <f>N148</f>
        <v/>
      </c>
      <c r="T148" s="358">
        <f>(O148+S148)/VLOOKUP(C148,$W$1:$X$4,2,0)</f>
        <v/>
      </c>
      <c r="U148" s="299" t="inlineStr">
        <is>
          <t>NA</t>
        </is>
      </c>
      <c r="V148" s="359">
        <f>U148=R148</f>
        <v/>
      </c>
      <c r="W148" s="373" t="n"/>
      <c r="X148" s="349" t="n"/>
      <c r="Y148" s="483" t="n"/>
      <c r="Z148" s="362" t="n"/>
      <c r="AA148" s="477" t="n"/>
      <c r="AB148" s="299">
        <f>L148-H148</f>
        <v/>
      </c>
      <c r="AC148" s="299">
        <f>M148-I148</f>
        <v/>
      </c>
      <c r="AD148" s="299">
        <f>N148-J148</f>
        <v/>
      </c>
      <c r="AE148" s="299">
        <f>O148-K148</f>
        <v/>
      </c>
      <c r="AF148" s="299" t="n"/>
      <c r="AG148" s="299" t="n"/>
      <c r="AH148" s="299" t="n"/>
      <c r="AI148" s="299" t="n"/>
      <c r="AJ148" s="299">
        <f>SUM(AG148:AI148)-AI148</f>
        <v/>
      </c>
      <c r="AK148" s="299" t="n"/>
      <c r="AL148" s="299" t="n"/>
      <c r="AM148" s="299" t="n"/>
      <c r="AN148" s="299">
        <f>SUM(AK148:AM148)-AM148</f>
        <v/>
      </c>
      <c r="AO148" s="358">
        <f>IF(ISERROR(AJ148/VLOOKUP(C148,$W$1:$X$4,2,0)),"",AJ148/VLOOKUP(C148,$W$1:$X$4,2,0))</f>
        <v/>
      </c>
      <c r="AP148" s="358">
        <f>IF(ISERROR(AN148/VLOOKUP(C148,$W$1:$X$4,2,0)),"",AN148/VLOOKUP(C148,$W$1:$X$4,2,0))</f>
        <v/>
      </c>
      <c r="AR148" s="299" t="n"/>
      <c r="AS148" s="299" t="n"/>
      <c r="AT148" s="299" t="n"/>
      <c r="AU148" s="300" t="n"/>
      <c r="AV148" s="299">
        <f>H148-AR148</f>
        <v/>
      </c>
      <c r="AW148" s="299">
        <f>I148-AS148</f>
        <v/>
      </c>
      <c r="AX148" s="299">
        <f>J148-AT148</f>
        <v/>
      </c>
      <c r="AY148" s="299">
        <f>K148-AU148</f>
        <v/>
      </c>
      <c r="AZ148" s="364" t="n"/>
      <c r="BA148" s="299" t="n"/>
      <c r="BB148" s="299" t="n"/>
      <c r="BC148" s="299" t="n"/>
      <c r="BD148" s="300" t="n"/>
      <c r="BE148" s="299">
        <f>L148-BA148</f>
        <v/>
      </c>
      <c r="BF148" s="299">
        <f>M148-BB148</f>
        <v/>
      </c>
      <c r="BG148" s="299">
        <f>N148-BC148</f>
        <v/>
      </c>
      <c r="BH148" s="299">
        <f>O148-BD148</f>
        <v/>
      </c>
      <c r="BJ148" s="364" t="n"/>
      <c r="DJ148" s="365" t="n"/>
    </row>
    <row r="149" outlineLevel="1" ht="12.75" customHeight="1" s="302">
      <c r="A149" s="354">
        <f>C149&amp;D149</f>
        <v/>
      </c>
      <c r="B149" s="354">
        <f>C149&amp;F149</f>
        <v/>
      </c>
      <c r="C149" s="355" t="inlineStr">
        <is>
          <t>Hotel Name</t>
        </is>
      </c>
      <c r="D149" s="485">
        <f>TEXT(F149,"mmm")&amp;"-"&amp;RIGHT(YEAR(F149),2)</f>
        <v/>
      </c>
      <c r="E149" s="485" t="inlineStr">
        <is>
          <t>Q2</t>
        </is>
      </c>
      <c r="F149" s="485" t="n">
        <v>45161</v>
      </c>
      <c r="G149" s="486">
        <f>WEEKDAY(F149)</f>
        <v/>
      </c>
      <c r="H149" s="299" t="n">
        <v>2</v>
      </c>
      <c r="I149" s="299" t="n">
        <v>7</v>
      </c>
      <c r="J149" s="299" t="n">
        <v>0</v>
      </c>
      <c r="K149" s="300">
        <f>SUM(H149:J149)-J149</f>
        <v/>
      </c>
      <c r="L149" s="299" t="n"/>
      <c r="M149" s="299" t="n"/>
      <c r="N149" s="299" t="n"/>
      <c r="O149" s="300">
        <f>SUM(L149:N149)-N149</f>
        <v/>
      </c>
      <c r="P149" s="358">
        <f>IF(ISERROR(K149/VLOOKUP(C149,$W$1:$X$4,2,0)),"",K149/VLOOKUP(C149,$W$1:$X$4,2,0))</f>
        <v/>
      </c>
      <c r="Q149" s="358">
        <f>IF(ISERROR(O149/VLOOKUP(C149,$W$1:$X$4,2,0)),"",O149/VLOOKUP(C149,$W$1:$X$4,2,0))</f>
        <v/>
      </c>
      <c r="R149" s="299" t="inlineStr">
        <is>
          <t>NA</t>
        </is>
      </c>
      <c r="S149" s="299">
        <f>N149</f>
        <v/>
      </c>
      <c r="T149" s="358">
        <f>(O149+S149)/VLOOKUP(C149,$W$1:$X$4,2,0)</f>
        <v/>
      </c>
      <c r="U149" s="299" t="inlineStr">
        <is>
          <t>NA</t>
        </is>
      </c>
      <c r="V149" s="359">
        <f>U149=R149</f>
        <v/>
      </c>
      <c r="W149" s="373" t="n"/>
      <c r="X149" s="349" t="n"/>
      <c r="Y149" s="483" t="n"/>
      <c r="Z149" s="362" t="n"/>
      <c r="AA149" s="477" t="n"/>
      <c r="AB149" s="299">
        <f>L149-H149</f>
        <v/>
      </c>
      <c r="AC149" s="299">
        <f>M149-I149</f>
        <v/>
      </c>
      <c r="AD149" s="299">
        <f>N149-J149</f>
        <v/>
      </c>
      <c r="AE149" s="299">
        <f>O149-K149</f>
        <v/>
      </c>
      <c r="AF149" s="299" t="n"/>
      <c r="AG149" s="299" t="n"/>
      <c r="AH149" s="299" t="n"/>
      <c r="AI149" s="299" t="n"/>
      <c r="AJ149" s="299">
        <f>SUM(AG149:AI149)-AI149</f>
        <v/>
      </c>
      <c r="AK149" s="299" t="n"/>
      <c r="AL149" s="299" t="n"/>
      <c r="AM149" s="299" t="n"/>
      <c r="AN149" s="299">
        <f>SUM(AK149:AM149)-AM149</f>
        <v/>
      </c>
      <c r="AO149" s="358">
        <f>IF(ISERROR(AJ149/VLOOKUP(C149,$W$1:$X$4,2,0)),"",AJ149/VLOOKUP(C149,$W$1:$X$4,2,0))</f>
        <v/>
      </c>
      <c r="AP149" s="358">
        <f>IF(ISERROR(AN149/VLOOKUP(C149,$W$1:$X$4,2,0)),"",AN149/VLOOKUP(C149,$W$1:$X$4,2,0))</f>
        <v/>
      </c>
      <c r="AR149" s="299" t="n"/>
      <c r="AS149" s="299" t="n"/>
      <c r="AT149" s="299" t="n"/>
      <c r="AU149" s="300" t="n"/>
      <c r="AV149" s="299">
        <f>H149-AR149</f>
        <v/>
      </c>
      <c r="AW149" s="299">
        <f>I149-AS149</f>
        <v/>
      </c>
      <c r="AX149" s="299">
        <f>J149-AT149</f>
        <v/>
      </c>
      <c r="AY149" s="299">
        <f>K149-AU149</f>
        <v/>
      </c>
      <c r="AZ149" s="364" t="n"/>
      <c r="BA149" s="299" t="n"/>
      <c r="BB149" s="299" t="n"/>
      <c r="BC149" s="299" t="n"/>
      <c r="BD149" s="300" t="n"/>
      <c r="BE149" s="299">
        <f>L149-BA149</f>
        <v/>
      </c>
      <c r="BF149" s="299">
        <f>M149-BB149</f>
        <v/>
      </c>
      <c r="BG149" s="299">
        <f>N149-BC149</f>
        <v/>
      </c>
      <c r="BH149" s="299">
        <f>O149-BD149</f>
        <v/>
      </c>
      <c r="BJ149" s="364" t="n"/>
      <c r="DJ149" s="365" t="n"/>
    </row>
    <row r="150" outlineLevel="1" ht="12.75" customHeight="1" s="302">
      <c r="A150" s="354">
        <f>C150&amp;D150</f>
        <v/>
      </c>
      <c r="B150" s="354">
        <f>C150&amp;F150</f>
        <v/>
      </c>
      <c r="C150" s="355" t="inlineStr">
        <is>
          <t>Hotel Name</t>
        </is>
      </c>
      <c r="D150" s="485">
        <f>TEXT(F150,"mmm")&amp;"-"&amp;RIGHT(YEAR(F150),2)</f>
        <v/>
      </c>
      <c r="E150" s="485" t="inlineStr">
        <is>
          <t>Q2</t>
        </is>
      </c>
      <c r="F150" s="485" t="n">
        <v>45162</v>
      </c>
      <c r="G150" s="486">
        <f>WEEKDAY(F150)</f>
        <v/>
      </c>
      <c r="H150" s="299" t="n">
        <v>2</v>
      </c>
      <c r="I150" s="299" t="n">
        <v>7</v>
      </c>
      <c r="J150" s="299" t="n">
        <v>0</v>
      </c>
      <c r="K150" s="300">
        <f>SUM(H150:J150)-J150</f>
        <v/>
      </c>
      <c r="L150" s="299" t="n"/>
      <c r="M150" s="299" t="n"/>
      <c r="N150" s="299" t="n"/>
      <c r="O150" s="300">
        <f>SUM(L150:N150)-N150</f>
        <v/>
      </c>
      <c r="P150" s="358">
        <f>IF(ISERROR(K150/VLOOKUP(C150,$W$1:$X$4,2,0)),"",K150/VLOOKUP(C150,$W$1:$X$4,2,0))</f>
        <v/>
      </c>
      <c r="Q150" s="358">
        <f>IF(ISERROR(O150/VLOOKUP(C150,$W$1:$X$4,2,0)),"",O150/VLOOKUP(C150,$W$1:$X$4,2,0))</f>
        <v/>
      </c>
      <c r="R150" s="299" t="inlineStr">
        <is>
          <t>NA</t>
        </is>
      </c>
      <c r="S150" s="299">
        <f>N150</f>
        <v/>
      </c>
      <c r="T150" s="358">
        <f>(O150+S150)/VLOOKUP(C150,$W$1:$X$4,2,0)</f>
        <v/>
      </c>
      <c r="U150" s="299" t="inlineStr">
        <is>
          <t>NA</t>
        </is>
      </c>
      <c r="V150" s="359">
        <f>U150=R150</f>
        <v/>
      </c>
      <c r="W150" s="373" t="n"/>
      <c r="X150" s="349" t="n"/>
      <c r="Y150" s="483" t="n"/>
      <c r="Z150" s="362" t="n"/>
      <c r="AA150" s="477" t="n"/>
      <c r="AB150" s="299">
        <f>L150-H150</f>
        <v/>
      </c>
      <c r="AC150" s="299">
        <f>M150-I150</f>
        <v/>
      </c>
      <c r="AD150" s="299">
        <f>N150-J150</f>
        <v/>
      </c>
      <c r="AE150" s="299">
        <f>O150-K150</f>
        <v/>
      </c>
      <c r="AF150" s="299" t="n"/>
      <c r="AG150" s="299" t="n"/>
      <c r="AH150" s="299" t="n"/>
      <c r="AI150" s="299" t="n"/>
      <c r="AJ150" s="299">
        <f>SUM(AG150:AI150)-AI150</f>
        <v/>
      </c>
      <c r="AK150" s="299" t="n"/>
      <c r="AL150" s="299" t="n"/>
      <c r="AM150" s="299" t="n"/>
      <c r="AN150" s="299">
        <f>SUM(AK150:AM150)-AM150</f>
        <v/>
      </c>
      <c r="AO150" s="358">
        <f>IF(ISERROR(AJ150/VLOOKUP(C150,$W$1:$X$4,2,0)),"",AJ150/VLOOKUP(C150,$W$1:$X$4,2,0))</f>
        <v/>
      </c>
      <c r="AP150" s="358">
        <f>IF(ISERROR(AN150/VLOOKUP(C150,$W$1:$X$4,2,0)),"",AN150/VLOOKUP(C150,$W$1:$X$4,2,0))</f>
        <v/>
      </c>
      <c r="AR150" s="299" t="n"/>
      <c r="AS150" s="299" t="n"/>
      <c r="AT150" s="299" t="n"/>
      <c r="AU150" s="300" t="n"/>
      <c r="AV150" s="299">
        <f>H150-AR150</f>
        <v/>
      </c>
      <c r="AW150" s="299">
        <f>I150-AS150</f>
        <v/>
      </c>
      <c r="AX150" s="299">
        <f>J150-AT150</f>
        <v/>
      </c>
      <c r="AY150" s="299">
        <f>K150-AU150</f>
        <v/>
      </c>
      <c r="AZ150" s="364" t="n"/>
      <c r="BA150" s="299" t="n"/>
      <c r="BB150" s="299" t="n"/>
      <c r="BC150" s="299" t="n"/>
      <c r="BD150" s="300" t="n"/>
      <c r="BE150" s="299">
        <f>L150-BA150</f>
        <v/>
      </c>
      <c r="BF150" s="299">
        <f>M150-BB150</f>
        <v/>
      </c>
      <c r="BG150" s="299">
        <f>N150-BC150</f>
        <v/>
      </c>
      <c r="BH150" s="299">
        <f>O150-BD150</f>
        <v/>
      </c>
      <c r="BJ150" s="364" t="n"/>
      <c r="DJ150" s="365" t="n"/>
    </row>
    <row r="151" outlineLevel="1" ht="12.75" customHeight="1" s="302">
      <c r="A151" s="354">
        <f>C151&amp;D151</f>
        <v/>
      </c>
      <c r="B151" s="354">
        <f>C151&amp;F151</f>
        <v/>
      </c>
      <c r="C151" s="355" t="inlineStr">
        <is>
          <t>Hotel Name</t>
        </is>
      </c>
      <c r="D151" s="485">
        <f>TEXT(F151,"mmm")&amp;"-"&amp;RIGHT(YEAR(F151),2)</f>
        <v/>
      </c>
      <c r="E151" s="485" t="inlineStr">
        <is>
          <t>Q2</t>
        </is>
      </c>
      <c r="F151" s="485" t="n">
        <v>45163</v>
      </c>
      <c r="G151" s="486">
        <f>WEEKDAY(F151)</f>
        <v/>
      </c>
      <c r="H151" s="299" t="n">
        <v>2</v>
      </c>
      <c r="I151" s="299" t="n">
        <v>0</v>
      </c>
      <c r="J151" s="299" t="n">
        <v>0</v>
      </c>
      <c r="K151" s="300">
        <f>SUM(H151:J151)-J151</f>
        <v/>
      </c>
      <c r="L151" s="299" t="n"/>
      <c r="M151" s="299" t="n"/>
      <c r="N151" s="299" t="n"/>
      <c r="O151" s="300">
        <f>SUM(L151:N151)-N151</f>
        <v/>
      </c>
      <c r="P151" s="358">
        <f>IF(ISERROR(K151/VLOOKUP(C151,$W$1:$X$4,2,0)),"",K151/VLOOKUP(C151,$W$1:$X$4,2,0))</f>
        <v/>
      </c>
      <c r="Q151" s="358">
        <f>IF(ISERROR(O151/VLOOKUP(C151,$W$1:$X$4,2,0)),"",O151/VLOOKUP(C151,$W$1:$X$4,2,0))</f>
        <v/>
      </c>
      <c r="R151" s="299" t="inlineStr">
        <is>
          <t>NA</t>
        </is>
      </c>
      <c r="S151" s="299">
        <f>N151</f>
        <v/>
      </c>
      <c r="T151" s="358">
        <f>(O151+S151)/VLOOKUP(C151,$W$1:$X$4,2,0)</f>
        <v/>
      </c>
      <c r="U151" s="299" t="inlineStr">
        <is>
          <t>NA</t>
        </is>
      </c>
      <c r="V151" s="359">
        <f>U151=R151</f>
        <v/>
      </c>
      <c r="W151" s="373" t="n"/>
      <c r="X151" s="349" t="n"/>
      <c r="Y151" s="483" t="n"/>
      <c r="Z151" s="362" t="n"/>
      <c r="AA151" s="477" t="n"/>
      <c r="AB151" s="299">
        <f>L151-H151</f>
        <v/>
      </c>
      <c r="AC151" s="299">
        <f>M151-I151</f>
        <v/>
      </c>
      <c r="AD151" s="299">
        <f>N151-J151</f>
        <v/>
      </c>
      <c r="AE151" s="299">
        <f>O151-K151</f>
        <v/>
      </c>
      <c r="AF151" s="299" t="n"/>
      <c r="AG151" s="299" t="n"/>
      <c r="AH151" s="299" t="n"/>
      <c r="AI151" s="299" t="n"/>
      <c r="AJ151" s="299">
        <f>SUM(AG151:AI151)-AI151</f>
        <v/>
      </c>
      <c r="AK151" s="299" t="n"/>
      <c r="AL151" s="299" t="n"/>
      <c r="AM151" s="299" t="n"/>
      <c r="AN151" s="299">
        <f>SUM(AK151:AM151)-AM151</f>
        <v/>
      </c>
      <c r="AO151" s="358">
        <f>IF(ISERROR(AJ151/VLOOKUP(C151,$W$1:$X$4,2,0)),"",AJ151/VLOOKUP(C151,$W$1:$X$4,2,0))</f>
        <v/>
      </c>
      <c r="AP151" s="358">
        <f>IF(ISERROR(AN151/VLOOKUP(C151,$W$1:$X$4,2,0)),"",AN151/VLOOKUP(C151,$W$1:$X$4,2,0))</f>
        <v/>
      </c>
      <c r="AR151" s="299" t="n"/>
      <c r="AS151" s="299" t="n"/>
      <c r="AT151" s="299" t="n"/>
      <c r="AU151" s="300" t="n"/>
      <c r="AV151" s="299">
        <f>H151-AR151</f>
        <v/>
      </c>
      <c r="AW151" s="299">
        <f>I151-AS151</f>
        <v/>
      </c>
      <c r="AX151" s="299">
        <f>J151-AT151</f>
        <v/>
      </c>
      <c r="AY151" s="299">
        <f>K151-AU151</f>
        <v/>
      </c>
      <c r="AZ151" s="364" t="n"/>
      <c r="BA151" s="299" t="n"/>
      <c r="BB151" s="299" t="n"/>
      <c r="BC151" s="299" t="n"/>
      <c r="BD151" s="300" t="n"/>
      <c r="BE151" s="299">
        <f>L151-BA151</f>
        <v/>
      </c>
      <c r="BF151" s="299">
        <f>M151-BB151</f>
        <v/>
      </c>
      <c r="BG151" s="299">
        <f>N151-BC151</f>
        <v/>
      </c>
      <c r="BH151" s="299">
        <f>O151-BD151</f>
        <v/>
      </c>
      <c r="BJ151" s="364" t="n"/>
      <c r="DJ151" s="365" t="n"/>
    </row>
    <row r="152" outlineLevel="1" ht="12.75" customHeight="1" s="302">
      <c r="A152" s="354">
        <f>C152&amp;D152</f>
        <v/>
      </c>
      <c r="B152" s="354">
        <f>C152&amp;F152</f>
        <v/>
      </c>
      <c r="C152" s="355" t="inlineStr">
        <is>
          <t>Hotel Name</t>
        </is>
      </c>
      <c r="D152" s="485">
        <f>TEXT(F152,"mmm")&amp;"-"&amp;RIGHT(YEAR(F152),2)</f>
        <v/>
      </c>
      <c r="E152" s="485" t="inlineStr">
        <is>
          <t>Q2</t>
        </is>
      </c>
      <c r="F152" s="485" t="n">
        <v>45164</v>
      </c>
      <c r="G152" s="486">
        <f>WEEKDAY(F152)</f>
        <v/>
      </c>
      <c r="H152" s="299" t="n">
        <v>0</v>
      </c>
      <c r="I152" s="299" t="n">
        <v>0</v>
      </c>
      <c r="J152" s="299" t="n">
        <v>0</v>
      </c>
      <c r="K152" s="300">
        <f>SUM(H152:J152)-J152</f>
        <v/>
      </c>
      <c r="L152" s="299" t="n"/>
      <c r="M152" s="299" t="n"/>
      <c r="N152" s="299" t="n"/>
      <c r="O152" s="300">
        <f>SUM(L152:N152)-N152</f>
        <v/>
      </c>
      <c r="P152" s="358">
        <f>IF(ISERROR(K152/VLOOKUP(C152,$W$1:$X$4,2,0)),"",K152/VLOOKUP(C152,$W$1:$X$4,2,0))</f>
        <v/>
      </c>
      <c r="Q152" s="358">
        <f>IF(ISERROR(O152/VLOOKUP(C152,$W$1:$X$4,2,0)),"",O152/VLOOKUP(C152,$W$1:$X$4,2,0))</f>
        <v/>
      </c>
      <c r="R152" s="299" t="inlineStr">
        <is>
          <t>NA</t>
        </is>
      </c>
      <c r="S152" s="299">
        <f>N152</f>
        <v/>
      </c>
      <c r="T152" s="358">
        <f>(O152+S152)/VLOOKUP(C152,$W$1:$X$4,2,0)</f>
        <v/>
      </c>
      <c r="U152" s="299" t="inlineStr">
        <is>
          <t>NA</t>
        </is>
      </c>
      <c r="V152" s="359">
        <f>U152=R152</f>
        <v/>
      </c>
      <c r="W152" s="373" t="n"/>
      <c r="X152" s="349" t="n"/>
      <c r="Y152" s="483" t="n"/>
      <c r="Z152" s="362" t="n"/>
      <c r="AA152" s="477" t="n"/>
      <c r="AB152" s="299">
        <f>L152-H152</f>
        <v/>
      </c>
      <c r="AC152" s="299">
        <f>M152-I152</f>
        <v/>
      </c>
      <c r="AD152" s="299">
        <f>N152-J152</f>
        <v/>
      </c>
      <c r="AE152" s="299">
        <f>O152-K152</f>
        <v/>
      </c>
      <c r="AF152" s="299" t="n"/>
      <c r="AG152" s="299" t="n"/>
      <c r="AH152" s="299" t="n"/>
      <c r="AI152" s="299" t="n"/>
      <c r="AJ152" s="299">
        <f>SUM(AG152:AI152)-AI152</f>
        <v/>
      </c>
      <c r="AK152" s="299" t="n"/>
      <c r="AL152" s="299" t="n"/>
      <c r="AM152" s="299" t="n"/>
      <c r="AN152" s="299">
        <f>SUM(AK152:AM152)-AM152</f>
        <v/>
      </c>
      <c r="AO152" s="358">
        <f>IF(ISERROR(AJ152/VLOOKUP(C152,$W$1:$X$4,2,0)),"",AJ152/VLOOKUP(C152,$W$1:$X$4,2,0))</f>
        <v/>
      </c>
      <c r="AP152" s="358">
        <f>IF(ISERROR(AN152/VLOOKUP(C152,$W$1:$X$4,2,0)),"",AN152/VLOOKUP(C152,$W$1:$X$4,2,0))</f>
        <v/>
      </c>
      <c r="AR152" s="299" t="n"/>
      <c r="AS152" s="299" t="n"/>
      <c r="AT152" s="299" t="n"/>
      <c r="AU152" s="300" t="n"/>
      <c r="AV152" s="299">
        <f>H152-AR152</f>
        <v/>
      </c>
      <c r="AW152" s="299">
        <f>I152-AS152</f>
        <v/>
      </c>
      <c r="AX152" s="299">
        <f>J152-AT152</f>
        <v/>
      </c>
      <c r="AY152" s="299">
        <f>K152-AU152</f>
        <v/>
      </c>
      <c r="AZ152" s="364" t="n"/>
      <c r="BA152" s="299" t="n"/>
      <c r="BB152" s="299" t="n"/>
      <c r="BC152" s="299" t="n"/>
      <c r="BD152" s="300" t="n"/>
      <c r="BE152" s="299">
        <f>L152-BA152</f>
        <v/>
      </c>
      <c r="BF152" s="299">
        <f>M152-BB152</f>
        <v/>
      </c>
      <c r="BG152" s="299">
        <f>N152-BC152</f>
        <v/>
      </c>
      <c r="BH152" s="299">
        <f>O152-BD152</f>
        <v/>
      </c>
      <c r="BJ152" s="364" t="n"/>
      <c r="DJ152" s="365" t="n"/>
    </row>
    <row r="153" outlineLevel="1" ht="12.75" customHeight="1" s="302">
      <c r="A153" s="354">
        <f>C153&amp;D153</f>
        <v/>
      </c>
      <c r="B153" s="354">
        <f>C153&amp;F153</f>
        <v/>
      </c>
      <c r="C153" s="355" t="inlineStr">
        <is>
          <t>Hotel Name</t>
        </is>
      </c>
      <c r="D153" s="485">
        <f>TEXT(F153,"mmm")&amp;"-"&amp;RIGHT(YEAR(F153),2)</f>
        <v/>
      </c>
      <c r="E153" s="485" t="inlineStr">
        <is>
          <t>Q2</t>
        </is>
      </c>
      <c r="F153" s="485" t="n">
        <v>45165</v>
      </c>
      <c r="G153" s="486">
        <f>WEEKDAY(F153)</f>
        <v/>
      </c>
      <c r="H153" s="299" t="n">
        <v>0</v>
      </c>
      <c r="I153" s="299" t="n">
        <v>0</v>
      </c>
      <c r="J153" s="299" t="n">
        <v>0</v>
      </c>
      <c r="K153" s="300">
        <f>SUM(H153:J153)-J153</f>
        <v/>
      </c>
      <c r="L153" s="299" t="n"/>
      <c r="M153" s="299" t="n"/>
      <c r="N153" s="299" t="n"/>
      <c r="O153" s="300">
        <f>SUM(L153:N153)-N153</f>
        <v/>
      </c>
      <c r="P153" s="358">
        <f>IF(ISERROR(K153/VLOOKUP(C153,$W$1:$X$4,2,0)),"",K153/VLOOKUP(C153,$W$1:$X$4,2,0))</f>
        <v/>
      </c>
      <c r="Q153" s="358">
        <f>IF(ISERROR(O153/VLOOKUP(C153,$W$1:$X$4,2,0)),"",O153/VLOOKUP(C153,$W$1:$X$4,2,0))</f>
        <v/>
      </c>
      <c r="R153" s="299" t="inlineStr">
        <is>
          <t>NA</t>
        </is>
      </c>
      <c r="S153" s="299">
        <f>N153</f>
        <v/>
      </c>
      <c r="T153" s="358">
        <f>(O153+S153)/VLOOKUP(C153,$W$1:$X$4,2,0)</f>
        <v/>
      </c>
      <c r="U153" s="299" t="inlineStr">
        <is>
          <t>NA</t>
        </is>
      </c>
      <c r="V153" s="359">
        <f>U153=R153</f>
        <v/>
      </c>
      <c r="W153" s="373" t="n"/>
      <c r="X153" s="349" t="n"/>
      <c r="Y153" s="483" t="n"/>
      <c r="Z153" s="362" t="n"/>
      <c r="AA153" s="477" t="n"/>
      <c r="AB153" s="299">
        <f>L153-H153</f>
        <v/>
      </c>
      <c r="AC153" s="299">
        <f>M153-I153</f>
        <v/>
      </c>
      <c r="AD153" s="299">
        <f>N153-J153</f>
        <v/>
      </c>
      <c r="AE153" s="299">
        <f>O153-K153</f>
        <v/>
      </c>
      <c r="AF153" s="299" t="n"/>
      <c r="AG153" s="299" t="n"/>
      <c r="AH153" s="299" t="n"/>
      <c r="AI153" s="299" t="n"/>
      <c r="AJ153" s="299">
        <f>SUM(AG153:AI153)-AI153</f>
        <v/>
      </c>
      <c r="AK153" s="299" t="n"/>
      <c r="AL153" s="299" t="n"/>
      <c r="AM153" s="299" t="n"/>
      <c r="AN153" s="299">
        <f>SUM(AK153:AM153)-AM153</f>
        <v/>
      </c>
      <c r="AO153" s="358">
        <f>IF(ISERROR(AJ153/VLOOKUP(C153,$W$1:$X$4,2,0)),"",AJ153/VLOOKUP(C153,$W$1:$X$4,2,0))</f>
        <v/>
      </c>
      <c r="AP153" s="358">
        <f>IF(ISERROR(AN153/VLOOKUP(C153,$W$1:$X$4,2,0)),"",AN153/VLOOKUP(C153,$W$1:$X$4,2,0))</f>
        <v/>
      </c>
      <c r="AR153" s="299" t="n"/>
      <c r="AS153" s="299" t="n"/>
      <c r="AT153" s="299" t="n"/>
      <c r="AU153" s="300" t="n"/>
      <c r="AV153" s="299">
        <f>H153-AR153</f>
        <v/>
      </c>
      <c r="AW153" s="299">
        <f>I153-AS153</f>
        <v/>
      </c>
      <c r="AX153" s="299">
        <f>J153-AT153</f>
        <v/>
      </c>
      <c r="AY153" s="299">
        <f>K153-AU153</f>
        <v/>
      </c>
      <c r="AZ153" s="364" t="n"/>
      <c r="BA153" s="299" t="n"/>
      <c r="BB153" s="299" t="n"/>
      <c r="BC153" s="299" t="n"/>
      <c r="BD153" s="300" t="n"/>
      <c r="BE153" s="299">
        <f>L153-BA153</f>
        <v/>
      </c>
      <c r="BF153" s="299">
        <f>M153-BB153</f>
        <v/>
      </c>
      <c r="BG153" s="299">
        <f>N153-BC153</f>
        <v/>
      </c>
      <c r="BH153" s="299">
        <f>O153-BD153</f>
        <v/>
      </c>
      <c r="BJ153" s="364" t="n"/>
      <c r="DJ153" s="365" t="n"/>
    </row>
    <row r="154" outlineLevel="1" ht="12.75" customHeight="1" s="302">
      <c r="A154" s="354">
        <f>C154&amp;D154</f>
        <v/>
      </c>
      <c r="B154" s="354">
        <f>C154&amp;F154</f>
        <v/>
      </c>
      <c r="C154" s="355" t="inlineStr">
        <is>
          <t>Hotel Name</t>
        </is>
      </c>
      <c r="D154" s="485">
        <f>TEXT(F154,"mmm")&amp;"-"&amp;RIGHT(YEAR(F154),2)</f>
        <v/>
      </c>
      <c r="E154" s="485" t="inlineStr">
        <is>
          <t>Q2</t>
        </is>
      </c>
      <c r="F154" s="485" t="n">
        <v>45166</v>
      </c>
      <c r="G154" s="486">
        <f>WEEKDAY(F154)</f>
        <v/>
      </c>
      <c r="H154" s="299" t="n">
        <v>0</v>
      </c>
      <c r="I154" s="299" t="n">
        <v>0</v>
      </c>
      <c r="J154" s="299" t="n">
        <v>0</v>
      </c>
      <c r="K154" s="300">
        <f>SUM(H154:J154)-J154</f>
        <v/>
      </c>
      <c r="L154" s="299" t="n"/>
      <c r="M154" s="299" t="n"/>
      <c r="N154" s="299" t="n"/>
      <c r="O154" s="300">
        <f>SUM(L154:N154)-N154</f>
        <v/>
      </c>
      <c r="P154" s="358">
        <f>IF(ISERROR(K154/VLOOKUP(C154,$W$1:$X$4,2,0)),"",K154/VLOOKUP(C154,$W$1:$X$4,2,0))</f>
        <v/>
      </c>
      <c r="Q154" s="358">
        <f>IF(ISERROR(O154/VLOOKUP(C154,$W$1:$X$4,2,0)),"",O154/VLOOKUP(C154,$W$1:$X$4,2,0))</f>
        <v/>
      </c>
      <c r="R154" s="299" t="inlineStr">
        <is>
          <t>NA</t>
        </is>
      </c>
      <c r="S154" s="299">
        <f>N154</f>
        <v/>
      </c>
      <c r="T154" s="358">
        <f>(O154+S154)/VLOOKUP(C154,$W$1:$X$4,2,0)</f>
        <v/>
      </c>
      <c r="U154" s="299" t="inlineStr">
        <is>
          <t>NA</t>
        </is>
      </c>
      <c r="V154" s="359">
        <f>U154=R154</f>
        <v/>
      </c>
      <c r="W154" s="373" t="n"/>
      <c r="X154" s="349" t="n"/>
      <c r="Y154" s="483" t="n"/>
      <c r="Z154" s="362" t="n"/>
      <c r="AA154" s="477" t="n"/>
      <c r="AB154" s="299">
        <f>L154-H154</f>
        <v/>
      </c>
      <c r="AC154" s="299">
        <f>M154-I154</f>
        <v/>
      </c>
      <c r="AD154" s="299">
        <f>N154-J154</f>
        <v/>
      </c>
      <c r="AE154" s="299">
        <f>O154-K154</f>
        <v/>
      </c>
      <c r="AF154" s="299" t="n"/>
      <c r="AG154" s="299" t="n"/>
      <c r="AH154" s="299" t="n"/>
      <c r="AI154" s="299" t="n"/>
      <c r="AJ154" s="299">
        <f>SUM(AG154:AI154)-AI154</f>
        <v/>
      </c>
      <c r="AK154" s="299" t="n"/>
      <c r="AL154" s="299" t="n"/>
      <c r="AM154" s="299" t="n"/>
      <c r="AN154" s="299">
        <f>SUM(AK154:AM154)-AM154</f>
        <v/>
      </c>
      <c r="AO154" s="358">
        <f>IF(ISERROR(AJ154/VLOOKUP(C154,$W$1:$X$4,2,0)),"",AJ154/VLOOKUP(C154,$W$1:$X$4,2,0))</f>
        <v/>
      </c>
      <c r="AP154" s="358">
        <f>IF(ISERROR(AN154/VLOOKUP(C154,$W$1:$X$4,2,0)),"",AN154/VLOOKUP(C154,$W$1:$X$4,2,0))</f>
        <v/>
      </c>
      <c r="AR154" s="299" t="n"/>
      <c r="AS154" s="299" t="n"/>
      <c r="AT154" s="299" t="n"/>
      <c r="AU154" s="300" t="n"/>
      <c r="AV154" s="299">
        <f>H154-AR154</f>
        <v/>
      </c>
      <c r="AW154" s="299">
        <f>I154-AS154</f>
        <v/>
      </c>
      <c r="AX154" s="299">
        <f>J154-AT154</f>
        <v/>
      </c>
      <c r="AY154" s="299">
        <f>K154-AU154</f>
        <v/>
      </c>
      <c r="AZ154" s="364" t="n"/>
      <c r="BA154" s="299" t="n"/>
      <c r="BB154" s="299" t="n"/>
      <c r="BC154" s="299" t="n"/>
      <c r="BD154" s="300" t="n"/>
      <c r="BE154" s="299">
        <f>L154-BA154</f>
        <v/>
      </c>
      <c r="BF154" s="299">
        <f>M154-BB154</f>
        <v/>
      </c>
      <c r="BG154" s="299">
        <f>N154-BC154</f>
        <v/>
      </c>
      <c r="BH154" s="299">
        <f>O154-BD154</f>
        <v/>
      </c>
      <c r="BJ154" s="364" t="n"/>
      <c r="DJ154" s="365" t="n"/>
    </row>
    <row r="155" outlineLevel="1" ht="12.75" customHeight="1" s="302">
      <c r="A155" s="354">
        <f>C155&amp;D155</f>
        <v/>
      </c>
      <c r="B155" s="354">
        <f>C155&amp;F155</f>
        <v/>
      </c>
      <c r="C155" s="355" t="inlineStr">
        <is>
          <t>Hotel Name</t>
        </is>
      </c>
      <c r="D155" s="485">
        <f>TEXT(F155,"mmm")&amp;"-"&amp;RIGHT(YEAR(F155),2)</f>
        <v/>
      </c>
      <c r="E155" s="485" t="inlineStr">
        <is>
          <t>Q2</t>
        </is>
      </c>
      <c r="F155" s="485" t="n">
        <v>45167</v>
      </c>
      <c r="G155" s="486">
        <f>WEEKDAY(F155)</f>
        <v/>
      </c>
      <c r="H155" s="299" t="n">
        <v>0</v>
      </c>
      <c r="I155" s="299" t="n">
        <v>0</v>
      </c>
      <c r="J155" s="299" t="n">
        <v>0</v>
      </c>
      <c r="K155" s="300">
        <f>SUM(H155:J155)-J155</f>
        <v/>
      </c>
      <c r="L155" s="299" t="n"/>
      <c r="M155" s="299" t="n"/>
      <c r="N155" s="299" t="n"/>
      <c r="O155" s="300">
        <f>SUM(L155:N155)-N155</f>
        <v/>
      </c>
      <c r="P155" s="358">
        <f>IF(ISERROR(K155/VLOOKUP(C155,$W$1:$X$4,2,0)),"",K155/VLOOKUP(C155,$W$1:$X$4,2,0))</f>
        <v/>
      </c>
      <c r="Q155" s="358">
        <f>IF(ISERROR(O155/VLOOKUP(C155,$W$1:$X$4,2,0)),"",O155/VLOOKUP(C155,$W$1:$X$4,2,0))</f>
        <v/>
      </c>
      <c r="R155" s="299" t="inlineStr">
        <is>
          <t>NA</t>
        </is>
      </c>
      <c r="S155" s="299">
        <f>N155</f>
        <v/>
      </c>
      <c r="T155" s="358">
        <f>(O155+S155)/VLOOKUP(C155,$W$1:$X$4,2,0)</f>
        <v/>
      </c>
      <c r="U155" s="299" t="inlineStr">
        <is>
          <t>NA</t>
        </is>
      </c>
      <c r="V155" s="359">
        <f>U155=R155</f>
        <v/>
      </c>
      <c r="W155" s="373" t="n"/>
      <c r="X155" s="349" t="n"/>
      <c r="Y155" s="483" t="n"/>
      <c r="Z155" s="362" t="n"/>
      <c r="AA155" s="477" t="n"/>
      <c r="AB155" s="299">
        <f>L155-H155</f>
        <v/>
      </c>
      <c r="AC155" s="299">
        <f>M155-I155</f>
        <v/>
      </c>
      <c r="AD155" s="299">
        <f>N155-J155</f>
        <v/>
      </c>
      <c r="AE155" s="299">
        <f>O155-K155</f>
        <v/>
      </c>
      <c r="AF155" s="299" t="n"/>
      <c r="AG155" s="299" t="n"/>
      <c r="AH155" s="299" t="n"/>
      <c r="AI155" s="299" t="n"/>
      <c r="AJ155" s="299">
        <f>SUM(AG155:AI155)-AI155</f>
        <v/>
      </c>
      <c r="AK155" s="299" t="n"/>
      <c r="AL155" s="299" t="n"/>
      <c r="AM155" s="299" t="n"/>
      <c r="AN155" s="299">
        <f>SUM(AK155:AM155)-AM155</f>
        <v/>
      </c>
      <c r="AO155" s="358">
        <f>IF(ISERROR(AJ155/VLOOKUP(C155,$W$1:$X$4,2,0)),"",AJ155/VLOOKUP(C155,$W$1:$X$4,2,0))</f>
        <v/>
      </c>
      <c r="AP155" s="358">
        <f>IF(ISERROR(AN155/VLOOKUP(C155,$W$1:$X$4,2,0)),"",AN155/VLOOKUP(C155,$W$1:$X$4,2,0))</f>
        <v/>
      </c>
      <c r="AR155" s="299" t="n"/>
      <c r="AS155" s="299" t="n"/>
      <c r="AT155" s="299" t="n"/>
      <c r="AU155" s="300" t="n"/>
      <c r="AV155" s="299">
        <f>H155-AR155</f>
        <v/>
      </c>
      <c r="AW155" s="299">
        <f>I155-AS155</f>
        <v/>
      </c>
      <c r="AX155" s="299">
        <f>J155-AT155</f>
        <v/>
      </c>
      <c r="AY155" s="299">
        <f>K155-AU155</f>
        <v/>
      </c>
      <c r="AZ155" s="364" t="n"/>
      <c r="BA155" s="299" t="n"/>
      <c r="BB155" s="299" t="n"/>
      <c r="BC155" s="299" t="n"/>
      <c r="BD155" s="300" t="n"/>
      <c r="BE155" s="299">
        <f>L155-BA155</f>
        <v/>
      </c>
      <c r="BF155" s="299">
        <f>M155-BB155</f>
        <v/>
      </c>
      <c r="BG155" s="299">
        <f>N155-BC155</f>
        <v/>
      </c>
      <c r="BH155" s="299">
        <f>O155-BD155</f>
        <v/>
      </c>
      <c r="BJ155" s="364" t="n"/>
      <c r="DJ155" s="365" t="n"/>
    </row>
    <row r="156" outlineLevel="1" ht="12.75" customHeight="1" s="302">
      <c r="A156" s="354">
        <f>C156&amp;D156</f>
        <v/>
      </c>
      <c r="B156" s="354">
        <f>C156&amp;F156</f>
        <v/>
      </c>
      <c r="C156" s="355" t="inlineStr">
        <is>
          <t>Hotel Name</t>
        </is>
      </c>
      <c r="D156" s="485">
        <f>TEXT(F156,"mmm")&amp;"-"&amp;RIGHT(YEAR(F156),2)</f>
        <v/>
      </c>
      <c r="E156" s="485" t="inlineStr">
        <is>
          <t>Q2</t>
        </is>
      </c>
      <c r="F156" s="485" t="n">
        <v>45168</v>
      </c>
      <c r="G156" s="486">
        <f>WEEKDAY(F156)</f>
        <v/>
      </c>
      <c r="H156" s="299" t="n">
        <v>0</v>
      </c>
      <c r="I156" s="299" t="n">
        <v>0</v>
      </c>
      <c r="J156" s="299" t="n">
        <v>0</v>
      </c>
      <c r="K156" s="300">
        <f>SUM(H156:J156)-J156</f>
        <v/>
      </c>
      <c r="L156" s="299" t="n"/>
      <c r="M156" s="299" t="n"/>
      <c r="N156" s="299" t="n"/>
      <c r="O156" s="300">
        <f>SUM(L156:N156)-N156</f>
        <v/>
      </c>
      <c r="P156" s="358">
        <f>IF(ISERROR(K156/VLOOKUP(C156,$W$1:$X$4,2,0)),"",K156/VLOOKUP(C156,$W$1:$X$4,2,0))</f>
        <v/>
      </c>
      <c r="Q156" s="358">
        <f>IF(ISERROR(O156/VLOOKUP(C156,$W$1:$X$4,2,0)),"",O156/VLOOKUP(C156,$W$1:$X$4,2,0))</f>
        <v/>
      </c>
      <c r="R156" s="299" t="inlineStr">
        <is>
          <t>NA</t>
        </is>
      </c>
      <c r="S156" s="299">
        <f>N156</f>
        <v/>
      </c>
      <c r="T156" s="358">
        <f>(O156+S156)/VLOOKUP(C156,$W$1:$X$4,2,0)</f>
        <v/>
      </c>
      <c r="U156" s="299" t="inlineStr">
        <is>
          <t>NA</t>
        </is>
      </c>
      <c r="V156" s="359">
        <f>U156=R156</f>
        <v/>
      </c>
      <c r="W156" s="373" t="n"/>
      <c r="X156" s="349" t="n"/>
      <c r="Y156" s="483" t="n"/>
      <c r="Z156" s="362" t="n"/>
      <c r="AA156" s="477" t="n"/>
      <c r="AB156" s="299">
        <f>L156-H156</f>
        <v/>
      </c>
      <c r="AC156" s="299">
        <f>M156-I156</f>
        <v/>
      </c>
      <c r="AD156" s="299">
        <f>N156-J156</f>
        <v/>
      </c>
      <c r="AE156" s="299">
        <f>O156-K156</f>
        <v/>
      </c>
      <c r="AF156" s="299" t="n"/>
      <c r="AG156" s="299" t="n"/>
      <c r="AH156" s="299" t="n"/>
      <c r="AI156" s="299" t="n"/>
      <c r="AJ156" s="299">
        <f>SUM(AG156:AI156)-AI156</f>
        <v/>
      </c>
      <c r="AK156" s="299" t="n"/>
      <c r="AL156" s="299" t="n"/>
      <c r="AM156" s="299" t="n"/>
      <c r="AN156" s="299">
        <f>SUM(AK156:AM156)-AM156</f>
        <v/>
      </c>
      <c r="AO156" s="358">
        <f>IF(ISERROR(AJ156/VLOOKUP(C156,$W$1:$X$4,2,0)),"",AJ156/VLOOKUP(C156,$W$1:$X$4,2,0))</f>
        <v/>
      </c>
      <c r="AP156" s="358">
        <f>IF(ISERROR(AN156/VLOOKUP(C156,$W$1:$X$4,2,0)),"",AN156/VLOOKUP(C156,$W$1:$X$4,2,0))</f>
        <v/>
      </c>
      <c r="AR156" s="299" t="n"/>
      <c r="AS156" s="299" t="n"/>
      <c r="AT156" s="299" t="n"/>
      <c r="AU156" s="300" t="n"/>
      <c r="AV156" s="299">
        <f>H156-AR156</f>
        <v/>
      </c>
      <c r="AW156" s="299">
        <f>I156-AS156</f>
        <v/>
      </c>
      <c r="AX156" s="299">
        <f>J156-AT156</f>
        <v/>
      </c>
      <c r="AY156" s="299">
        <f>K156-AU156</f>
        <v/>
      </c>
      <c r="AZ156" s="364" t="n"/>
      <c r="BA156" s="299" t="n"/>
      <c r="BB156" s="299" t="n"/>
      <c r="BC156" s="299" t="n"/>
      <c r="BD156" s="300" t="n"/>
      <c r="BE156" s="299">
        <f>L156-BA156</f>
        <v/>
      </c>
      <c r="BF156" s="299">
        <f>M156-BB156</f>
        <v/>
      </c>
      <c r="BG156" s="299">
        <f>N156-BC156</f>
        <v/>
      </c>
      <c r="BH156" s="299">
        <f>O156-BD156</f>
        <v/>
      </c>
      <c r="BJ156" s="364" t="n"/>
      <c r="DJ156" s="365" t="n"/>
    </row>
    <row r="157" outlineLevel="1" ht="12.75" customHeight="1" s="302">
      <c r="A157" s="354">
        <f>C157&amp;D157</f>
        <v/>
      </c>
      <c r="B157" s="354">
        <f>C157&amp;F157</f>
        <v/>
      </c>
      <c r="C157" s="355" t="inlineStr">
        <is>
          <t>Hotel Name</t>
        </is>
      </c>
      <c r="D157" s="485">
        <f>TEXT(F157,"mmm")&amp;"-"&amp;RIGHT(YEAR(F157),2)</f>
        <v/>
      </c>
      <c r="E157" s="485" t="inlineStr">
        <is>
          <t>Q2</t>
        </is>
      </c>
      <c r="F157" s="485" t="n">
        <v>45169</v>
      </c>
      <c r="G157" s="486">
        <f>WEEKDAY(F157)</f>
        <v/>
      </c>
      <c r="H157" s="299" t="n">
        <v>0</v>
      </c>
      <c r="I157" s="299" t="n">
        <v>2</v>
      </c>
      <c r="J157" s="299" t="n">
        <v>0</v>
      </c>
      <c r="K157" s="300">
        <f>SUM(H157:J157)-J157</f>
        <v/>
      </c>
      <c r="L157" s="299" t="n"/>
      <c r="M157" s="299" t="n"/>
      <c r="N157" s="299" t="n"/>
      <c r="O157" s="300">
        <f>SUM(L157:N157)-N157</f>
        <v/>
      </c>
      <c r="P157" s="358">
        <f>IF(ISERROR(K157/VLOOKUP(C157,$W$1:$X$4,2,0)),"",K157/VLOOKUP(C157,$W$1:$X$4,2,0))</f>
        <v/>
      </c>
      <c r="Q157" s="358">
        <f>IF(ISERROR(O157/VLOOKUP(C157,$W$1:$X$4,2,0)),"",O157/VLOOKUP(C157,$W$1:$X$4,2,0))</f>
        <v/>
      </c>
      <c r="R157" s="299" t="inlineStr">
        <is>
          <t>NA</t>
        </is>
      </c>
      <c r="S157" s="299">
        <f>N157</f>
        <v/>
      </c>
      <c r="T157" s="358">
        <f>(O157+S157)/VLOOKUP(C157,$W$1:$X$4,2,0)</f>
        <v/>
      </c>
      <c r="U157" s="299" t="inlineStr">
        <is>
          <t>NA</t>
        </is>
      </c>
      <c r="V157" s="359">
        <f>U157=R157</f>
        <v/>
      </c>
      <c r="W157" s="373" t="n"/>
      <c r="X157" s="349" t="n"/>
      <c r="Y157" s="483" t="n"/>
      <c r="Z157" s="362" t="n"/>
      <c r="AA157" s="477" t="n"/>
      <c r="AB157" s="299">
        <f>L157-H157</f>
        <v/>
      </c>
      <c r="AC157" s="299">
        <f>M157-I157</f>
        <v/>
      </c>
      <c r="AD157" s="299">
        <f>N157-J157</f>
        <v/>
      </c>
      <c r="AE157" s="299">
        <f>O157-K157</f>
        <v/>
      </c>
      <c r="AF157" s="299" t="n"/>
      <c r="AG157" s="299" t="n"/>
      <c r="AH157" s="299" t="n"/>
      <c r="AI157" s="299" t="n"/>
      <c r="AJ157" s="299">
        <f>SUM(AG157:AI157)-AI157</f>
        <v/>
      </c>
      <c r="AK157" s="299" t="n"/>
      <c r="AL157" s="299" t="n"/>
      <c r="AM157" s="299" t="n"/>
      <c r="AN157" s="299">
        <f>SUM(AK157:AM157)-AM157</f>
        <v/>
      </c>
      <c r="AO157" s="358">
        <f>IF(ISERROR(AJ157/VLOOKUP(C157,$W$1:$X$4,2,0)),"",AJ157/VLOOKUP(C157,$W$1:$X$4,2,0))</f>
        <v/>
      </c>
      <c r="AP157" s="358">
        <f>IF(ISERROR(AN157/VLOOKUP(C157,$W$1:$X$4,2,0)),"",AN157/VLOOKUP(C157,$W$1:$X$4,2,0))</f>
        <v/>
      </c>
      <c r="AR157" s="299" t="n"/>
      <c r="AS157" s="299" t="n"/>
      <c r="AT157" s="299" t="n"/>
      <c r="AU157" s="300" t="n"/>
      <c r="AV157" s="299">
        <f>H157-AR157</f>
        <v/>
      </c>
      <c r="AW157" s="299">
        <f>I157-AS157</f>
        <v/>
      </c>
      <c r="AX157" s="299">
        <f>J157-AT157</f>
        <v/>
      </c>
      <c r="AY157" s="299">
        <f>K157-AU157</f>
        <v/>
      </c>
      <c r="AZ157" s="364" t="n"/>
      <c r="BA157" s="299" t="n"/>
      <c r="BB157" s="299" t="n"/>
      <c r="BC157" s="299" t="n"/>
      <c r="BD157" s="300" t="n"/>
      <c r="BE157" s="299">
        <f>L157-BA157</f>
        <v/>
      </c>
      <c r="BF157" s="299">
        <f>M157-BB157</f>
        <v/>
      </c>
      <c r="BG157" s="299">
        <f>N157-BC157</f>
        <v/>
      </c>
      <c r="BH157" s="299">
        <f>O157-BD157</f>
        <v/>
      </c>
      <c r="BJ157" s="364" t="n"/>
      <c r="DJ157" s="365" t="n"/>
    </row>
    <row r="158" outlineLevel="1" collapsed="1" ht="12.75" customHeight="1" s="302">
      <c r="A158" s="354">
        <f>C158&amp;D158</f>
        <v/>
      </c>
      <c r="B158" s="354">
        <f>C158&amp;F158</f>
        <v/>
      </c>
      <c r="C158" s="355" t="inlineStr">
        <is>
          <t>Hotel Name</t>
        </is>
      </c>
      <c r="D158" s="485">
        <f>TEXT(F158,"mmm")&amp;"-"&amp;RIGHT(YEAR(F158),2)</f>
        <v/>
      </c>
      <c r="E158" s="485" t="inlineStr">
        <is>
          <t>Q2</t>
        </is>
      </c>
      <c r="F158" s="485" t="n">
        <v>45170</v>
      </c>
      <c r="G158" s="486">
        <f>WEEKDAY(F158)</f>
        <v/>
      </c>
      <c r="H158" s="299" t="n">
        <v>5</v>
      </c>
      <c r="I158" s="299" t="n">
        <v>12</v>
      </c>
      <c r="J158" s="299" t="n">
        <v>0</v>
      </c>
      <c r="K158" s="300">
        <f>SUM(H158:J158)-J158</f>
        <v/>
      </c>
      <c r="L158" s="299" t="n"/>
      <c r="M158" s="299" t="n"/>
      <c r="N158" s="299" t="n"/>
      <c r="O158" s="300">
        <f>SUM(L158:N158)-N158</f>
        <v/>
      </c>
      <c r="P158" s="358">
        <f>IF(ISERROR(K158/VLOOKUP(C158,$W$1:$X$4,2,0)),"",K158/VLOOKUP(C158,$W$1:$X$4,2,0))</f>
        <v/>
      </c>
      <c r="Q158" s="358">
        <f>IF(ISERROR(O158/VLOOKUP(C158,$W$1:$X$4,2,0)),"",O158/VLOOKUP(C158,$W$1:$X$4,2,0))</f>
        <v/>
      </c>
      <c r="R158" s="299" t="inlineStr">
        <is>
          <t>NA</t>
        </is>
      </c>
      <c r="S158" s="299">
        <f>N158</f>
        <v/>
      </c>
      <c r="T158" s="358">
        <f>(O158+S158)/VLOOKUP(C158,$W$1:$X$4,2,0)</f>
        <v/>
      </c>
      <c r="U158" s="299" t="inlineStr">
        <is>
          <t>NA</t>
        </is>
      </c>
      <c r="V158" s="359">
        <f>U158=R158</f>
        <v/>
      </c>
      <c r="W158" s="373" t="n"/>
      <c r="X158" s="349" t="n"/>
      <c r="Y158" s="483" t="n"/>
      <c r="Z158" s="362" t="n"/>
      <c r="AA158" s="477" t="n"/>
      <c r="AB158" s="299">
        <f>L158-H158</f>
        <v/>
      </c>
      <c r="AC158" s="299">
        <f>M158-I158</f>
        <v/>
      </c>
      <c r="AD158" s="299">
        <f>N158-J158</f>
        <v/>
      </c>
      <c r="AE158" s="299">
        <f>O158-K158</f>
        <v/>
      </c>
      <c r="AF158" s="299" t="n"/>
      <c r="AG158" s="299" t="n"/>
      <c r="AH158" s="299" t="n"/>
      <c r="AI158" s="299" t="n"/>
      <c r="AJ158" s="299">
        <f>SUM(AG158:AI158)-AI158</f>
        <v/>
      </c>
      <c r="AK158" s="299" t="n"/>
      <c r="AL158" s="299" t="n"/>
      <c r="AM158" s="299" t="n"/>
      <c r="AN158" s="299">
        <f>SUM(AK158:AM158)-AM158</f>
        <v/>
      </c>
      <c r="AO158" s="358">
        <f>IF(ISERROR(AJ158/VLOOKUP(C158,$W$1:$X$4,2,0)),"",AJ158/VLOOKUP(C158,$W$1:$X$4,2,0))</f>
        <v/>
      </c>
      <c r="AP158" s="358">
        <f>IF(ISERROR(AN158/VLOOKUP(C158,$W$1:$X$4,2,0)),"",AN158/VLOOKUP(C158,$W$1:$X$4,2,0))</f>
        <v/>
      </c>
      <c r="AR158" s="299" t="n"/>
      <c r="AS158" s="299" t="n"/>
      <c r="AT158" s="299" t="n"/>
      <c r="AU158" s="300" t="n"/>
      <c r="AV158" s="299">
        <f>H158-AR158</f>
        <v/>
      </c>
      <c r="AW158" s="299">
        <f>I158-AS158</f>
        <v/>
      </c>
      <c r="AX158" s="299">
        <f>J158-AT158</f>
        <v/>
      </c>
      <c r="AY158" s="299">
        <f>K158-AU158</f>
        <v/>
      </c>
      <c r="AZ158" s="364" t="n"/>
      <c r="BA158" s="299" t="n"/>
      <c r="BB158" s="299" t="n"/>
      <c r="BC158" s="299" t="n"/>
      <c r="BD158" s="300" t="n"/>
      <c r="BE158" s="299">
        <f>L158-BA158</f>
        <v/>
      </c>
      <c r="BF158" s="299">
        <f>M158-BB158</f>
        <v/>
      </c>
      <c r="BG158" s="299">
        <f>N158-BC158</f>
        <v/>
      </c>
      <c r="BH158" s="299">
        <f>O158-BD158</f>
        <v/>
      </c>
      <c r="BJ158" s="364" t="n"/>
      <c r="DJ158" s="365" t="n"/>
    </row>
    <row r="159" outlineLevel="1" ht="12.75" customHeight="1" s="302">
      <c r="A159" s="354">
        <f>C159&amp;D159</f>
        <v/>
      </c>
      <c r="B159" s="354">
        <f>C159&amp;F159</f>
        <v/>
      </c>
      <c r="C159" s="355" t="inlineStr">
        <is>
          <t>Hotel Name</t>
        </is>
      </c>
      <c r="D159" s="485">
        <f>TEXT(F159,"mmm")&amp;"-"&amp;RIGHT(YEAR(F159),2)</f>
        <v/>
      </c>
      <c r="E159" s="485" t="inlineStr">
        <is>
          <t>Q2</t>
        </is>
      </c>
      <c r="F159" s="485" t="n">
        <v>45171</v>
      </c>
      <c r="G159" s="486">
        <f>WEEKDAY(F159)</f>
        <v/>
      </c>
      <c r="H159" s="299" t="n">
        <v>5</v>
      </c>
      <c r="I159" s="299" t="n">
        <v>12</v>
      </c>
      <c r="J159" s="299" t="n">
        <v>0</v>
      </c>
      <c r="K159" s="300">
        <f>SUM(H159:J159)-J159</f>
        <v/>
      </c>
      <c r="L159" s="299" t="n"/>
      <c r="M159" s="299" t="n"/>
      <c r="N159" s="299" t="n"/>
      <c r="O159" s="300">
        <f>SUM(L159:N159)-N159</f>
        <v/>
      </c>
      <c r="P159" s="358">
        <f>IF(ISERROR(K159/VLOOKUP(C159,$W$1:$X$4,2,0)),"",K159/VLOOKUP(C159,$W$1:$X$4,2,0))</f>
        <v/>
      </c>
      <c r="Q159" s="358">
        <f>IF(ISERROR(O159/VLOOKUP(C159,$W$1:$X$4,2,0)),"",O159/VLOOKUP(C159,$W$1:$X$4,2,0))</f>
        <v/>
      </c>
      <c r="R159" s="299" t="inlineStr">
        <is>
          <t>NA</t>
        </is>
      </c>
      <c r="S159" s="299">
        <f>N159</f>
        <v/>
      </c>
      <c r="T159" s="358">
        <f>(O159+S159)/VLOOKUP(C159,$W$1:$X$4,2,0)</f>
        <v/>
      </c>
      <c r="U159" s="299" t="inlineStr">
        <is>
          <t>NA</t>
        </is>
      </c>
      <c r="V159" s="359">
        <f>U159=R159</f>
        <v/>
      </c>
      <c r="W159" s="373" t="n"/>
      <c r="X159" s="349" t="n"/>
      <c r="Y159" s="483" t="n"/>
      <c r="Z159" s="362" t="n"/>
      <c r="AA159" s="477" t="n"/>
      <c r="AB159" s="299">
        <f>L159-H159</f>
        <v/>
      </c>
      <c r="AC159" s="299">
        <f>M159-I159</f>
        <v/>
      </c>
      <c r="AD159" s="299">
        <f>N159-J159</f>
        <v/>
      </c>
      <c r="AE159" s="299">
        <f>O159-K159</f>
        <v/>
      </c>
      <c r="AF159" s="299" t="n"/>
      <c r="AG159" s="299" t="n"/>
      <c r="AH159" s="299" t="n"/>
      <c r="AI159" s="299" t="n"/>
      <c r="AJ159" s="299">
        <f>SUM(AG159:AI159)-AI159</f>
        <v/>
      </c>
      <c r="AK159" s="299" t="n"/>
      <c r="AL159" s="299" t="n"/>
      <c r="AM159" s="299" t="n"/>
      <c r="AN159" s="299">
        <f>SUM(AK159:AM159)-AM159</f>
        <v/>
      </c>
      <c r="AO159" s="358">
        <f>IF(ISERROR(AJ159/VLOOKUP(C159,$W$1:$X$4,2,0)),"",AJ159/VLOOKUP(C159,$W$1:$X$4,2,0))</f>
        <v/>
      </c>
      <c r="AP159" s="358">
        <f>IF(ISERROR(AN159/VLOOKUP(C159,$W$1:$X$4,2,0)),"",AN159/VLOOKUP(C159,$W$1:$X$4,2,0))</f>
        <v/>
      </c>
      <c r="AR159" s="299" t="n"/>
      <c r="AS159" s="299" t="n"/>
      <c r="AT159" s="299" t="n"/>
      <c r="AU159" s="300" t="n"/>
      <c r="AV159" s="299">
        <f>H159-AR159</f>
        <v/>
      </c>
      <c r="AW159" s="299">
        <f>I159-AS159</f>
        <v/>
      </c>
      <c r="AX159" s="299">
        <f>J159-AT159</f>
        <v/>
      </c>
      <c r="AY159" s="299">
        <f>K159-AU159</f>
        <v/>
      </c>
      <c r="AZ159" s="364" t="n"/>
      <c r="BA159" s="299" t="n"/>
      <c r="BB159" s="299" t="n"/>
      <c r="BC159" s="299" t="n"/>
      <c r="BD159" s="300" t="n"/>
      <c r="BE159" s="299">
        <f>L159-BA159</f>
        <v/>
      </c>
      <c r="BF159" s="299">
        <f>M159-BB159</f>
        <v/>
      </c>
      <c r="BG159" s="299">
        <f>N159-BC159</f>
        <v/>
      </c>
      <c r="BH159" s="299">
        <f>O159-BD159</f>
        <v/>
      </c>
      <c r="BJ159" s="364" t="n"/>
      <c r="DJ159" s="365" t="n"/>
    </row>
    <row r="160" outlineLevel="1" ht="12.75" customHeight="1" s="302">
      <c r="A160" s="354">
        <f>C160&amp;D160</f>
        <v/>
      </c>
      <c r="B160" s="354">
        <f>C160&amp;F160</f>
        <v/>
      </c>
      <c r="C160" s="355" t="inlineStr">
        <is>
          <t>Hotel Name</t>
        </is>
      </c>
      <c r="D160" s="485">
        <f>TEXT(F160,"mmm")&amp;"-"&amp;RIGHT(YEAR(F160),2)</f>
        <v/>
      </c>
      <c r="E160" s="485" t="inlineStr">
        <is>
          <t>Q2</t>
        </is>
      </c>
      <c r="F160" s="485" t="n">
        <v>45172</v>
      </c>
      <c r="G160" s="486">
        <f>WEEKDAY(F160)</f>
        <v/>
      </c>
      <c r="H160" s="299" t="n">
        <v>2</v>
      </c>
      <c r="I160" s="299" t="n">
        <v>2</v>
      </c>
      <c r="J160" s="299" t="n">
        <v>0</v>
      </c>
      <c r="K160" s="300">
        <f>SUM(H160:J160)-J160</f>
        <v/>
      </c>
      <c r="L160" s="299" t="n"/>
      <c r="M160" s="299" t="n"/>
      <c r="N160" s="299" t="n"/>
      <c r="O160" s="300">
        <f>SUM(L160:N160)-N160</f>
        <v/>
      </c>
      <c r="P160" s="358">
        <f>IF(ISERROR(K160/VLOOKUP(C160,$W$1:$X$4,2,0)),"",K160/VLOOKUP(C160,$W$1:$X$4,2,0))</f>
        <v/>
      </c>
      <c r="Q160" s="358">
        <f>IF(ISERROR(O160/VLOOKUP(C160,$W$1:$X$4,2,0)),"",O160/VLOOKUP(C160,$W$1:$X$4,2,0))</f>
        <v/>
      </c>
      <c r="R160" s="299" t="inlineStr">
        <is>
          <t>NA</t>
        </is>
      </c>
      <c r="S160" s="299">
        <f>N160</f>
        <v/>
      </c>
      <c r="T160" s="358">
        <f>(O160+S160)/VLOOKUP(C160,$W$1:$X$4,2,0)</f>
        <v/>
      </c>
      <c r="U160" s="299" t="inlineStr">
        <is>
          <t>NA</t>
        </is>
      </c>
      <c r="V160" s="359">
        <f>U160=R160</f>
        <v/>
      </c>
      <c r="W160" s="373" t="n"/>
      <c r="X160" s="349" t="n"/>
      <c r="Y160" s="483" t="n"/>
      <c r="Z160" s="362" t="n"/>
      <c r="AA160" s="477" t="n"/>
      <c r="AB160" s="299">
        <f>L160-H160</f>
        <v/>
      </c>
      <c r="AC160" s="299">
        <f>M160-I160</f>
        <v/>
      </c>
      <c r="AD160" s="299">
        <f>N160-J160</f>
        <v/>
      </c>
      <c r="AE160" s="299">
        <f>O160-K160</f>
        <v/>
      </c>
      <c r="AF160" s="299" t="n"/>
      <c r="AG160" s="299" t="n"/>
      <c r="AH160" s="299" t="n"/>
      <c r="AI160" s="299" t="n"/>
      <c r="AJ160" s="299">
        <f>SUM(AG160:AI160)-AI160</f>
        <v/>
      </c>
      <c r="AK160" s="299" t="n"/>
      <c r="AL160" s="299" t="n"/>
      <c r="AM160" s="299" t="n"/>
      <c r="AN160" s="299">
        <f>SUM(AK160:AM160)-AM160</f>
        <v/>
      </c>
      <c r="AO160" s="358">
        <f>IF(ISERROR(AJ160/VLOOKUP(C160,$W$1:$X$4,2,0)),"",AJ160/VLOOKUP(C160,$W$1:$X$4,2,0))</f>
        <v/>
      </c>
      <c r="AP160" s="358">
        <f>IF(ISERROR(AN160/VLOOKUP(C160,$W$1:$X$4,2,0)),"",AN160/VLOOKUP(C160,$W$1:$X$4,2,0))</f>
        <v/>
      </c>
      <c r="AR160" s="299" t="n"/>
      <c r="AS160" s="299" t="n"/>
      <c r="AT160" s="299" t="n"/>
      <c r="AU160" s="300" t="n"/>
      <c r="AV160" s="299">
        <f>H160-AR160</f>
        <v/>
      </c>
      <c r="AW160" s="299">
        <f>I160-AS160</f>
        <v/>
      </c>
      <c r="AX160" s="299">
        <f>J160-AT160</f>
        <v/>
      </c>
      <c r="AY160" s="299">
        <f>K160-AU160</f>
        <v/>
      </c>
      <c r="AZ160" s="364" t="n"/>
      <c r="BA160" s="299" t="n"/>
      <c r="BB160" s="299" t="n"/>
      <c r="BC160" s="299" t="n"/>
      <c r="BD160" s="300" t="n"/>
      <c r="BE160" s="299">
        <f>L160-BA160</f>
        <v/>
      </c>
      <c r="BF160" s="299">
        <f>M160-BB160</f>
        <v/>
      </c>
      <c r="BG160" s="299">
        <f>N160-BC160</f>
        <v/>
      </c>
      <c r="BH160" s="299">
        <f>O160-BD160</f>
        <v/>
      </c>
      <c r="BJ160" s="364" t="n"/>
      <c r="DJ160" s="365" t="n"/>
    </row>
    <row r="161" outlineLevel="1" ht="12.75" customHeight="1" s="302">
      <c r="A161" s="354">
        <f>C161&amp;D161</f>
        <v/>
      </c>
      <c r="B161" s="354">
        <f>C161&amp;F161</f>
        <v/>
      </c>
      <c r="C161" s="355" t="inlineStr">
        <is>
          <t>Hotel Name</t>
        </is>
      </c>
      <c r="D161" s="485">
        <f>TEXT(F161,"mmm")&amp;"-"&amp;RIGHT(YEAR(F161),2)</f>
        <v/>
      </c>
      <c r="E161" s="485" t="inlineStr">
        <is>
          <t>Q2</t>
        </is>
      </c>
      <c r="F161" s="485" t="n">
        <v>45173</v>
      </c>
      <c r="G161" s="486">
        <f>WEEKDAY(F161)</f>
        <v/>
      </c>
      <c r="H161" s="299" t="n">
        <v>2</v>
      </c>
      <c r="I161" s="299" t="n">
        <v>0</v>
      </c>
      <c r="J161" s="299" t="n">
        <v>0</v>
      </c>
      <c r="K161" s="300">
        <f>SUM(H161:J161)-J161</f>
        <v/>
      </c>
      <c r="L161" s="299" t="n"/>
      <c r="M161" s="299" t="n"/>
      <c r="N161" s="299" t="n"/>
      <c r="O161" s="300">
        <f>SUM(L161:N161)-N161</f>
        <v/>
      </c>
      <c r="P161" s="358">
        <f>IF(ISERROR(K161/VLOOKUP(C161,$W$1:$X$4,2,0)),"",K161/VLOOKUP(C161,$W$1:$X$4,2,0))</f>
        <v/>
      </c>
      <c r="Q161" s="358">
        <f>IF(ISERROR(O161/VLOOKUP(C161,$W$1:$X$4,2,0)),"",O161/VLOOKUP(C161,$W$1:$X$4,2,0))</f>
        <v/>
      </c>
      <c r="R161" s="299" t="inlineStr">
        <is>
          <t>NA</t>
        </is>
      </c>
      <c r="S161" s="299">
        <f>N161</f>
        <v/>
      </c>
      <c r="T161" s="358">
        <f>(O161+S161)/VLOOKUP(C161,$W$1:$X$4,2,0)</f>
        <v/>
      </c>
      <c r="U161" s="299" t="inlineStr">
        <is>
          <t>NA</t>
        </is>
      </c>
      <c r="V161" s="359">
        <f>U161=R161</f>
        <v/>
      </c>
      <c r="W161" s="373" t="n"/>
      <c r="X161" s="349" t="n"/>
      <c r="Y161" s="483" t="n"/>
      <c r="Z161" s="362" t="n"/>
      <c r="AA161" s="477" t="n"/>
      <c r="AB161" s="299">
        <f>L161-H161</f>
        <v/>
      </c>
      <c r="AC161" s="299">
        <f>M161-I161</f>
        <v/>
      </c>
      <c r="AD161" s="299">
        <f>N161-J161</f>
        <v/>
      </c>
      <c r="AE161" s="299">
        <f>O161-K161</f>
        <v/>
      </c>
      <c r="AF161" s="299" t="n"/>
      <c r="AG161" s="299" t="n"/>
      <c r="AH161" s="299" t="n"/>
      <c r="AI161" s="299" t="n"/>
      <c r="AJ161" s="299">
        <f>SUM(AG161:AI161)-AI161</f>
        <v/>
      </c>
      <c r="AK161" s="299" t="n"/>
      <c r="AL161" s="299" t="n"/>
      <c r="AM161" s="299" t="n"/>
      <c r="AN161" s="299">
        <f>SUM(AK161:AM161)-AM161</f>
        <v/>
      </c>
      <c r="AO161" s="358">
        <f>IF(ISERROR(AJ161/VLOOKUP(C161,$W$1:$X$4,2,0)),"",AJ161/VLOOKUP(C161,$W$1:$X$4,2,0))</f>
        <v/>
      </c>
      <c r="AP161" s="358">
        <f>IF(ISERROR(AN161/VLOOKUP(C161,$W$1:$X$4,2,0)),"",AN161/VLOOKUP(C161,$W$1:$X$4,2,0))</f>
        <v/>
      </c>
      <c r="AR161" s="299" t="n"/>
      <c r="AS161" s="299" t="n"/>
      <c r="AT161" s="299" t="n"/>
      <c r="AU161" s="300" t="n"/>
      <c r="AV161" s="299">
        <f>H161-AR161</f>
        <v/>
      </c>
      <c r="AW161" s="299">
        <f>I161-AS161</f>
        <v/>
      </c>
      <c r="AX161" s="299">
        <f>J161-AT161</f>
        <v/>
      </c>
      <c r="AY161" s="299">
        <f>K161-AU161</f>
        <v/>
      </c>
      <c r="AZ161" s="364" t="n"/>
      <c r="BA161" s="299" t="n"/>
      <c r="BB161" s="299" t="n"/>
      <c r="BC161" s="299" t="n"/>
      <c r="BD161" s="300" t="n"/>
      <c r="BE161" s="299">
        <f>L161-BA161</f>
        <v/>
      </c>
      <c r="BF161" s="299">
        <f>M161-BB161</f>
        <v/>
      </c>
      <c r="BG161" s="299">
        <f>N161-BC161</f>
        <v/>
      </c>
      <c r="BH161" s="299">
        <f>O161-BD161</f>
        <v/>
      </c>
      <c r="BJ161" s="364" t="n"/>
      <c r="DJ161" s="365" t="n"/>
    </row>
    <row r="162" outlineLevel="1" ht="12.75" customHeight="1" s="302">
      <c r="A162" s="354">
        <f>C162&amp;D162</f>
        <v/>
      </c>
      <c r="B162" s="354">
        <f>C162&amp;F162</f>
        <v/>
      </c>
      <c r="C162" s="355" t="inlineStr">
        <is>
          <t>Hotel Name</t>
        </is>
      </c>
      <c r="D162" s="485">
        <f>TEXT(F162,"mmm")&amp;"-"&amp;RIGHT(YEAR(F162),2)</f>
        <v/>
      </c>
      <c r="E162" s="485" t="inlineStr">
        <is>
          <t>Q2</t>
        </is>
      </c>
      <c r="F162" s="485" t="n">
        <v>45174</v>
      </c>
      <c r="G162" s="486">
        <f>WEEKDAY(F162)</f>
        <v/>
      </c>
      <c r="H162" s="299" t="n">
        <v>1</v>
      </c>
      <c r="I162" s="299" t="n">
        <v>0</v>
      </c>
      <c r="J162" s="299" t="n">
        <v>0</v>
      </c>
      <c r="K162" s="300">
        <f>SUM(H162:J162)-J162</f>
        <v/>
      </c>
      <c r="L162" s="299" t="n"/>
      <c r="M162" s="299" t="n"/>
      <c r="N162" s="299" t="n"/>
      <c r="O162" s="300">
        <f>SUM(L162:N162)-N162</f>
        <v/>
      </c>
      <c r="P162" s="358">
        <f>IF(ISERROR(K162/VLOOKUP(C162,$W$1:$X$4,2,0)),"",K162/VLOOKUP(C162,$W$1:$X$4,2,0))</f>
        <v/>
      </c>
      <c r="Q162" s="358">
        <f>IF(ISERROR(O162/VLOOKUP(C162,$W$1:$X$4,2,0)),"",O162/VLOOKUP(C162,$W$1:$X$4,2,0))</f>
        <v/>
      </c>
      <c r="R162" s="299" t="inlineStr">
        <is>
          <t>NA</t>
        </is>
      </c>
      <c r="S162" s="299">
        <f>N162</f>
        <v/>
      </c>
      <c r="T162" s="358">
        <f>(O162+S162)/VLOOKUP(C162,$W$1:$X$4,2,0)</f>
        <v/>
      </c>
      <c r="U162" s="299" t="inlineStr">
        <is>
          <t>NA</t>
        </is>
      </c>
      <c r="V162" s="359">
        <f>U162=R162</f>
        <v/>
      </c>
      <c r="W162" s="373" t="n"/>
      <c r="X162" s="349" t="n"/>
      <c r="Y162" s="483" t="n"/>
      <c r="Z162" s="362" t="n"/>
      <c r="AA162" s="477" t="n"/>
      <c r="AB162" s="299">
        <f>L162-H162</f>
        <v/>
      </c>
      <c r="AC162" s="299">
        <f>M162-I162</f>
        <v/>
      </c>
      <c r="AD162" s="299">
        <f>N162-J162</f>
        <v/>
      </c>
      <c r="AE162" s="299">
        <f>O162-K162</f>
        <v/>
      </c>
      <c r="AF162" s="299" t="n"/>
      <c r="AG162" s="299" t="n"/>
      <c r="AH162" s="299" t="n"/>
      <c r="AI162" s="299" t="n"/>
      <c r="AJ162" s="299">
        <f>SUM(AG162:AI162)-AI162</f>
        <v/>
      </c>
      <c r="AK162" s="299" t="n"/>
      <c r="AL162" s="299" t="n"/>
      <c r="AM162" s="299" t="n"/>
      <c r="AN162" s="299">
        <f>SUM(AK162:AM162)-AM162</f>
        <v/>
      </c>
      <c r="AO162" s="358">
        <f>IF(ISERROR(AJ162/VLOOKUP(C162,$W$1:$X$4,2,0)),"",AJ162/VLOOKUP(C162,$W$1:$X$4,2,0))</f>
        <v/>
      </c>
      <c r="AP162" s="358">
        <f>IF(ISERROR(AN162/VLOOKUP(C162,$W$1:$X$4,2,0)),"",AN162/VLOOKUP(C162,$W$1:$X$4,2,0))</f>
        <v/>
      </c>
      <c r="AR162" s="299" t="n"/>
      <c r="AS162" s="299" t="n"/>
      <c r="AT162" s="299" t="n"/>
      <c r="AU162" s="300" t="n"/>
      <c r="AV162" s="299">
        <f>H162-AR162</f>
        <v/>
      </c>
      <c r="AW162" s="299">
        <f>I162-AS162</f>
        <v/>
      </c>
      <c r="AX162" s="299">
        <f>J162-AT162</f>
        <v/>
      </c>
      <c r="AY162" s="299">
        <f>K162-AU162</f>
        <v/>
      </c>
      <c r="AZ162" s="364" t="n"/>
      <c r="BA162" s="299" t="n"/>
      <c r="BB162" s="299" t="n"/>
      <c r="BC162" s="299" t="n"/>
      <c r="BD162" s="300" t="n"/>
      <c r="BE162" s="299">
        <f>L162-BA162</f>
        <v/>
      </c>
      <c r="BF162" s="299">
        <f>M162-BB162</f>
        <v/>
      </c>
      <c r="BG162" s="299">
        <f>N162-BC162</f>
        <v/>
      </c>
      <c r="BH162" s="299">
        <f>O162-BD162</f>
        <v/>
      </c>
      <c r="BJ162" s="364" t="n"/>
      <c r="DJ162" s="365" t="n"/>
    </row>
    <row r="163" outlineLevel="1" ht="12.75" customHeight="1" s="302">
      <c r="A163" s="354">
        <f>C163&amp;D163</f>
        <v/>
      </c>
      <c r="B163" s="354">
        <f>C163&amp;F163</f>
        <v/>
      </c>
      <c r="C163" s="355" t="inlineStr">
        <is>
          <t>Hotel Name</t>
        </is>
      </c>
      <c r="D163" s="485">
        <f>TEXT(F163,"mmm")&amp;"-"&amp;RIGHT(YEAR(F163),2)</f>
        <v/>
      </c>
      <c r="E163" s="485" t="inlineStr">
        <is>
          <t>Q2</t>
        </is>
      </c>
      <c r="F163" s="485" t="n">
        <v>45175</v>
      </c>
      <c r="G163" s="486">
        <f>WEEKDAY(F163)</f>
        <v/>
      </c>
      <c r="H163" s="299" t="n">
        <v>1</v>
      </c>
      <c r="I163" s="299" t="n">
        <v>100</v>
      </c>
      <c r="J163" s="299" t="n">
        <v>0</v>
      </c>
      <c r="K163" s="300">
        <f>SUM(H163:J163)-J163</f>
        <v/>
      </c>
      <c r="L163" s="299" t="n"/>
      <c r="M163" s="299" t="n"/>
      <c r="N163" s="299" t="n"/>
      <c r="O163" s="300">
        <f>SUM(L163:N163)-N163</f>
        <v/>
      </c>
      <c r="P163" s="358">
        <f>IF(ISERROR(K163/VLOOKUP(C163,$W$1:$X$4,2,0)),"",K163/VLOOKUP(C163,$W$1:$X$4,2,0))</f>
        <v/>
      </c>
      <c r="Q163" s="358">
        <f>IF(ISERROR(O163/VLOOKUP(C163,$W$1:$X$4,2,0)),"",O163/VLOOKUP(C163,$W$1:$X$4,2,0))</f>
        <v/>
      </c>
      <c r="R163" s="299" t="inlineStr">
        <is>
          <t>NA</t>
        </is>
      </c>
      <c r="S163" s="299">
        <f>N163</f>
        <v/>
      </c>
      <c r="T163" s="358">
        <f>(O163+S163)/VLOOKUP(C163,$W$1:$X$4,2,0)</f>
        <v/>
      </c>
      <c r="U163" s="299" t="inlineStr">
        <is>
          <t>NA</t>
        </is>
      </c>
      <c r="V163" s="359">
        <f>U163=R163</f>
        <v/>
      </c>
      <c r="W163" s="373" t="n"/>
      <c r="X163" s="349" t="n"/>
      <c r="Y163" s="483" t="n"/>
      <c r="Z163" s="362" t="n"/>
      <c r="AA163" s="477" t="n"/>
      <c r="AB163" s="299">
        <f>L163-H163</f>
        <v/>
      </c>
      <c r="AC163" s="299">
        <f>M163-I163</f>
        <v/>
      </c>
      <c r="AD163" s="299">
        <f>N163-J163</f>
        <v/>
      </c>
      <c r="AE163" s="299">
        <f>O163-K163</f>
        <v/>
      </c>
      <c r="AF163" s="299" t="n"/>
      <c r="AG163" s="299" t="n"/>
      <c r="AH163" s="299" t="n"/>
      <c r="AI163" s="299" t="n"/>
      <c r="AJ163" s="299">
        <f>SUM(AG163:AI163)-AI163</f>
        <v/>
      </c>
      <c r="AK163" s="299" t="n"/>
      <c r="AL163" s="299" t="n"/>
      <c r="AM163" s="299" t="n"/>
      <c r="AN163" s="299">
        <f>SUM(AK163:AM163)-AM163</f>
        <v/>
      </c>
      <c r="AO163" s="358">
        <f>IF(ISERROR(AJ163/VLOOKUP(C163,$W$1:$X$4,2,0)),"",AJ163/VLOOKUP(C163,$W$1:$X$4,2,0))</f>
        <v/>
      </c>
      <c r="AP163" s="358">
        <f>IF(ISERROR(AN163/VLOOKUP(C163,$W$1:$X$4,2,0)),"",AN163/VLOOKUP(C163,$W$1:$X$4,2,0))</f>
        <v/>
      </c>
      <c r="AR163" s="299" t="n"/>
      <c r="AS163" s="299" t="n"/>
      <c r="AT163" s="299" t="n"/>
      <c r="AU163" s="300" t="n"/>
      <c r="AV163" s="299">
        <f>H163-AR163</f>
        <v/>
      </c>
      <c r="AW163" s="299">
        <f>I163-AS163</f>
        <v/>
      </c>
      <c r="AX163" s="299">
        <f>J163-AT163</f>
        <v/>
      </c>
      <c r="AY163" s="299">
        <f>K163-AU163</f>
        <v/>
      </c>
      <c r="AZ163" s="364" t="n"/>
      <c r="BA163" s="299" t="n"/>
      <c r="BB163" s="299" t="n"/>
      <c r="BC163" s="299" t="n"/>
      <c r="BD163" s="300" t="n"/>
      <c r="BE163" s="299">
        <f>L163-BA163</f>
        <v/>
      </c>
      <c r="BF163" s="299">
        <f>M163-BB163</f>
        <v/>
      </c>
      <c r="BG163" s="299">
        <f>N163-BC163</f>
        <v/>
      </c>
      <c r="BH163" s="299">
        <f>O163-BD163</f>
        <v/>
      </c>
      <c r="BJ163" s="364" t="n"/>
      <c r="DJ163" s="365" t="n"/>
    </row>
    <row r="164" outlineLevel="1" ht="12.75" customHeight="1" s="302">
      <c r="A164" s="354">
        <f>C164&amp;D164</f>
        <v/>
      </c>
      <c r="B164" s="354">
        <f>C164&amp;F164</f>
        <v/>
      </c>
      <c r="C164" s="355" t="inlineStr">
        <is>
          <t>Hotel Name</t>
        </is>
      </c>
      <c r="D164" s="485">
        <f>TEXT(F164,"mmm")&amp;"-"&amp;RIGHT(YEAR(F164),2)</f>
        <v/>
      </c>
      <c r="E164" s="485" t="inlineStr">
        <is>
          <t>Q2</t>
        </is>
      </c>
      <c r="F164" s="485" t="n">
        <v>45176</v>
      </c>
      <c r="G164" s="486">
        <f>WEEKDAY(F164)</f>
        <v/>
      </c>
      <c r="H164" s="299" t="n">
        <v>1</v>
      </c>
      <c r="I164" s="299" t="n">
        <v>100</v>
      </c>
      <c r="J164" s="299" t="n">
        <v>0</v>
      </c>
      <c r="K164" s="300">
        <f>SUM(H164:J164)-J164</f>
        <v/>
      </c>
      <c r="L164" s="299" t="n"/>
      <c r="M164" s="299" t="n"/>
      <c r="N164" s="299" t="n"/>
      <c r="O164" s="300">
        <f>SUM(L164:N164)-N164</f>
        <v/>
      </c>
      <c r="P164" s="358">
        <f>IF(ISERROR(K164/VLOOKUP(C164,$W$1:$X$4,2,0)),"",K164/VLOOKUP(C164,$W$1:$X$4,2,0))</f>
        <v/>
      </c>
      <c r="Q164" s="358">
        <f>IF(ISERROR(O164/VLOOKUP(C164,$W$1:$X$4,2,0)),"",O164/VLOOKUP(C164,$W$1:$X$4,2,0))</f>
        <v/>
      </c>
      <c r="R164" s="299" t="inlineStr">
        <is>
          <t>NA</t>
        </is>
      </c>
      <c r="S164" s="299">
        <f>N164</f>
        <v/>
      </c>
      <c r="T164" s="358">
        <f>(O164+S164)/VLOOKUP(C164,$W$1:$X$4,2,0)</f>
        <v/>
      </c>
      <c r="U164" s="299" t="inlineStr">
        <is>
          <t>NA</t>
        </is>
      </c>
      <c r="V164" s="359">
        <f>U164=R164</f>
        <v/>
      </c>
      <c r="W164" s="373" t="n"/>
      <c r="X164" s="349" t="n"/>
      <c r="Y164" s="483" t="n"/>
      <c r="Z164" s="362" t="n"/>
      <c r="AA164" s="477" t="n"/>
      <c r="AB164" s="299">
        <f>L164-H164</f>
        <v/>
      </c>
      <c r="AC164" s="299">
        <f>M164-I164</f>
        <v/>
      </c>
      <c r="AD164" s="299">
        <f>N164-J164</f>
        <v/>
      </c>
      <c r="AE164" s="299">
        <f>O164-K164</f>
        <v/>
      </c>
      <c r="AF164" s="299" t="n"/>
      <c r="AG164" s="299" t="n"/>
      <c r="AH164" s="299" t="n"/>
      <c r="AI164" s="299" t="n"/>
      <c r="AJ164" s="299">
        <f>SUM(AG164:AI164)-AI164</f>
        <v/>
      </c>
      <c r="AK164" s="299" t="n"/>
      <c r="AL164" s="299" t="n"/>
      <c r="AM164" s="299" t="n"/>
      <c r="AN164" s="299">
        <f>SUM(AK164:AM164)-AM164</f>
        <v/>
      </c>
      <c r="AO164" s="358">
        <f>IF(ISERROR(AJ164/VLOOKUP(C164,$W$1:$X$4,2,0)),"",AJ164/VLOOKUP(C164,$W$1:$X$4,2,0))</f>
        <v/>
      </c>
      <c r="AP164" s="358">
        <f>IF(ISERROR(AN164/VLOOKUP(C164,$W$1:$X$4,2,0)),"",AN164/VLOOKUP(C164,$W$1:$X$4,2,0))</f>
        <v/>
      </c>
      <c r="AR164" s="299" t="n"/>
      <c r="AS164" s="299" t="n"/>
      <c r="AT164" s="299" t="n"/>
      <c r="AU164" s="300" t="n"/>
      <c r="AV164" s="299">
        <f>H164-AR164</f>
        <v/>
      </c>
      <c r="AW164" s="299">
        <f>I164-AS164</f>
        <v/>
      </c>
      <c r="AX164" s="299">
        <f>J164-AT164</f>
        <v/>
      </c>
      <c r="AY164" s="299">
        <f>K164-AU164</f>
        <v/>
      </c>
      <c r="AZ164" s="364" t="n"/>
      <c r="BA164" s="299" t="n"/>
      <c r="BB164" s="299" t="n"/>
      <c r="BC164" s="299" t="n"/>
      <c r="BD164" s="300" t="n"/>
      <c r="BE164" s="299">
        <f>L164-BA164</f>
        <v/>
      </c>
      <c r="BF164" s="299">
        <f>M164-BB164</f>
        <v/>
      </c>
      <c r="BG164" s="299">
        <f>N164-BC164</f>
        <v/>
      </c>
      <c r="BH164" s="299">
        <f>O164-BD164</f>
        <v/>
      </c>
      <c r="BJ164" s="364" t="n"/>
      <c r="DJ164" s="365" t="n"/>
    </row>
    <row r="165" outlineLevel="1" ht="12.75" customHeight="1" s="302">
      <c r="A165" s="354">
        <f>C165&amp;D165</f>
        <v/>
      </c>
      <c r="B165" s="354">
        <f>C165&amp;F165</f>
        <v/>
      </c>
      <c r="C165" s="355" t="inlineStr">
        <is>
          <t>Hotel Name</t>
        </is>
      </c>
      <c r="D165" s="485">
        <f>TEXT(F165,"mmm")&amp;"-"&amp;RIGHT(YEAR(F165),2)</f>
        <v/>
      </c>
      <c r="E165" s="485" t="inlineStr">
        <is>
          <t>Q2</t>
        </is>
      </c>
      <c r="F165" s="485" t="n">
        <v>45177</v>
      </c>
      <c r="G165" s="486">
        <f>WEEKDAY(F165)</f>
        <v/>
      </c>
      <c r="H165" s="299" t="n">
        <v>2</v>
      </c>
      <c r="I165" s="299" t="n">
        <v>100</v>
      </c>
      <c r="J165" s="299" t="n">
        <v>0</v>
      </c>
      <c r="K165" s="300">
        <f>SUM(H165:J165)-J165</f>
        <v/>
      </c>
      <c r="L165" s="299" t="n"/>
      <c r="M165" s="299" t="n"/>
      <c r="N165" s="299" t="n"/>
      <c r="O165" s="300">
        <f>SUM(L165:N165)-N165</f>
        <v/>
      </c>
      <c r="P165" s="358">
        <f>IF(ISERROR(K165/VLOOKUP(C165,$W$1:$X$4,2,0)),"",K165/VLOOKUP(C165,$W$1:$X$4,2,0))</f>
        <v/>
      </c>
      <c r="Q165" s="358">
        <f>IF(ISERROR(O165/VLOOKUP(C165,$W$1:$X$4,2,0)),"",O165/VLOOKUP(C165,$W$1:$X$4,2,0))</f>
        <v/>
      </c>
      <c r="R165" s="299" t="inlineStr">
        <is>
          <t>NA</t>
        </is>
      </c>
      <c r="S165" s="299">
        <f>N165</f>
        <v/>
      </c>
      <c r="T165" s="358">
        <f>(O165+S165)/VLOOKUP(C165,$W$1:$X$4,2,0)</f>
        <v/>
      </c>
      <c r="U165" s="299" t="inlineStr">
        <is>
          <t>NA</t>
        </is>
      </c>
      <c r="V165" s="359">
        <f>U165=R165</f>
        <v/>
      </c>
      <c r="W165" s="373" t="n"/>
      <c r="X165" s="349" t="n"/>
      <c r="Y165" s="483" t="n"/>
      <c r="Z165" s="362" t="n"/>
      <c r="AA165" s="477" t="n"/>
      <c r="AB165" s="299">
        <f>L165-H165</f>
        <v/>
      </c>
      <c r="AC165" s="299">
        <f>M165-I165</f>
        <v/>
      </c>
      <c r="AD165" s="299">
        <f>N165-J165</f>
        <v/>
      </c>
      <c r="AE165" s="299">
        <f>O165-K165</f>
        <v/>
      </c>
      <c r="AF165" s="299" t="n"/>
      <c r="AG165" s="299" t="n"/>
      <c r="AH165" s="299" t="n"/>
      <c r="AI165" s="299" t="n"/>
      <c r="AJ165" s="299">
        <f>SUM(AG165:AI165)-AI165</f>
        <v/>
      </c>
      <c r="AK165" s="299" t="n"/>
      <c r="AL165" s="299" t="n"/>
      <c r="AM165" s="299" t="n"/>
      <c r="AN165" s="299">
        <f>SUM(AK165:AM165)-AM165</f>
        <v/>
      </c>
      <c r="AO165" s="358">
        <f>IF(ISERROR(AJ165/VLOOKUP(C165,$W$1:$X$4,2,0)),"",AJ165/VLOOKUP(C165,$W$1:$X$4,2,0))</f>
        <v/>
      </c>
      <c r="AP165" s="358">
        <f>IF(ISERROR(AN165/VLOOKUP(C165,$W$1:$X$4,2,0)),"",AN165/VLOOKUP(C165,$W$1:$X$4,2,0))</f>
        <v/>
      </c>
      <c r="AR165" s="299" t="n"/>
      <c r="AS165" s="299" t="n"/>
      <c r="AT165" s="299" t="n"/>
      <c r="AU165" s="300" t="n"/>
      <c r="AV165" s="299">
        <f>H165-AR165</f>
        <v/>
      </c>
      <c r="AW165" s="299">
        <f>I165-AS165</f>
        <v/>
      </c>
      <c r="AX165" s="299">
        <f>J165-AT165</f>
        <v/>
      </c>
      <c r="AY165" s="299">
        <f>K165-AU165</f>
        <v/>
      </c>
      <c r="AZ165" s="364" t="n"/>
      <c r="BA165" s="299" t="n"/>
      <c r="BB165" s="299" t="n"/>
      <c r="BC165" s="299" t="n"/>
      <c r="BD165" s="300" t="n"/>
      <c r="BE165" s="299">
        <f>L165-BA165</f>
        <v/>
      </c>
      <c r="BF165" s="299">
        <f>M165-BB165</f>
        <v/>
      </c>
      <c r="BG165" s="299">
        <f>N165-BC165</f>
        <v/>
      </c>
      <c r="BH165" s="299">
        <f>O165-BD165</f>
        <v/>
      </c>
      <c r="BJ165" s="364" t="n"/>
      <c r="DJ165" s="365" t="n"/>
    </row>
    <row r="166" outlineLevel="1" ht="12.75" customHeight="1" s="302">
      <c r="A166" s="354">
        <f>C166&amp;D166</f>
        <v/>
      </c>
      <c r="B166" s="354">
        <f>C166&amp;F166</f>
        <v/>
      </c>
      <c r="C166" s="355" t="inlineStr">
        <is>
          <t>Hotel Name</t>
        </is>
      </c>
      <c r="D166" s="485">
        <f>TEXT(F166,"mmm")&amp;"-"&amp;RIGHT(YEAR(F166),2)</f>
        <v/>
      </c>
      <c r="E166" s="485" t="inlineStr">
        <is>
          <t>Q2</t>
        </is>
      </c>
      <c r="F166" s="485" t="n">
        <v>45178</v>
      </c>
      <c r="G166" s="486">
        <f>WEEKDAY(F166)</f>
        <v/>
      </c>
      <c r="H166" s="299" t="n">
        <v>1</v>
      </c>
      <c r="I166" s="299" t="n">
        <v>100</v>
      </c>
      <c r="J166" s="299" t="n">
        <v>0</v>
      </c>
      <c r="K166" s="300">
        <f>SUM(H166:J166)-J166</f>
        <v/>
      </c>
      <c r="L166" s="299" t="n"/>
      <c r="M166" s="299" t="n"/>
      <c r="N166" s="299" t="n"/>
      <c r="O166" s="300">
        <f>SUM(L166:N166)-N166</f>
        <v/>
      </c>
      <c r="P166" s="358">
        <f>IF(ISERROR(K166/VLOOKUP(C166,$W$1:$X$4,2,0)),"",K166/VLOOKUP(C166,$W$1:$X$4,2,0))</f>
        <v/>
      </c>
      <c r="Q166" s="358">
        <f>IF(ISERROR(O166/VLOOKUP(C166,$W$1:$X$4,2,0)),"",O166/VLOOKUP(C166,$W$1:$X$4,2,0))</f>
        <v/>
      </c>
      <c r="R166" s="299" t="inlineStr">
        <is>
          <t>NA</t>
        </is>
      </c>
      <c r="S166" s="299">
        <f>N166</f>
        <v/>
      </c>
      <c r="T166" s="358">
        <f>(O166+S166)/VLOOKUP(C166,$W$1:$X$4,2,0)</f>
        <v/>
      </c>
      <c r="U166" s="299" t="inlineStr">
        <is>
          <t>NA</t>
        </is>
      </c>
      <c r="V166" s="359">
        <f>U166=R166</f>
        <v/>
      </c>
      <c r="W166" s="373" t="n"/>
      <c r="X166" s="349" t="n"/>
      <c r="Y166" s="483" t="n"/>
      <c r="Z166" s="362" t="n"/>
      <c r="AA166" s="477" t="n"/>
      <c r="AB166" s="299">
        <f>L166-H166</f>
        <v/>
      </c>
      <c r="AC166" s="299">
        <f>M166-I166</f>
        <v/>
      </c>
      <c r="AD166" s="299">
        <f>N166-J166</f>
        <v/>
      </c>
      <c r="AE166" s="299">
        <f>O166-K166</f>
        <v/>
      </c>
      <c r="AF166" s="299" t="n"/>
      <c r="AG166" s="299" t="n"/>
      <c r="AH166" s="299" t="n"/>
      <c r="AI166" s="299" t="n"/>
      <c r="AJ166" s="299">
        <f>SUM(AG166:AI166)-AI166</f>
        <v/>
      </c>
      <c r="AK166" s="299" t="n"/>
      <c r="AL166" s="299" t="n"/>
      <c r="AM166" s="299" t="n"/>
      <c r="AN166" s="299">
        <f>SUM(AK166:AM166)-AM166</f>
        <v/>
      </c>
      <c r="AO166" s="358">
        <f>IF(ISERROR(AJ166/VLOOKUP(C166,$W$1:$X$4,2,0)),"",AJ166/VLOOKUP(C166,$W$1:$X$4,2,0))</f>
        <v/>
      </c>
      <c r="AP166" s="358">
        <f>IF(ISERROR(AN166/VLOOKUP(C166,$W$1:$X$4,2,0)),"",AN166/VLOOKUP(C166,$W$1:$X$4,2,0))</f>
        <v/>
      </c>
      <c r="AR166" s="299" t="n"/>
      <c r="AS166" s="299" t="n"/>
      <c r="AT166" s="299" t="n"/>
      <c r="AU166" s="300" t="n"/>
      <c r="AV166" s="299">
        <f>H166-AR166</f>
        <v/>
      </c>
      <c r="AW166" s="299">
        <f>I166-AS166</f>
        <v/>
      </c>
      <c r="AX166" s="299">
        <f>J166-AT166</f>
        <v/>
      </c>
      <c r="AY166" s="299">
        <f>K166-AU166</f>
        <v/>
      </c>
      <c r="AZ166" s="364" t="n"/>
      <c r="BA166" s="299" t="n"/>
      <c r="BB166" s="299" t="n"/>
      <c r="BC166" s="299" t="n"/>
      <c r="BD166" s="300" t="n"/>
      <c r="BE166" s="299">
        <f>L166-BA166</f>
        <v/>
      </c>
      <c r="BF166" s="299">
        <f>M166-BB166</f>
        <v/>
      </c>
      <c r="BG166" s="299">
        <f>N166-BC166</f>
        <v/>
      </c>
      <c r="BH166" s="299">
        <f>O166-BD166</f>
        <v/>
      </c>
      <c r="BJ166" s="364" t="n"/>
      <c r="DJ166" s="365" t="n"/>
    </row>
    <row r="167" outlineLevel="1" ht="12.75" customHeight="1" s="302">
      <c r="A167" s="354">
        <f>C167&amp;D167</f>
        <v/>
      </c>
      <c r="B167" s="354">
        <f>C167&amp;F167</f>
        <v/>
      </c>
      <c r="C167" s="355" t="inlineStr">
        <is>
          <t>Hotel Name</t>
        </is>
      </c>
      <c r="D167" s="485">
        <f>TEXT(F167,"mmm")&amp;"-"&amp;RIGHT(YEAR(F167),2)</f>
        <v/>
      </c>
      <c r="E167" s="485" t="inlineStr">
        <is>
          <t>Q2</t>
        </is>
      </c>
      <c r="F167" s="485" t="n">
        <v>45179</v>
      </c>
      <c r="G167" s="486">
        <f>WEEKDAY(F167)</f>
        <v/>
      </c>
      <c r="H167" s="299" t="n">
        <v>1</v>
      </c>
      <c r="I167" s="299" t="n">
        <v>100</v>
      </c>
      <c r="J167" s="299" t="n">
        <v>0</v>
      </c>
      <c r="K167" s="300">
        <f>SUM(H167:J167)-J167</f>
        <v/>
      </c>
      <c r="L167" s="299" t="n"/>
      <c r="M167" s="299" t="n"/>
      <c r="N167" s="299" t="n"/>
      <c r="O167" s="300">
        <f>SUM(L167:N167)-N167</f>
        <v/>
      </c>
      <c r="P167" s="358">
        <f>IF(ISERROR(K167/VLOOKUP(C167,$W$1:$X$4,2,0)),"",K167/VLOOKUP(C167,$W$1:$X$4,2,0))</f>
        <v/>
      </c>
      <c r="Q167" s="358">
        <f>IF(ISERROR(O167/VLOOKUP(C167,$W$1:$X$4,2,0)),"",O167/VLOOKUP(C167,$W$1:$X$4,2,0))</f>
        <v/>
      </c>
      <c r="R167" s="299" t="inlineStr">
        <is>
          <t>NA</t>
        </is>
      </c>
      <c r="S167" s="299">
        <f>N167</f>
        <v/>
      </c>
      <c r="T167" s="358">
        <f>(O167+S167)/VLOOKUP(C167,$W$1:$X$4,2,0)</f>
        <v/>
      </c>
      <c r="U167" s="299" t="inlineStr">
        <is>
          <t>NA</t>
        </is>
      </c>
      <c r="V167" s="359">
        <f>U167=R167</f>
        <v/>
      </c>
      <c r="W167" s="373" t="n"/>
      <c r="X167" s="349" t="n"/>
      <c r="Y167" s="483" t="n"/>
      <c r="Z167" s="362" t="n"/>
      <c r="AA167" s="477" t="n"/>
      <c r="AB167" s="299">
        <f>L167-H167</f>
        <v/>
      </c>
      <c r="AC167" s="299">
        <f>M167-I167</f>
        <v/>
      </c>
      <c r="AD167" s="299">
        <f>N167-J167</f>
        <v/>
      </c>
      <c r="AE167" s="299">
        <f>O167-K167</f>
        <v/>
      </c>
      <c r="AF167" s="299" t="n"/>
      <c r="AG167" s="299" t="n"/>
      <c r="AH167" s="299" t="n"/>
      <c r="AI167" s="299" t="n"/>
      <c r="AJ167" s="299">
        <f>SUM(AG167:AI167)-AI167</f>
        <v/>
      </c>
      <c r="AK167" s="299" t="n"/>
      <c r="AL167" s="299" t="n"/>
      <c r="AM167" s="299" t="n"/>
      <c r="AN167" s="299">
        <f>SUM(AK167:AM167)-AM167</f>
        <v/>
      </c>
      <c r="AO167" s="358">
        <f>IF(ISERROR(AJ167/VLOOKUP(C167,$W$1:$X$4,2,0)),"",AJ167/VLOOKUP(C167,$W$1:$X$4,2,0))</f>
        <v/>
      </c>
      <c r="AP167" s="358">
        <f>IF(ISERROR(AN167/VLOOKUP(C167,$W$1:$X$4,2,0)),"",AN167/VLOOKUP(C167,$W$1:$X$4,2,0))</f>
        <v/>
      </c>
      <c r="AR167" s="299" t="n"/>
      <c r="AS167" s="299" t="n"/>
      <c r="AT167" s="299" t="n"/>
      <c r="AU167" s="300" t="n"/>
      <c r="AV167" s="299">
        <f>H167-AR167</f>
        <v/>
      </c>
      <c r="AW167" s="299">
        <f>I167-AS167</f>
        <v/>
      </c>
      <c r="AX167" s="299">
        <f>J167-AT167</f>
        <v/>
      </c>
      <c r="AY167" s="299">
        <f>K167-AU167</f>
        <v/>
      </c>
      <c r="AZ167" s="364" t="n"/>
      <c r="BA167" s="299" t="n"/>
      <c r="BB167" s="299" t="n"/>
      <c r="BC167" s="299" t="n"/>
      <c r="BD167" s="300" t="n"/>
      <c r="BE167" s="299">
        <f>L167-BA167</f>
        <v/>
      </c>
      <c r="BF167" s="299">
        <f>M167-BB167</f>
        <v/>
      </c>
      <c r="BG167" s="299">
        <f>N167-BC167</f>
        <v/>
      </c>
      <c r="BH167" s="299">
        <f>O167-BD167</f>
        <v/>
      </c>
      <c r="BJ167" s="364" t="n"/>
      <c r="DJ167" s="365" t="n"/>
    </row>
    <row r="168" outlineLevel="1" ht="12.75" customHeight="1" s="302">
      <c r="A168" s="354">
        <f>C168&amp;D168</f>
        <v/>
      </c>
      <c r="B168" s="354">
        <f>C168&amp;F168</f>
        <v/>
      </c>
      <c r="C168" s="355" t="inlineStr">
        <is>
          <t>Hotel Name</t>
        </is>
      </c>
      <c r="D168" s="485">
        <f>TEXT(F168,"mmm")&amp;"-"&amp;RIGHT(YEAR(F168),2)</f>
        <v/>
      </c>
      <c r="E168" s="485" t="inlineStr">
        <is>
          <t>Q2</t>
        </is>
      </c>
      <c r="F168" s="485" t="n">
        <v>45180</v>
      </c>
      <c r="G168" s="486">
        <f>WEEKDAY(F168)</f>
        <v/>
      </c>
      <c r="H168" s="299" t="n">
        <v>1</v>
      </c>
      <c r="I168" s="299" t="n">
        <v>10</v>
      </c>
      <c r="J168" s="299" t="n">
        <v>0</v>
      </c>
      <c r="K168" s="300">
        <f>SUM(H168:J168)-J168</f>
        <v/>
      </c>
      <c r="L168" s="299" t="n"/>
      <c r="M168" s="299" t="n"/>
      <c r="N168" s="299" t="n"/>
      <c r="O168" s="300">
        <f>SUM(L168:N168)-N168</f>
        <v/>
      </c>
      <c r="P168" s="358">
        <f>IF(ISERROR(K168/VLOOKUP(C168,$W$1:$X$4,2,0)),"",K168/VLOOKUP(C168,$W$1:$X$4,2,0))</f>
        <v/>
      </c>
      <c r="Q168" s="358">
        <f>IF(ISERROR(O168/VLOOKUP(C168,$W$1:$X$4,2,0)),"",O168/VLOOKUP(C168,$W$1:$X$4,2,0))</f>
        <v/>
      </c>
      <c r="R168" s="299" t="inlineStr">
        <is>
          <t>NA</t>
        </is>
      </c>
      <c r="S168" s="299">
        <f>N168</f>
        <v/>
      </c>
      <c r="T168" s="358">
        <f>(O168+S168)/VLOOKUP(C168,$W$1:$X$4,2,0)</f>
        <v/>
      </c>
      <c r="U168" s="299" t="inlineStr">
        <is>
          <t>NA</t>
        </is>
      </c>
      <c r="V168" s="359">
        <f>U168=R168</f>
        <v/>
      </c>
      <c r="W168" s="373" t="n"/>
      <c r="X168" s="349" t="n"/>
      <c r="Y168" s="483" t="n"/>
      <c r="Z168" s="362" t="n"/>
      <c r="AA168" s="477" t="n"/>
      <c r="AB168" s="299">
        <f>L168-H168</f>
        <v/>
      </c>
      <c r="AC168" s="299">
        <f>M168-I168</f>
        <v/>
      </c>
      <c r="AD168" s="299">
        <f>N168-J168</f>
        <v/>
      </c>
      <c r="AE168" s="299">
        <f>O168-K168</f>
        <v/>
      </c>
      <c r="AF168" s="299" t="n"/>
      <c r="AG168" s="299" t="n"/>
      <c r="AH168" s="299" t="n"/>
      <c r="AI168" s="299" t="n"/>
      <c r="AJ168" s="299">
        <f>SUM(AG168:AI168)-AI168</f>
        <v/>
      </c>
      <c r="AK168" s="299" t="n"/>
      <c r="AL168" s="299" t="n"/>
      <c r="AM168" s="299" t="n"/>
      <c r="AN168" s="299">
        <f>SUM(AK168:AM168)-AM168</f>
        <v/>
      </c>
      <c r="AO168" s="358">
        <f>IF(ISERROR(AJ168/VLOOKUP(C168,$W$1:$X$4,2,0)),"",AJ168/VLOOKUP(C168,$W$1:$X$4,2,0))</f>
        <v/>
      </c>
      <c r="AP168" s="358">
        <f>IF(ISERROR(AN168/VLOOKUP(C168,$W$1:$X$4,2,0)),"",AN168/VLOOKUP(C168,$W$1:$X$4,2,0))</f>
        <v/>
      </c>
      <c r="AR168" s="299" t="n"/>
      <c r="AS168" s="299" t="n"/>
      <c r="AT168" s="299" t="n"/>
      <c r="AU168" s="300" t="n"/>
      <c r="AV168" s="299">
        <f>H168-AR168</f>
        <v/>
      </c>
      <c r="AW168" s="299">
        <f>I168-AS168</f>
        <v/>
      </c>
      <c r="AX168" s="299">
        <f>J168-AT168</f>
        <v/>
      </c>
      <c r="AY168" s="299">
        <f>K168-AU168</f>
        <v/>
      </c>
      <c r="AZ168" s="364" t="n"/>
      <c r="BA168" s="299" t="n"/>
      <c r="BB168" s="299" t="n"/>
      <c r="BC168" s="299" t="n"/>
      <c r="BD168" s="300" t="n"/>
      <c r="BE168" s="299">
        <f>L168-BA168</f>
        <v/>
      </c>
      <c r="BF168" s="299">
        <f>M168-BB168</f>
        <v/>
      </c>
      <c r="BG168" s="299">
        <f>N168-BC168</f>
        <v/>
      </c>
      <c r="BH168" s="299">
        <f>O168-BD168</f>
        <v/>
      </c>
      <c r="BJ168" s="364" t="n"/>
      <c r="DJ168" s="365" t="n"/>
    </row>
    <row r="169" outlineLevel="1" ht="12.75" customHeight="1" s="302">
      <c r="A169" s="354">
        <f>C169&amp;D169</f>
        <v/>
      </c>
      <c r="B169" s="354">
        <f>C169&amp;F169</f>
        <v/>
      </c>
      <c r="C169" s="355" t="inlineStr">
        <is>
          <t>Hotel Name</t>
        </is>
      </c>
      <c r="D169" s="485">
        <f>TEXT(F169,"mmm")&amp;"-"&amp;RIGHT(YEAR(F169),2)</f>
        <v/>
      </c>
      <c r="E169" s="485" t="inlineStr">
        <is>
          <t>Q2</t>
        </is>
      </c>
      <c r="F169" s="485" t="n">
        <v>45181</v>
      </c>
      <c r="G169" s="486">
        <f>WEEKDAY(F169)</f>
        <v/>
      </c>
      <c r="H169" s="299" t="n">
        <v>3</v>
      </c>
      <c r="I169" s="299" t="n">
        <v>25</v>
      </c>
      <c r="J169" s="299" t="n">
        <v>0</v>
      </c>
      <c r="K169" s="300">
        <f>SUM(H169:J169)-J169</f>
        <v/>
      </c>
      <c r="L169" s="299" t="n"/>
      <c r="M169" s="299" t="n"/>
      <c r="N169" s="299" t="n"/>
      <c r="O169" s="300">
        <f>SUM(L169:N169)-N169</f>
        <v/>
      </c>
      <c r="P169" s="358">
        <f>IF(ISERROR(K169/VLOOKUP(C169,$W$1:$X$4,2,0)),"",K169/VLOOKUP(C169,$W$1:$X$4,2,0))</f>
        <v/>
      </c>
      <c r="Q169" s="358">
        <f>IF(ISERROR(O169/VLOOKUP(C169,$W$1:$X$4,2,0)),"",O169/VLOOKUP(C169,$W$1:$X$4,2,0))</f>
        <v/>
      </c>
      <c r="R169" s="299" t="inlineStr">
        <is>
          <t>NA</t>
        </is>
      </c>
      <c r="S169" s="299">
        <f>N169</f>
        <v/>
      </c>
      <c r="T169" s="358">
        <f>(O169+S169)/VLOOKUP(C169,$W$1:$X$4,2,0)</f>
        <v/>
      </c>
      <c r="U169" s="299" t="inlineStr">
        <is>
          <t>NA</t>
        </is>
      </c>
      <c r="V169" s="359">
        <f>U169=R169</f>
        <v/>
      </c>
      <c r="W169" s="373" t="n"/>
      <c r="X169" s="349" t="n"/>
      <c r="Y169" s="483" t="n"/>
      <c r="Z169" s="362" t="n"/>
      <c r="AA169" s="477" t="n"/>
      <c r="AB169" s="299">
        <f>L169-H169</f>
        <v/>
      </c>
      <c r="AC169" s="299">
        <f>M169-I169</f>
        <v/>
      </c>
      <c r="AD169" s="299">
        <f>N169-J169</f>
        <v/>
      </c>
      <c r="AE169" s="299">
        <f>O169-K169</f>
        <v/>
      </c>
      <c r="AF169" s="299" t="n"/>
      <c r="AG169" s="299" t="n"/>
      <c r="AH169" s="299" t="n"/>
      <c r="AI169" s="299" t="n"/>
      <c r="AJ169" s="299">
        <f>SUM(AG169:AI169)-AI169</f>
        <v/>
      </c>
      <c r="AK169" s="299" t="n"/>
      <c r="AL169" s="299" t="n"/>
      <c r="AM169" s="299" t="n"/>
      <c r="AN169" s="299">
        <f>SUM(AK169:AM169)-AM169</f>
        <v/>
      </c>
      <c r="AO169" s="358">
        <f>IF(ISERROR(AJ169/VLOOKUP(C169,$W$1:$X$4,2,0)),"",AJ169/VLOOKUP(C169,$W$1:$X$4,2,0))</f>
        <v/>
      </c>
      <c r="AP169" s="358">
        <f>IF(ISERROR(AN169/VLOOKUP(C169,$W$1:$X$4,2,0)),"",AN169/VLOOKUP(C169,$W$1:$X$4,2,0))</f>
        <v/>
      </c>
      <c r="AR169" s="299" t="n"/>
      <c r="AS169" s="299" t="n"/>
      <c r="AT169" s="299" t="n"/>
      <c r="AU169" s="300" t="n"/>
      <c r="AV169" s="299">
        <f>H169-AR169</f>
        <v/>
      </c>
      <c r="AW169" s="299">
        <f>I169-AS169</f>
        <v/>
      </c>
      <c r="AX169" s="299">
        <f>J169-AT169</f>
        <v/>
      </c>
      <c r="AY169" s="299">
        <f>K169-AU169</f>
        <v/>
      </c>
      <c r="AZ169" s="364" t="n"/>
      <c r="BA169" s="299" t="n"/>
      <c r="BB169" s="299" t="n"/>
      <c r="BC169" s="299" t="n"/>
      <c r="BD169" s="300" t="n"/>
      <c r="BE169" s="299">
        <f>L169-BA169</f>
        <v/>
      </c>
      <c r="BF169" s="299">
        <f>M169-BB169</f>
        <v/>
      </c>
      <c r="BG169" s="299">
        <f>N169-BC169</f>
        <v/>
      </c>
      <c r="BH169" s="299">
        <f>O169-BD169</f>
        <v/>
      </c>
      <c r="BJ169" s="364" t="n"/>
      <c r="DJ169" s="365" t="n"/>
    </row>
    <row r="170" outlineLevel="1" ht="12.75" customHeight="1" s="302">
      <c r="A170" s="354">
        <f>C170&amp;D170</f>
        <v/>
      </c>
      <c r="B170" s="354">
        <f>C170&amp;F170</f>
        <v/>
      </c>
      <c r="C170" s="355" t="inlineStr">
        <is>
          <t>Hotel Name</t>
        </is>
      </c>
      <c r="D170" s="485">
        <f>TEXT(F170,"mmm")&amp;"-"&amp;RIGHT(YEAR(F170),2)</f>
        <v/>
      </c>
      <c r="E170" s="485" t="inlineStr">
        <is>
          <t>Q2</t>
        </is>
      </c>
      <c r="F170" s="485" t="n">
        <v>45182</v>
      </c>
      <c r="G170" s="486">
        <f>WEEKDAY(F170)</f>
        <v/>
      </c>
      <c r="H170" s="299" t="n">
        <v>3</v>
      </c>
      <c r="I170" s="299" t="n">
        <v>36</v>
      </c>
      <c r="J170" s="299" t="n">
        <v>0</v>
      </c>
      <c r="K170" s="300">
        <f>SUM(H170:J170)-J170</f>
        <v/>
      </c>
      <c r="L170" s="299" t="n"/>
      <c r="M170" s="299" t="n"/>
      <c r="N170" s="299" t="n"/>
      <c r="O170" s="300">
        <f>SUM(L170:N170)-N170</f>
        <v/>
      </c>
      <c r="P170" s="358">
        <f>IF(ISERROR(K170/VLOOKUP(C170,$W$1:$X$4,2,0)),"",K170/VLOOKUP(C170,$W$1:$X$4,2,0))</f>
        <v/>
      </c>
      <c r="Q170" s="358">
        <f>IF(ISERROR(O170/VLOOKUP(C170,$W$1:$X$4,2,0)),"",O170/VLOOKUP(C170,$W$1:$X$4,2,0))</f>
        <v/>
      </c>
      <c r="R170" s="299" t="inlineStr">
        <is>
          <t>NA</t>
        </is>
      </c>
      <c r="S170" s="299">
        <f>N170</f>
        <v/>
      </c>
      <c r="T170" s="358">
        <f>(O170+S170)/VLOOKUP(C170,$W$1:$X$4,2,0)</f>
        <v/>
      </c>
      <c r="U170" s="299" t="inlineStr">
        <is>
          <t>NA</t>
        </is>
      </c>
      <c r="V170" s="359">
        <f>U170=R170</f>
        <v/>
      </c>
      <c r="W170" s="373" t="n"/>
      <c r="X170" s="349" t="n"/>
      <c r="Y170" s="483" t="n"/>
      <c r="Z170" s="362" t="n"/>
      <c r="AA170" s="477" t="n"/>
      <c r="AB170" s="299">
        <f>L170-H170</f>
        <v/>
      </c>
      <c r="AC170" s="299">
        <f>M170-I170</f>
        <v/>
      </c>
      <c r="AD170" s="299">
        <f>N170-J170</f>
        <v/>
      </c>
      <c r="AE170" s="299">
        <f>O170-K170</f>
        <v/>
      </c>
      <c r="AF170" s="299" t="n"/>
      <c r="AG170" s="299" t="n"/>
      <c r="AH170" s="299" t="n"/>
      <c r="AI170" s="299" t="n"/>
      <c r="AJ170" s="299">
        <f>SUM(AG170:AI170)-AI170</f>
        <v/>
      </c>
      <c r="AK170" s="299" t="n"/>
      <c r="AL170" s="299" t="n"/>
      <c r="AM170" s="299" t="n"/>
      <c r="AN170" s="299">
        <f>SUM(AK170:AM170)-AM170</f>
        <v/>
      </c>
      <c r="AO170" s="358">
        <f>IF(ISERROR(AJ170/VLOOKUP(C170,$W$1:$X$4,2,0)),"",AJ170/VLOOKUP(C170,$W$1:$X$4,2,0))</f>
        <v/>
      </c>
      <c r="AP170" s="358">
        <f>IF(ISERROR(AN170/VLOOKUP(C170,$W$1:$X$4,2,0)),"",AN170/VLOOKUP(C170,$W$1:$X$4,2,0))</f>
        <v/>
      </c>
      <c r="AR170" s="299" t="n"/>
      <c r="AS170" s="299" t="n"/>
      <c r="AT170" s="299" t="n"/>
      <c r="AU170" s="300" t="n"/>
      <c r="AV170" s="299">
        <f>H170-AR170</f>
        <v/>
      </c>
      <c r="AW170" s="299">
        <f>I170-AS170</f>
        <v/>
      </c>
      <c r="AX170" s="299">
        <f>J170-AT170</f>
        <v/>
      </c>
      <c r="AY170" s="299">
        <f>K170-AU170</f>
        <v/>
      </c>
      <c r="AZ170" s="364" t="n"/>
      <c r="BA170" s="299" t="n"/>
      <c r="BB170" s="299" t="n"/>
      <c r="BC170" s="299" t="n"/>
      <c r="BD170" s="300" t="n"/>
      <c r="BE170" s="299">
        <f>L170-BA170</f>
        <v/>
      </c>
      <c r="BF170" s="299">
        <f>M170-BB170</f>
        <v/>
      </c>
      <c r="BG170" s="299">
        <f>N170-BC170</f>
        <v/>
      </c>
      <c r="BH170" s="299">
        <f>O170-BD170</f>
        <v/>
      </c>
      <c r="BJ170" s="364" t="n"/>
      <c r="DJ170" s="365" t="n"/>
    </row>
    <row r="171" outlineLevel="1" ht="12.75" customHeight="1" s="302">
      <c r="A171" s="354">
        <f>C171&amp;D171</f>
        <v/>
      </c>
      <c r="B171" s="354">
        <f>C171&amp;F171</f>
        <v/>
      </c>
      <c r="C171" s="355" t="inlineStr">
        <is>
          <t>Hotel Name</t>
        </is>
      </c>
      <c r="D171" s="485">
        <f>TEXT(F171,"mmm")&amp;"-"&amp;RIGHT(YEAR(F171),2)</f>
        <v/>
      </c>
      <c r="E171" s="485" t="inlineStr">
        <is>
          <t>Q2</t>
        </is>
      </c>
      <c r="F171" s="485" t="n">
        <v>45183</v>
      </c>
      <c r="G171" s="486">
        <f>WEEKDAY(F171)</f>
        <v/>
      </c>
      <c r="H171" s="299" t="n">
        <v>0</v>
      </c>
      <c r="I171" s="299" t="n">
        <v>38</v>
      </c>
      <c r="J171" s="299" t="n">
        <v>0</v>
      </c>
      <c r="K171" s="300">
        <f>SUM(H171:J171)-J171</f>
        <v/>
      </c>
      <c r="L171" s="299" t="n"/>
      <c r="M171" s="299" t="n"/>
      <c r="N171" s="299" t="n"/>
      <c r="O171" s="300">
        <f>SUM(L171:N171)-N171</f>
        <v/>
      </c>
      <c r="P171" s="358">
        <f>IF(ISERROR(K171/VLOOKUP(C171,$W$1:$X$4,2,0)),"",K171/VLOOKUP(C171,$W$1:$X$4,2,0))</f>
        <v/>
      </c>
      <c r="Q171" s="358">
        <f>IF(ISERROR(O171/VLOOKUP(C171,$W$1:$X$4,2,0)),"",O171/VLOOKUP(C171,$W$1:$X$4,2,0))</f>
        <v/>
      </c>
      <c r="R171" s="299" t="inlineStr">
        <is>
          <t>NA</t>
        </is>
      </c>
      <c r="S171" s="299">
        <f>N171</f>
        <v/>
      </c>
      <c r="T171" s="358">
        <f>(O171+S171)/VLOOKUP(C171,$W$1:$X$4,2,0)</f>
        <v/>
      </c>
      <c r="U171" s="299" t="inlineStr">
        <is>
          <t>NA</t>
        </is>
      </c>
      <c r="V171" s="359">
        <f>U171=R171</f>
        <v/>
      </c>
      <c r="W171" s="373" t="n"/>
      <c r="X171" s="349" t="n"/>
      <c r="Y171" s="483" t="n"/>
      <c r="Z171" s="362" t="n"/>
      <c r="AA171" s="477" t="n"/>
      <c r="AB171" s="299">
        <f>L171-H171</f>
        <v/>
      </c>
      <c r="AC171" s="299">
        <f>M171-I171</f>
        <v/>
      </c>
      <c r="AD171" s="299">
        <f>N171-J171</f>
        <v/>
      </c>
      <c r="AE171" s="299">
        <f>O171-K171</f>
        <v/>
      </c>
      <c r="AF171" s="299" t="n"/>
      <c r="AG171" s="299" t="n"/>
      <c r="AH171" s="299" t="n"/>
      <c r="AI171" s="299" t="n"/>
      <c r="AJ171" s="299">
        <f>SUM(AG171:AI171)-AI171</f>
        <v/>
      </c>
      <c r="AK171" s="299" t="n"/>
      <c r="AL171" s="299" t="n"/>
      <c r="AM171" s="299" t="n"/>
      <c r="AN171" s="299">
        <f>SUM(AK171:AM171)-AM171</f>
        <v/>
      </c>
      <c r="AO171" s="358">
        <f>IF(ISERROR(AJ171/VLOOKUP(C171,$W$1:$X$4,2,0)),"",AJ171/VLOOKUP(C171,$W$1:$X$4,2,0))</f>
        <v/>
      </c>
      <c r="AP171" s="358">
        <f>IF(ISERROR(AN171/VLOOKUP(C171,$W$1:$X$4,2,0)),"",AN171/VLOOKUP(C171,$W$1:$X$4,2,0))</f>
        <v/>
      </c>
      <c r="AR171" s="299" t="n"/>
      <c r="AS171" s="299" t="n"/>
      <c r="AT171" s="299" t="n"/>
      <c r="AU171" s="300" t="n"/>
      <c r="AV171" s="299">
        <f>H171-AR171</f>
        <v/>
      </c>
      <c r="AW171" s="299">
        <f>I171-AS171</f>
        <v/>
      </c>
      <c r="AX171" s="299">
        <f>J171-AT171</f>
        <v/>
      </c>
      <c r="AY171" s="299">
        <f>K171-AU171</f>
        <v/>
      </c>
      <c r="AZ171" s="364" t="n"/>
      <c r="BA171" s="299" t="n"/>
      <c r="BB171" s="299" t="n"/>
      <c r="BC171" s="299" t="n"/>
      <c r="BD171" s="300" t="n"/>
      <c r="BE171" s="299">
        <f>L171-BA171</f>
        <v/>
      </c>
      <c r="BF171" s="299">
        <f>M171-BB171</f>
        <v/>
      </c>
      <c r="BG171" s="299">
        <f>N171-BC171</f>
        <v/>
      </c>
      <c r="BH171" s="299">
        <f>O171-BD171</f>
        <v/>
      </c>
      <c r="BJ171" s="364" t="n"/>
      <c r="DJ171" s="365" t="n"/>
    </row>
    <row r="172" outlineLevel="1" ht="12.75" customHeight="1" s="302">
      <c r="A172" s="354">
        <f>C172&amp;D172</f>
        <v/>
      </c>
      <c r="B172" s="354">
        <f>C172&amp;F172</f>
        <v/>
      </c>
      <c r="C172" s="355" t="inlineStr">
        <is>
          <t>Hotel Name</t>
        </is>
      </c>
      <c r="D172" s="485">
        <f>TEXT(F172,"mmm")&amp;"-"&amp;RIGHT(YEAR(F172),2)</f>
        <v/>
      </c>
      <c r="E172" s="485" t="inlineStr">
        <is>
          <t>Q2</t>
        </is>
      </c>
      <c r="F172" s="485" t="n">
        <v>45184</v>
      </c>
      <c r="G172" s="486">
        <f>WEEKDAY(F172)</f>
        <v/>
      </c>
      <c r="H172" s="299" t="n">
        <v>1</v>
      </c>
      <c r="I172" s="299" t="n">
        <v>23</v>
      </c>
      <c r="J172" s="299" t="n">
        <v>0</v>
      </c>
      <c r="K172" s="300">
        <f>SUM(H172:J172)-J172</f>
        <v/>
      </c>
      <c r="L172" s="299" t="n"/>
      <c r="M172" s="299" t="n"/>
      <c r="N172" s="299" t="n"/>
      <c r="O172" s="300">
        <f>SUM(L172:N172)-N172</f>
        <v/>
      </c>
      <c r="P172" s="358">
        <f>IF(ISERROR(K172/VLOOKUP(C172,$W$1:$X$4,2,0)),"",K172/VLOOKUP(C172,$W$1:$X$4,2,0))</f>
        <v/>
      </c>
      <c r="Q172" s="358">
        <f>IF(ISERROR(O172/VLOOKUP(C172,$W$1:$X$4,2,0)),"",O172/VLOOKUP(C172,$W$1:$X$4,2,0))</f>
        <v/>
      </c>
      <c r="R172" s="299" t="inlineStr">
        <is>
          <t>NA</t>
        </is>
      </c>
      <c r="S172" s="299">
        <f>N172</f>
        <v/>
      </c>
      <c r="T172" s="358">
        <f>(O172+S172)/VLOOKUP(C172,$W$1:$X$4,2,0)</f>
        <v/>
      </c>
      <c r="U172" s="299" t="inlineStr">
        <is>
          <t>NA</t>
        </is>
      </c>
      <c r="V172" s="359">
        <f>U172=R172</f>
        <v/>
      </c>
      <c r="W172" s="373" t="n"/>
      <c r="X172" s="349" t="n"/>
      <c r="Y172" s="483" t="n"/>
      <c r="Z172" s="362" t="n"/>
      <c r="AA172" s="477" t="n"/>
      <c r="AB172" s="299">
        <f>L172-H172</f>
        <v/>
      </c>
      <c r="AC172" s="299">
        <f>M172-I172</f>
        <v/>
      </c>
      <c r="AD172" s="299">
        <f>N172-J172</f>
        <v/>
      </c>
      <c r="AE172" s="299">
        <f>O172-K172</f>
        <v/>
      </c>
      <c r="AF172" s="299" t="n"/>
      <c r="AG172" s="299" t="n"/>
      <c r="AH172" s="299" t="n"/>
      <c r="AI172" s="299" t="n"/>
      <c r="AJ172" s="299">
        <f>SUM(AG172:AI172)-AI172</f>
        <v/>
      </c>
      <c r="AK172" s="299" t="n"/>
      <c r="AL172" s="299" t="n"/>
      <c r="AM172" s="299" t="n"/>
      <c r="AN172" s="299">
        <f>SUM(AK172:AM172)-AM172</f>
        <v/>
      </c>
      <c r="AO172" s="358">
        <f>IF(ISERROR(AJ172/VLOOKUP(C172,$W$1:$X$4,2,0)),"",AJ172/VLOOKUP(C172,$W$1:$X$4,2,0))</f>
        <v/>
      </c>
      <c r="AP172" s="358">
        <f>IF(ISERROR(AN172/VLOOKUP(C172,$W$1:$X$4,2,0)),"",AN172/VLOOKUP(C172,$W$1:$X$4,2,0))</f>
        <v/>
      </c>
      <c r="AR172" s="299" t="n"/>
      <c r="AS172" s="299" t="n"/>
      <c r="AT172" s="299" t="n"/>
      <c r="AU172" s="300" t="n"/>
      <c r="AV172" s="299">
        <f>H172-AR172</f>
        <v/>
      </c>
      <c r="AW172" s="299">
        <f>I172-AS172</f>
        <v/>
      </c>
      <c r="AX172" s="299">
        <f>J172-AT172</f>
        <v/>
      </c>
      <c r="AY172" s="299">
        <f>K172-AU172</f>
        <v/>
      </c>
      <c r="AZ172" s="364" t="n"/>
      <c r="BA172" s="299" t="n"/>
      <c r="BB172" s="299" t="n"/>
      <c r="BC172" s="299" t="n"/>
      <c r="BD172" s="300" t="n"/>
      <c r="BE172" s="299">
        <f>L172-BA172</f>
        <v/>
      </c>
      <c r="BF172" s="299">
        <f>M172-BB172</f>
        <v/>
      </c>
      <c r="BG172" s="299">
        <f>N172-BC172</f>
        <v/>
      </c>
      <c r="BH172" s="299">
        <f>O172-BD172</f>
        <v/>
      </c>
      <c r="BJ172" s="364" t="n"/>
      <c r="DJ172" s="365" t="n"/>
    </row>
    <row r="173" outlineLevel="1" ht="12.75" customHeight="1" s="302">
      <c r="A173" s="354">
        <f>C173&amp;D173</f>
        <v/>
      </c>
      <c r="B173" s="354">
        <f>C173&amp;F173</f>
        <v/>
      </c>
      <c r="C173" s="355" t="inlineStr">
        <is>
          <t>Hotel Name</t>
        </is>
      </c>
      <c r="D173" s="485">
        <f>TEXT(F173,"mmm")&amp;"-"&amp;RIGHT(YEAR(F173),2)</f>
        <v/>
      </c>
      <c r="E173" s="485" t="inlineStr">
        <is>
          <t>Q2</t>
        </is>
      </c>
      <c r="F173" s="485" t="n">
        <v>45185</v>
      </c>
      <c r="G173" s="486">
        <f>WEEKDAY(F173)</f>
        <v/>
      </c>
      <c r="H173" s="299" t="n">
        <v>1</v>
      </c>
      <c r="I173" s="299" t="n">
        <v>21</v>
      </c>
      <c r="J173" s="299" t="n">
        <v>0</v>
      </c>
      <c r="K173" s="300">
        <f>SUM(H173:J173)-J173</f>
        <v/>
      </c>
      <c r="L173" s="299" t="n"/>
      <c r="M173" s="299" t="n"/>
      <c r="N173" s="299" t="n"/>
      <c r="O173" s="300">
        <f>SUM(L173:N173)-N173</f>
        <v/>
      </c>
      <c r="P173" s="358">
        <f>IF(ISERROR(K173/VLOOKUP(C173,$W$1:$X$4,2,0)),"",K173/VLOOKUP(C173,$W$1:$X$4,2,0))</f>
        <v/>
      </c>
      <c r="Q173" s="358">
        <f>IF(ISERROR(O173/VLOOKUP(C173,$W$1:$X$4,2,0)),"",O173/VLOOKUP(C173,$W$1:$X$4,2,0))</f>
        <v/>
      </c>
      <c r="R173" s="299" t="inlineStr">
        <is>
          <t>NA</t>
        </is>
      </c>
      <c r="S173" s="299">
        <f>N173</f>
        <v/>
      </c>
      <c r="T173" s="358">
        <f>(O173+S173)/VLOOKUP(C173,$W$1:$X$4,2,0)</f>
        <v/>
      </c>
      <c r="U173" s="299" t="inlineStr">
        <is>
          <t>NA</t>
        </is>
      </c>
      <c r="V173" s="359">
        <f>U173=R173</f>
        <v/>
      </c>
      <c r="W173" s="373" t="n"/>
      <c r="X173" s="349" t="n"/>
      <c r="Y173" s="483" t="n"/>
      <c r="Z173" s="362" t="n"/>
      <c r="AA173" s="477" t="n"/>
      <c r="AB173" s="299">
        <f>L173-H173</f>
        <v/>
      </c>
      <c r="AC173" s="299">
        <f>M173-I173</f>
        <v/>
      </c>
      <c r="AD173" s="299">
        <f>N173-J173</f>
        <v/>
      </c>
      <c r="AE173" s="299">
        <f>O173-K173</f>
        <v/>
      </c>
      <c r="AF173" s="299" t="n"/>
      <c r="AG173" s="299" t="n"/>
      <c r="AH173" s="299" t="n"/>
      <c r="AI173" s="299" t="n"/>
      <c r="AJ173" s="299">
        <f>SUM(AG173:AI173)-AI173</f>
        <v/>
      </c>
      <c r="AK173" s="299" t="n"/>
      <c r="AL173" s="299" t="n"/>
      <c r="AM173" s="299" t="n"/>
      <c r="AN173" s="299">
        <f>SUM(AK173:AM173)-AM173</f>
        <v/>
      </c>
      <c r="AO173" s="358">
        <f>IF(ISERROR(AJ173/VLOOKUP(C173,$W$1:$X$4,2,0)),"",AJ173/VLOOKUP(C173,$W$1:$X$4,2,0))</f>
        <v/>
      </c>
      <c r="AP173" s="358">
        <f>IF(ISERROR(AN173/VLOOKUP(C173,$W$1:$X$4,2,0)),"",AN173/VLOOKUP(C173,$W$1:$X$4,2,0))</f>
        <v/>
      </c>
      <c r="AR173" s="299" t="n"/>
      <c r="AS173" s="299" t="n"/>
      <c r="AT173" s="299" t="n"/>
      <c r="AU173" s="300" t="n"/>
      <c r="AV173" s="299">
        <f>H173-AR173</f>
        <v/>
      </c>
      <c r="AW173" s="299">
        <f>I173-AS173</f>
        <v/>
      </c>
      <c r="AX173" s="299">
        <f>J173-AT173</f>
        <v/>
      </c>
      <c r="AY173" s="299">
        <f>K173-AU173</f>
        <v/>
      </c>
      <c r="AZ173" s="364" t="n"/>
      <c r="BA173" s="299" t="n"/>
      <c r="BB173" s="299" t="n"/>
      <c r="BC173" s="299" t="n"/>
      <c r="BD173" s="300" t="n"/>
      <c r="BE173" s="299">
        <f>L173-BA173</f>
        <v/>
      </c>
      <c r="BF173" s="299">
        <f>M173-BB173</f>
        <v/>
      </c>
      <c r="BG173" s="299">
        <f>N173-BC173</f>
        <v/>
      </c>
      <c r="BH173" s="299">
        <f>O173-BD173</f>
        <v/>
      </c>
      <c r="BJ173" s="364" t="n"/>
      <c r="DJ173" s="365" t="n"/>
    </row>
    <row r="174" outlineLevel="1" ht="12.75" customHeight="1" s="302">
      <c r="A174" s="354">
        <f>C174&amp;D174</f>
        <v/>
      </c>
      <c r="B174" s="354">
        <f>C174&amp;F174</f>
        <v/>
      </c>
      <c r="C174" s="355" t="inlineStr">
        <is>
          <t>Hotel Name</t>
        </is>
      </c>
      <c r="D174" s="485">
        <f>TEXT(F174,"mmm")&amp;"-"&amp;RIGHT(YEAR(F174),2)</f>
        <v/>
      </c>
      <c r="E174" s="485" t="inlineStr">
        <is>
          <t>Q2</t>
        </is>
      </c>
      <c r="F174" s="485" t="n">
        <v>45186</v>
      </c>
      <c r="G174" s="486">
        <f>WEEKDAY(F174)</f>
        <v/>
      </c>
      <c r="H174" s="299" t="n">
        <v>0</v>
      </c>
      <c r="I174" s="299" t="n">
        <v>2</v>
      </c>
      <c r="J174" s="299" t="n">
        <v>0</v>
      </c>
      <c r="K174" s="300">
        <f>SUM(H174:J174)-J174</f>
        <v/>
      </c>
      <c r="L174" s="299" t="n"/>
      <c r="M174" s="299" t="n"/>
      <c r="N174" s="299" t="n"/>
      <c r="O174" s="300">
        <f>SUM(L174:N174)-N174</f>
        <v/>
      </c>
      <c r="P174" s="358">
        <f>IF(ISERROR(K174/VLOOKUP(C174,$W$1:$X$4,2,0)),"",K174/VLOOKUP(C174,$W$1:$X$4,2,0))</f>
        <v/>
      </c>
      <c r="Q174" s="358">
        <f>IF(ISERROR(O174/VLOOKUP(C174,$W$1:$X$4,2,0)),"",O174/VLOOKUP(C174,$W$1:$X$4,2,0))</f>
        <v/>
      </c>
      <c r="R174" s="299" t="inlineStr">
        <is>
          <t>NA</t>
        </is>
      </c>
      <c r="S174" s="299">
        <f>N174</f>
        <v/>
      </c>
      <c r="T174" s="358">
        <f>(O174+S174)/VLOOKUP(C174,$W$1:$X$4,2,0)</f>
        <v/>
      </c>
      <c r="U174" s="299" t="inlineStr">
        <is>
          <t>NA</t>
        </is>
      </c>
      <c r="V174" s="359">
        <f>U174=R174</f>
        <v/>
      </c>
      <c r="W174" s="373" t="n"/>
      <c r="X174" s="349" t="n"/>
      <c r="Y174" s="483" t="n"/>
      <c r="Z174" s="362" t="n"/>
      <c r="AA174" s="477" t="n"/>
      <c r="AB174" s="299">
        <f>L174-H174</f>
        <v/>
      </c>
      <c r="AC174" s="299">
        <f>M174-I174</f>
        <v/>
      </c>
      <c r="AD174" s="299">
        <f>N174-J174</f>
        <v/>
      </c>
      <c r="AE174" s="299">
        <f>O174-K174</f>
        <v/>
      </c>
      <c r="AF174" s="299" t="n"/>
      <c r="AG174" s="299" t="n"/>
      <c r="AH174" s="299" t="n"/>
      <c r="AI174" s="299" t="n"/>
      <c r="AJ174" s="299">
        <f>SUM(AG174:AI174)-AI174</f>
        <v/>
      </c>
      <c r="AK174" s="299" t="n"/>
      <c r="AL174" s="299" t="n"/>
      <c r="AM174" s="299" t="n"/>
      <c r="AN174" s="299">
        <f>SUM(AK174:AM174)-AM174</f>
        <v/>
      </c>
      <c r="AO174" s="358">
        <f>IF(ISERROR(AJ174/VLOOKUP(C174,$W$1:$X$4,2,0)),"",AJ174/VLOOKUP(C174,$W$1:$X$4,2,0))</f>
        <v/>
      </c>
      <c r="AP174" s="358">
        <f>IF(ISERROR(AN174/VLOOKUP(C174,$W$1:$X$4,2,0)),"",AN174/VLOOKUP(C174,$W$1:$X$4,2,0))</f>
        <v/>
      </c>
      <c r="AR174" s="299" t="n"/>
      <c r="AS174" s="299" t="n"/>
      <c r="AT174" s="299" t="n"/>
      <c r="AU174" s="300" t="n"/>
      <c r="AV174" s="299">
        <f>H174-AR174</f>
        <v/>
      </c>
      <c r="AW174" s="299">
        <f>I174-AS174</f>
        <v/>
      </c>
      <c r="AX174" s="299">
        <f>J174-AT174</f>
        <v/>
      </c>
      <c r="AY174" s="299">
        <f>K174-AU174</f>
        <v/>
      </c>
      <c r="AZ174" s="364" t="n"/>
      <c r="BA174" s="299" t="n"/>
      <c r="BB174" s="299" t="n"/>
      <c r="BC174" s="299" t="n"/>
      <c r="BD174" s="300" t="n"/>
      <c r="BE174" s="299">
        <f>L174-BA174</f>
        <v/>
      </c>
      <c r="BF174" s="299">
        <f>M174-BB174</f>
        <v/>
      </c>
      <c r="BG174" s="299">
        <f>N174-BC174</f>
        <v/>
      </c>
      <c r="BH174" s="299">
        <f>O174-BD174</f>
        <v/>
      </c>
      <c r="BJ174" s="364" t="n"/>
      <c r="DJ174" s="365" t="n"/>
    </row>
    <row r="175" outlineLevel="1" ht="12.75" customHeight="1" s="302">
      <c r="A175" s="354">
        <f>C175&amp;D175</f>
        <v/>
      </c>
      <c r="B175" s="354">
        <f>C175&amp;F175</f>
        <v/>
      </c>
      <c r="C175" s="355" t="inlineStr">
        <is>
          <t>Hotel Name</t>
        </is>
      </c>
      <c r="D175" s="485">
        <f>TEXT(F175,"mmm")&amp;"-"&amp;RIGHT(YEAR(F175),2)</f>
        <v/>
      </c>
      <c r="E175" s="485" t="inlineStr">
        <is>
          <t>Q2</t>
        </is>
      </c>
      <c r="F175" s="485" t="n">
        <v>45187</v>
      </c>
      <c r="G175" s="486">
        <f>WEEKDAY(F175)</f>
        <v/>
      </c>
      <c r="H175" s="299" t="n">
        <v>4</v>
      </c>
      <c r="I175" s="299" t="n">
        <v>2</v>
      </c>
      <c r="J175" s="299" t="n">
        <v>0</v>
      </c>
      <c r="K175" s="300">
        <f>SUM(H175:J175)-J175</f>
        <v/>
      </c>
      <c r="L175" s="299" t="n"/>
      <c r="M175" s="299" t="n"/>
      <c r="N175" s="299" t="n"/>
      <c r="O175" s="300">
        <f>SUM(L175:N175)-N175</f>
        <v/>
      </c>
      <c r="P175" s="358">
        <f>IF(ISERROR(K175/VLOOKUP(C175,$W$1:$X$4,2,0)),"",K175/VLOOKUP(C175,$W$1:$X$4,2,0))</f>
        <v/>
      </c>
      <c r="Q175" s="358">
        <f>IF(ISERROR(O175/VLOOKUP(C175,$W$1:$X$4,2,0)),"",O175/VLOOKUP(C175,$W$1:$X$4,2,0))</f>
        <v/>
      </c>
      <c r="R175" s="299" t="inlineStr">
        <is>
          <t>NA</t>
        </is>
      </c>
      <c r="S175" s="299">
        <f>N175</f>
        <v/>
      </c>
      <c r="T175" s="358">
        <f>(O175+S175)/VLOOKUP(C175,$W$1:$X$4,2,0)</f>
        <v/>
      </c>
      <c r="U175" s="299" t="inlineStr">
        <is>
          <t>NA</t>
        </is>
      </c>
      <c r="V175" s="359">
        <f>U175=R175</f>
        <v/>
      </c>
      <c r="W175" s="373" t="n"/>
      <c r="X175" s="349" t="n"/>
      <c r="Y175" s="483" t="n"/>
      <c r="Z175" s="362" t="n"/>
      <c r="AA175" s="477" t="n"/>
      <c r="AB175" s="299">
        <f>L175-H175</f>
        <v/>
      </c>
      <c r="AC175" s="299">
        <f>M175-I175</f>
        <v/>
      </c>
      <c r="AD175" s="299">
        <f>N175-J175</f>
        <v/>
      </c>
      <c r="AE175" s="299">
        <f>O175-K175</f>
        <v/>
      </c>
      <c r="AF175" s="299" t="n"/>
      <c r="AG175" s="299" t="n"/>
      <c r="AH175" s="299" t="n"/>
      <c r="AI175" s="299" t="n"/>
      <c r="AJ175" s="299">
        <f>SUM(AG175:AI175)-AI175</f>
        <v/>
      </c>
      <c r="AK175" s="299" t="n"/>
      <c r="AL175" s="299" t="n"/>
      <c r="AM175" s="299" t="n"/>
      <c r="AN175" s="299">
        <f>SUM(AK175:AM175)-AM175</f>
        <v/>
      </c>
      <c r="AO175" s="358">
        <f>IF(ISERROR(AJ175/VLOOKUP(C175,$W$1:$X$4,2,0)),"",AJ175/VLOOKUP(C175,$W$1:$X$4,2,0))</f>
        <v/>
      </c>
      <c r="AP175" s="358">
        <f>IF(ISERROR(AN175/VLOOKUP(C175,$W$1:$X$4,2,0)),"",AN175/VLOOKUP(C175,$W$1:$X$4,2,0))</f>
        <v/>
      </c>
      <c r="AR175" s="299" t="n"/>
      <c r="AS175" s="299" t="n"/>
      <c r="AT175" s="299" t="n"/>
      <c r="AU175" s="300" t="n"/>
      <c r="AV175" s="299">
        <f>H175-AR175</f>
        <v/>
      </c>
      <c r="AW175" s="299">
        <f>I175-AS175</f>
        <v/>
      </c>
      <c r="AX175" s="299">
        <f>J175-AT175</f>
        <v/>
      </c>
      <c r="AY175" s="299">
        <f>K175-AU175</f>
        <v/>
      </c>
      <c r="AZ175" s="364" t="n"/>
      <c r="BA175" s="299" t="n"/>
      <c r="BB175" s="299" t="n"/>
      <c r="BC175" s="299" t="n"/>
      <c r="BD175" s="300" t="n"/>
      <c r="BE175" s="299">
        <f>L175-BA175</f>
        <v/>
      </c>
      <c r="BF175" s="299">
        <f>M175-BB175</f>
        <v/>
      </c>
      <c r="BG175" s="299">
        <f>N175-BC175</f>
        <v/>
      </c>
      <c r="BH175" s="299">
        <f>O175-BD175</f>
        <v/>
      </c>
      <c r="BJ175" s="364" t="n"/>
      <c r="DJ175" s="365" t="n"/>
    </row>
    <row r="176" outlineLevel="1" ht="12.75" customHeight="1" s="302">
      <c r="A176" s="354">
        <f>C176&amp;D176</f>
        <v/>
      </c>
      <c r="B176" s="354">
        <f>C176&amp;F176</f>
        <v/>
      </c>
      <c r="C176" s="355" t="inlineStr">
        <is>
          <t>Hotel Name</t>
        </is>
      </c>
      <c r="D176" s="485">
        <f>TEXT(F176,"mmm")&amp;"-"&amp;RIGHT(YEAR(F176),2)</f>
        <v/>
      </c>
      <c r="E176" s="485" t="inlineStr">
        <is>
          <t>Q2</t>
        </is>
      </c>
      <c r="F176" s="485" t="n">
        <v>45188</v>
      </c>
      <c r="G176" s="486">
        <f>WEEKDAY(F176)</f>
        <v/>
      </c>
      <c r="H176" s="299" t="n">
        <v>2</v>
      </c>
      <c r="I176" s="299" t="n">
        <v>0</v>
      </c>
      <c r="J176" s="299" t="n">
        <v>0</v>
      </c>
      <c r="K176" s="300">
        <f>SUM(H176:J176)-J176</f>
        <v/>
      </c>
      <c r="L176" s="299" t="n"/>
      <c r="M176" s="299" t="n"/>
      <c r="N176" s="299" t="n"/>
      <c r="O176" s="300">
        <f>SUM(L176:N176)-N176</f>
        <v/>
      </c>
      <c r="P176" s="358">
        <f>IF(ISERROR(K176/VLOOKUP(C176,$W$1:$X$4,2,0)),"",K176/VLOOKUP(C176,$W$1:$X$4,2,0))</f>
        <v/>
      </c>
      <c r="Q176" s="358">
        <f>IF(ISERROR(O176/VLOOKUP(C176,$W$1:$X$4,2,0)),"",O176/VLOOKUP(C176,$W$1:$X$4,2,0))</f>
        <v/>
      </c>
      <c r="R176" s="299" t="inlineStr">
        <is>
          <t>NA</t>
        </is>
      </c>
      <c r="S176" s="299">
        <f>N176</f>
        <v/>
      </c>
      <c r="T176" s="358">
        <f>(O176+S176)/VLOOKUP(C176,$W$1:$X$4,2,0)</f>
        <v/>
      </c>
      <c r="U176" s="299" t="inlineStr">
        <is>
          <t>NA</t>
        </is>
      </c>
      <c r="V176" s="359">
        <f>U176=R176</f>
        <v/>
      </c>
      <c r="W176" s="373" t="n"/>
      <c r="X176" s="349" t="n"/>
      <c r="Y176" s="483" t="n"/>
      <c r="Z176" s="362" t="n"/>
      <c r="AA176" s="477" t="n"/>
      <c r="AB176" s="299">
        <f>L176-H176</f>
        <v/>
      </c>
      <c r="AC176" s="299">
        <f>M176-I176</f>
        <v/>
      </c>
      <c r="AD176" s="299">
        <f>N176-J176</f>
        <v/>
      </c>
      <c r="AE176" s="299">
        <f>O176-K176</f>
        <v/>
      </c>
      <c r="AF176" s="299" t="n"/>
      <c r="AG176" s="299" t="n"/>
      <c r="AH176" s="299" t="n"/>
      <c r="AI176" s="299" t="n"/>
      <c r="AJ176" s="299">
        <f>SUM(AG176:AI176)-AI176</f>
        <v/>
      </c>
      <c r="AK176" s="299" t="n"/>
      <c r="AL176" s="299" t="n"/>
      <c r="AM176" s="299" t="n"/>
      <c r="AN176" s="299">
        <f>SUM(AK176:AM176)-AM176</f>
        <v/>
      </c>
      <c r="AO176" s="358">
        <f>IF(ISERROR(AJ176/VLOOKUP(C176,$W$1:$X$4,2,0)),"",AJ176/VLOOKUP(C176,$W$1:$X$4,2,0))</f>
        <v/>
      </c>
      <c r="AP176" s="358">
        <f>IF(ISERROR(AN176/VLOOKUP(C176,$W$1:$X$4,2,0)),"",AN176/VLOOKUP(C176,$W$1:$X$4,2,0))</f>
        <v/>
      </c>
      <c r="AR176" s="299" t="n"/>
      <c r="AS176" s="299" t="n"/>
      <c r="AT176" s="299" t="n"/>
      <c r="AU176" s="300" t="n"/>
      <c r="AV176" s="299">
        <f>H176-AR176</f>
        <v/>
      </c>
      <c r="AW176" s="299">
        <f>I176-AS176</f>
        <v/>
      </c>
      <c r="AX176" s="299">
        <f>J176-AT176</f>
        <v/>
      </c>
      <c r="AY176" s="299">
        <f>K176-AU176</f>
        <v/>
      </c>
      <c r="AZ176" s="364" t="n"/>
      <c r="BA176" s="299" t="n"/>
      <c r="BB176" s="299" t="n"/>
      <c r="BC176" s="299" t="n"/>
      <c r="BD176" s="300" t="n"/>
      <c r="BE176" s="299">
        <f>L176-BA176</f>
        <v/>
      </c>
      <c r="BF176" s="299">
        <f>M176-BB176</f>
        <v/>
      </c>
      <c r="BG176" s="299">
        <f>N176-BC176</f>
        <v/>
      </c>
      <c r="BH176" s="299">
        <f>O176-BD176</f>
        <v/>
      </c>
      <c r="BJ176" s="364" t="n"/>
      <c r="DJ176" s="365" t="n"/>
    </row>
    <row r="177" outlineLevel="1" ht="12.75" customHeight="1" s="302">
      <c r="A177" s="354">
        <f>C177&amp;D177</f>
        <v/>
      </c>
      <c r="B177" s="354">
        <f>C177&amp;F177</f>
        <v/>
      </c>
      <c r="C177" s="355" t="inlineStr">
        <is>
          <t>Hotel Name</t>
        </is>
      </c>
      <c r="D177" s="485">
        <f>TEXT(F177,"mmm")&amp;"-"&amp;RIGHT(YEAR(F177),2)</f>
        <v/>
      </c>
      <c r="E177" s="485" t="inlineStr">
        <is>
          <t>Q2</t>
        </is>
      </c>
      <c r="F177" s="485" t="n">
        <v>45189</v>
      </c>
      <c r="G177" s="486">
        <f>WEEKDAY(F177)</f>
        <v/>
      </c>
      <c r="H177" s="299" t="n">
        <v>2</v>
      </c>
      <c r="I177" s="299" t="n">
        <v>0</v>
      </c>
      <c r="J177" s="299" t="n">
        <v>0</v>
      </c>
      <c r="K177" s="300">
        <f>SUM(H177:J177)-J177</f>
        <v/>
      </c>
      <c r="L177" s="299" t="n"/>
      <c r="M177" s="299" t="n"/>
      <c r="N177" s="299" t="n"/>
      <c r="O177" s="300">
        <f>SUM(L177:N177)-N177</f>
        <v/>
      </c>
      <c r="P177" s="358">
        <f>IF(ISERROR(K177/VLOOKUP(C177,$W$1:$X$4,2,0)),"",K177/VLOOKUP(C177,$W$1:$X$4,2,0))</f>
        <v/>
      </c>
      <c r="Q177" s="358">
        <f>IF(ISERROR(O177/VLOOKUP(C177,$W$1:$X$4,2,0)),"",O177/VLOOKUP(C177,$W$1:$X$4,2,0))</f>
        <v/>
      </c>
      <c r="R177" s="299" t="inlineStr">
        <is>
          <t>NA</t>
        </is>
      </c>
      <c r="S177" s="299">
        <f>N177</f>
        <v/>
      </c>
      <c r="T177" s="358">
        <f>(O177+S177)/VLOOKUP(C177,$W$1:$X$4,2,0)</f>
        <v/>
      </c>
      <c r="U177" s="299" t="inlineStr">
        <is>
          <t>NA</t>
        </is>
      </c>
      <c r="V177" s="359">
        <f>U177=R177</f>
        <v/>
      </c>
      <c r="W177" s="373" t="n"/>
      <c r="X177" s="349" t="n"/>
      <c r="Y177" s="483" t="n"/>
      <c r="Z177" s="362" t="n"/>
      <c r="AA177" s="477" t="n"/>
      <c r="AB177" s="299">
        <f>L177-H177</f>
        <v/>
      </c>
      <c r="AC177" s="299">
        <f>M177-I177</f>
        <v/>
      </c>
      <c r="AD177" s="299">
        <f>N177-J177</f>
        <v/>
      </c>
      <c r="AE177" s="299">
        <f>O177-K177</f>
        <v/>
      </c>
      <c r="AF177" s="299" t="n"/>
      <c r="AG177" s="299" t="n"/>
      <c r="AH177" s="299" t="n"/>
      <c r="AI177" s="299" t="n"/>
      <c r="AJ177" s="299">
        <f>SUM(AG177:AI177)-AI177</f>
        <v/>
      </c>
      <c r="AK177" s="299" t="n"/>
      <c r="AL177" s="299" t="n"/>
      <c r="AM177" s="299" t="n"/>
      <c r="AN177" s="299">
        <f>SUM(AK177:AM177)-AM177</f>
        <v/>
      </c>
      <c r="AO177" s="358">
        <f>IF(ISERROR(AJ177/VLOOKUP(C177,$W$1:$X$4,2,0)),"",AJ177/VLOOKUP(C177,$W$1:$X$4,2,0))</f>
        <v/>
      </c>
      <c r="AP177" s="358">
        <f>IF(ISERROR(AN177/VLOOKUP(C177,$W$1:$X$4,2,0)),"",AN177/VLOOKUP(C177,$W$1:$X$4,2,0))</f>
        <v/>
      </c>
      <c r="AR177" s="299" t="n"/>
      <c r="AS177" s="299" t="n"/>
      <c r="AT177" s="299" t="n"/>
      <c r="AU177" s="300" t="n"/>
      <c r="AV177" s="299">
        <f>H177-AR177</f>
        <v/>
      </c>
      <c r="AW177" s="299">
        <f>I177-AS177</f>
        <v/>
      </c>
      <c r="AX177" s="299">
        <f>J177-AT177</f>
        <v/>
      </c>
      <c r="AY177" s="299">
        <f>K177-AU177</f>
        <v/>
      </c>
      <c r="AZ177" s="364" t="n"/>
      <c r="BA177" s="299" t="n"/>
      <c r="BB177" s="299" t="n"/>
      <c r="BC177" s="299" t="n"/>
      <c r="BD177" s="300" t="n"/>
      <c r="BE177" s="299">
        <f>L177-BA177</f>
        <v/>
      </c>
      <c r="BF177" s="299">
        <f>M177-BB177</f>
        <v/>
      </c>
      <c r="BG177" s="299">
        <f>N177-BC177</f>
        <v/>
      </c>
      <c r="BH177" s="299">
        <f>O177-BD177</f>
        <v/>
      </c>
      <c r="BJ177" s="364" t="n"/>
      <c r="DJ177" s="365" t="n"/>
    </row>
    <row r="178" outlineLevel="1" ht="12.75" customHeight="1" s="302">
      <c r="A178" s="354">
        <f>C178&amp;D178</f>
        <v/>
      </c>
      <c r="B178" s="354">
        <f>C178&amp;F178</f>
        <v/>
      </c>
      <c r="C178" s="355" t="inlineStr">
        <is>
          <t>Hotel Name</t>
        </is>
      </c>
      <c r="D178" s="485">
        <f>TEXT(F178,"mmm")&amp;"-"&amp;RIGHT(YEAR(F178),2)</f>
        <v/>
      </c>
      <c r="E178" s="485" t="inlineStr">
        <is>
          <t>Q2</t>
        </is>
      </c>
      <c r="F178" s="485" t="n">
        <v>45190</v>
      </c>
      <c r="G178" s="486">
        <f>WEEKDAY(F178)</f>
        <v/>
      </c>
      <c r="H178" s="299" t="n">
        <v>6</v>
      </c>
      <c r="I178" s="299" t="n">
        <v>0</v>
      </c>
      <c r="J178" s="299" t="n">
        <v>0</v>
      </c>
      <c r="K178" s="300">
        <f>SUM(H178:J178)-J178</f>
        <v/>
      </c>
      <c r="L178" s="299" t="n"/>
      <c r="M178" s="299" t="n"/>
      <c r="N178" s="299" t="n"/>
      <c r="O178" s="300">
        <f>SUM(L178:N178)-N178</f>
        <v/>
      </c>
      <c r="P178" s="358">
        <f>IF(ISERROR(K178/VLOOKUP(C178,$W$1:$X$4,2,0)),"",K178/VLOOKUP(C178,$W$1:$X$4,2,0))</f>
        <v/>
      </c>
      <c r="Q178" s="358">
        <f>IF(ISERROR(O178/VLOOKUP(C178,$W$1:$X$4,2,0)),"",O178/VLOOKUP(C178,$W$1:$X$4,2,0))</f>
        <v/>
      </c>
      <c r="R178" s="299" t="inlineStr">
        <is>
          <t>NA</t>
        </is>
      </c>
      <c r="S178" s="299">
        <f>N178</f>
        <v/>
      </c>
      <c r="T178" s="358">
        <f>(O178+S178)/VLOOKUP(C178,$W$1:$X$4,2,0)</f>
        <v/>
      </c>
      <c r="U178" s="299" t="inlineStr">
        <is>
          <t>NA</t>
        </is>
      </c>
      <c r="V178" s="359">
        <f>U178=R178</f>
        <v/>
      </c>
      <c r="W178" s="373" t="n"/>
      <c r="X178" s="349" t="n"/>
      <c r="Y178" s="483" t="n"/>
      <c r="Z178" s="362" t="n"/>
      <c r="AA178" s="477" t="n"/>
      <c r="AB178" s="299">
        <f>L178-H178</f>
        <v/>
      </c>
      <c r="AC178" s="299">
        <f>M178-I178</f>
        <v/>
      </c>
      <c r="AD178" s="299">
        <f>N178-J178</f>
        <v/>
      </c>
      <c r="AE178" s="299">
        <f>O178-K178</f>
        <v/>
      </c>
      <c r="AF178" s="299" t="n"/>
      <c r="AG178" s="299" t="n"/>
      <c r="AH178" s="299" t="n"/>
      <c r="AI178" s="299" t="n"/>
      <c r="AJ178" s="299">
        <f>SUM(AG178:AI178)-AI178</f>
        <v/>
      </c>
      <c r="AK178" s="299" t="n"/>
      <c r="AL178" s="299" t="n"/>
      <c r="AM178" s="299" t="n"/>
      <c r="AN178" s="299">
        <f>SUM(AK178:AM178)-AM178</f>
        <v/>
      </c>
      <c r="AO178" s="358">
        <f>IF(ISERROR(AJ178/VLOOKUP(C178,$W$1:$X$4,2,0)),"",AJ178/VLOOKUP(C178,$W$1:$X$4,2,0))</f>
        <v/>
      </c>
      <c r="AP178" s="358">
        <f>IF(ISERROR(AN178/VLOOKUP(C178,$W$1:$X$4,2,0)),"",AN178/VLOOKUP(C178,$W$1:$X$4,2,0))</f>
        <v/>
      </c>
      <c r="AR178" s="299" t="n"/>
      <c r="AS178" s="299" t="n"/>
      <c r="AT178" s="299" t="n"/>
      <c r="AU178" s="300" t="n"/>
      <c r="AV178" s="299">
        <f>H178-AR178</f>
        <v/>
      </c>
      <c r="AW178" s="299">
        <f>I178-AS178</f>
        <v/>
      </c>
      <c r="AX178" s="299">
        <f>J178-AT178</f>
        <v/>
      </c>
      <c r="AY178" s="299">
        <f>K178-AU178</f>
        <v/>
      </c>
      <c r="AZ178" s="364" t="n"/>
      <c r="BA178" s="299" t="n"/>
      <c r="BB178" s="299" t="n"/>
      <c r="BC178" s="299" t="n"/>
      <c r="BD178" s="300" t="n"/>
      <c r="BE178" s="299">
        <f>L178-BA178</f>
        <v/>
      </c>
      <c r="BF178" s="299">
        <f>M178-BB178</f>
        <v/>
      </c>
      <c r="BG178" s="299">
        <f>N178-BC178</f>
        <v/>
      </c>
      <c r="BH178" s="299">
        <f>O178-BD178</f>
        <v/>
      </c>
      <c r="BJ178" s="364" t="n"/>
      <c r="DJ178" s="365" t="n"/>
    </row>
    <row r="179" outlineLevel="1" ht="12.75" customHeight="1" s="302">
      <c r="A179" s="354">
        <f>C179&amp;D179</f>
        <v/>
      </c>
      <c r="B179" s="354">
        <f>C179&amp;F179</f>
        <v/>
      </c>
      <c r="C179" s="355" t="inlineStr">
        <is>
          <t>Hotel Name</t>
        </is>
      </c>
      <c r="D179" s="485">
        <f>TEXT(F179,"mmm")&amp;"-"&amp;RIGHT(YEAR(F179),2)</f>
        <v/>
      </c>
      <c r="E179" s="485" t="inlineStr">
        <is>
          <t>Q2</t>
        </is>
      </c>
      <c r="F179" s="485" t="n">
        <v>45191</v>
      </c>
      <c r="G179" s="486">
        <f>WEEKDAY(F179)</f>
        <v/>
      </c>
      <c r="H179" s="299" t="n">
        <v>5</v>
      </c>
      <c r="I179" s="299" t="n">
        <v>0</v>
      </c>
      <c r="J179" s="299" t="n">
        <v>0</v>
      </c>
      <c r="K179" s="300">
        <f>SUM(H179:J179)-J179</f>
        <v/>
      </c>
      <c r="L179" s="299" t="n"/>
      <c r="M179" s="299" t="n"/>
      <c r="N179" s="299" t="n"/>
      <c r="O179" s="300">
        <f>SUM(L179:N179)-N179</f>
        <v/>
      </c>
      <c r="P179" s="358">
        <f>IF(ISERROR(K179/VLOOKUP(C179,$W$1:$X$4,2,0)),"",K179/VLOOKUP(C179,$W$1:$X$4,2,0))</f>
        <v/>
      </c>
      <c r="Q179" s="358">
        <f>IF(ISERROR(O179/VLOOKUP(C179,$W$1:$X$4,2,0)),"",O179/VLOOKUP(C179,$W$1:$X$4,2,0))</f>
        <v/>
      </c>
      <c r="R179" s="299" t="inlineStr">
        <is>
          <t>NA</t>
        </is>
      </c>
      <c r="S179" s="299">
        <f>N179</f>
        <v/>
      </c>
      <c r="T179" s="358">
        <f>(O179+S179)/VLOOKUP(C179,$W$1:$X$4,2,0)</f>
        <v/>
      </c>
      <c r="U179" s="299" t="inlineStr">
        <is>
          <t>NA</t>
        </is>
      </c>
      <c r="V179" s="359">
        <f>U179=R179</f>
        <v/>
      </c>
      <c r="W179" s="373" t="n"/>
      <c r="X179" s="349" t="n"/>
      <c r="Y179" s="483" t="n"/>
      <c r="Z179" s="362" t="n"/>
      <c r="AA179" s="477" t="n"/>
      <c r="AB179" s="299">
        <f>L179-H179</f>
        <v/>
      </c>
      <c r="AC179" s="299">
        <f>M179-I179</f>
        <v/>
      </c>
      <c r="AD179" s="299">
        <f>N179-J179</f>
        <v/>
      </c>
      <c r="AE179" s="299">
        <f>O179-K179</f>
        <v/>
      </c>
      <c r="AF179" s="299" t="n"/>
      <c r="AG179" s="299" t="n"/>
      <c r="AH179" s="299" t="n"/>
      <c r="AI179" s="299" t="n"/>
      <c r="AJ179" s="299">
        <f>SUM(AG179:AI179)-AI179</f>
        <v/>
      </c>
      <c r="AK179" s="299" t="n"/>
      <c r="AL179" s="299" t="n"/>
      <c r="AM179" s="299" t="n"/>
      <c r="AN179" s="299">
        <f>SUM(AK179:AM179)-AM179</f>
        <v/>
      </c>
      <c r="AO179" s="358">
        <f>IF(ISERROR(AJ179/VLOOKUP(C179,$W$1:$X$4,2,0)),"",AJ179/VLOOKUP(C179,$W$1:$X$4,2,0))</f>
        <v/>
      </c>
      <c r="AP179" s="358">
        <f>IF(ISERROR(AN179/VLOOKUP(C179,$W$1:$X$4,2,0)),"",AN179/VLOOKUP(C179,$W$1:$X$4,2,0))</f>
        <v/>
      </c>
      <c r="AR179" s="299" t="n"/>
      <c r="AS179" s="299" t="n"/>
      <c r="AT179" s="299" t="n"/>
      <c r="AU179" s="300" t="n"/>
      <c r="AV179" s="299">
        <f>H179-AR179</f>
        <v/>
      </c>
      <c r="AW179" s="299">
        <f>I179-AS179</f>
        <v/>
      </c>
      <c r="AX179" s="299">
        <f>J179-AT179</f>
        <v/>
      </c>
      <c r="AY179" s="299">
        <f>K179-AU179</f>
        <v/>
      </c>
      <c r="AZ179" s="364" t="n"/>
      <c r="BA179" s="299" t="n"/>
      <c r="BB179" s="299" t="n"/>
      <c r="BC179" s="299" t="n"/>
      <c r="BD179" s="300" t="n"/>
      <c r="BE179" s="299">
        <f>L179-BA179</f>
        <v/>
      </c>
      <c r="BF179" s="299">
        <f>M179-BB179</f>
        <v/>
      </c>
      <c r="BG179" s="299">
        <f>N179-BC179</f>
        <v/>
      </c>
      <c r="BH179" s="299">
        <f>O179-BD179</f>
        <v/>
      </c>
      <c r="BJ179" s="364" t="n"/>
      <c r="DJ179" s="365" t="n"/>
    </row>
    <row r="180" outlineLevel="1" ht="12.75" customHeight="1" s="302">
      <c r="A180" s="354">
        <f>C180&amp;D180</f>
        <v/>
      </c>
      <c r="B180" s="354">
        <f>C180&amp;F180</f>
        <v/>
      </c>
      <c r="C180" s="355" t="inlineStr">
        <is>
          <t>Hotel Name</t>
        </is>
      </c>
      <c r="D180" s="485">
        <f>TEXT(F180,"mmm")&amp;"-"&amp;RIGHT(YEAR(F180),2)</f>
        <v/>
      </c>
      <c r="E180" s="485" t="inlineStr">
        <is>
          <t>Q2</t>
        </is>
      </c>
      <c r="F180" s="485" t="n">
        <v>45192</v>
      </c>
      <c r="G180" s="486">
        <f>WEEKDAY(F180)</f>
        <v/>
      </c>
      <c r="H180" s="299" t="n">
        <v>3</v>
      </c>
      <c r="I180" s="299" t="n">
        <v>0</v>
      </c>
      <c r="J180" s="299" t="n">
        <v>0</v>
      </c>
      <c r="K180" s="300">
        <f>SUM(H180:J180)-J180</f>
        <v/>
      </c>
      <c r="L180" s="299" t="n"/>
      <c r="M180" s="299" t="n"/>
      <c r="N180" s="299" t="n"/>
      <c r="O180" s="300">
        <f>SUM(L180:N180)-N180</f>
        <v/>
      </c>
      <c r="P180" s="358">
        <f>IF(ISERROR(K180/VLOOKUP(C180,$W$1:$X$4,2,0)),"",K180/VLOOKUP(C180,$W$1:$X$4,2,0))</f>
        <v/>
      </c>
      <c r="Q180" s="358">
        <f>IF(ISERROR(O180/VLOOKUP(C180,$W$1:$X$4,2,0)),"",O180/VLOOKUP(C180,$W$1:$X$4,2,0))</f>
        <v/>
      </c>
      <c r="R180" s="299" t="inlineStr">
        <is>
          <t>NA</t>
        </is>
      </c>
      <c r="S180" s="299">
        <f>N180</f>
        <v/>
      </c>
      <c r="T180" s="358">
        <f>(O180+S180)/VLOOKUP(C180,$W$1:$X$4,2,0)</f>
        <v/>
      </c>
      <c r="U180" s="299" t="inlineStr">
        <is>
          <t>NA</t>
        </is>
      </c>
      <c r="V180" s="359">
        <f>U180=R180</f>
        <v/>
      </c>
      <c r="W180" s="373" t="n"/>
      <c r="X180" s="349" t="n"/>
      <c r="Y180" s="483" t="n"/>
      <c r="Z180" s="362" t="n"/>
      <c r="AA180" s="477" t="n"/>
      <c r="AB180" s="299">
        <f>L180-H180</f>
        <v/>
      </c>
      <c r="AC180" s="299">
        <f>M180-I180</f>
        <v/>
      </c>
      <c r="AD180" s="299">
        <f>N180-J180</f>
        <v/>
      </c>
      <c r="AE180" s="299">
        <f>O180-K180</f>
        <v/>
      </c>
      <c r="AF180" s="299" t="n"/>
      <c r="AG180" s="299" t="n"/>
      <c r="AH180" s="299" t="n"/>
      <c r="AI180" s="299" t="n"/>
      <c r="AJ180" s="299">
        <f>SUM(AG180:AI180)-AI180</f>
        <v/>
      </c>
      <c r="AK180" s="299" t="n"/>
      <c r="AL180" s="299" t="n"/>
      <c r="AM180" s="299" t="n"/>
      <c r="AN180" s="299">
        <f>SUM(AK180:AM180)-AM180</f>
        <v/>
      </c>
      <c r="AO180" s="358">
        <f>IF(ISERROR(AJ180/VLOOKUP(C180,$W$1:$X$4,2,0)),"",AJ180/VLOOKUP(C180,$W$1:$X$4,2,0))</f>
        <v/>
      </c>
      <c r="AP180" s="358">
        <f>IF(ISERROR(AN180/VLOOKUP(C180,$W$1:$X$4,2,0)),"",AN180/VLOOKUP(C180,$W$1:$X$4,2,0))</f>
        <v/>
      </c>
      <c r="AR180" s="299" t="n"/>
      <c r="AS180" s="299" t="n"/>
      <c r="AT180" s="299" t="n"/>
      <c r="AU180" s="300" t="n"/>
      <c r="AV180" s="299">
        <f>H180-AR180</f>
        <v/>
      </c>
      <c r="AW180" s="299">
        <f>I180-AS180</f>
        <v/>
      </c>
      <c r="AX180" s="299">
        <f>J180-AT180</f>
        <v/>
      </c>
      <c r="AY180" s="299">
        <f>K180-AU180</f>
        <v/>
      </c>
      <c r="AZ180" s="364" t="n"/>
      <c r="BA180" s="299" t="n"/>
      <c r="BB180" s="299" t="n"/>
      <c r="BC180" s="299" t="n"/>
      <c r="BD180" s="300" t="n"/>
      <c r="BE180" s="299">
        <f>L180-BA180</f>
        <v/>
      </c>
      <c r="BF180" s="299">
        <f>M180-BB180</f>
        <v/>
      </c>
      <c r="BG180" s="299">
        <f>N180-BC180</f>
        <v/>
      </c>
      <c r="BH180" s="299">
        <f>O180-BD180</f>
        <v/>
      </c>
      <c r="BJ180" s="364" t="n"/>
      <c r="DJ180" s="365" t="n"/>
    </row>
    <row r="181" outlineLevel="1" ht="12.75" customHeight="1" s="302">
      <c r="A181" s="354">
        <f>C181&amp;D181</f>
        <v/>
      </c>
      <c r="B181" s="354">
        <f>C181&amp;F181</f>
        <v/>
      </c>
      <c r="C181" s="355" t="inlineStr">
        <is>
          <t>Hotel Name</t>
        </is>
      </c>
      <c r="D181" s="485">
        <f>TEXT(F181,"mmm")&amp;"-"&amp;RIGHT(YEAR(F181),2)</f>
        <v/>
      </c>
      <c r="E181" s="485" t="inlineStr">
        <is>
          <t>Q2</t>
        </is>
      </c>
      <c r="F181" s="485" t="n">
        <v>45193</v>
      </c>
      <c r="G181" s="486">
        <f>WEEKDAY(F181)</f>
        <v/>
      </c>
      <c r="H181" s="299" t="n">
        <v>3</v>
      </c>
      <c r="I181" s="299" t="n">
        <v>0</v>
      </c>
      <c r="J181" s="299" t="n">
        <v>0</v>
      </c>
      <c r="K181" s="300">
        <f>SUM(H181:J181)-J181</f>
        <v/>
      </c>
      <c r="L181" s="299" t="n"/>
      <c r="M181" s="299" t="n"/>
      <c r="N181" s="299" t="n"/>
      <c r="O181" s="300">
        <f>SUM(L181:N181)-N181</f>
        <v/>
      </c>
      <c r="P181" s="358">
        <f>IF(ISERROR(K181/VLOOKUP(C181,$W$1:$X$4,2,0)),"",K181/VLOOKUP(C181,$W$1:$X$4,2,0))</f>
        <v/>
      </c>
      <c r="Q181" s="358">
        <f>IF(ISERROR(O181/VLOOKUP(C181,$W$1:$X$4,2,0)),"",O181/VLOOKUP(C181,$W$1:$X$4,2,0))</f>
        <v/>
      </c>
      <c r="R181" s="299" t="inlineStr">
        <is>
          <t>NA</t>
        </is>
      </c>
      <c r="S181" s="299">
        <f>N181</f>
        <v/>
      </c>
      <c r="T181" s="358">
        <f>(O181+S181)/VLOOKUP(C181,$W$1:$X$4,2,0)</f>
        <v/>
      </c>
      <c r="U181" s="299" t="inlineStr">
        <is>
          <t>NA</t>
        </is>
      </c>
      <c r="V181" s="359">
        <f>U181=R181</f>
        <v/>
      </c>
      <c r="W181" s="373" t="n"/>
      <c r="X181" s="349" t="n"/>
      <c r="Y181" s="483" t="n"/>
      <c r="Z181" s="362" t="n"/>
      <c r="AA181" s="477" t="n"/>
      <c r="AB181" s="299">
        <f>L181-H181</f>
        <v/>
      </c>
      <c r="AC181" s="299">
        <f>M181-I181</f>
        <v/>
      </c>
      <c r="AD181" s="299">
        <f>N181-J181</f>
        <v/>
      </c>
      <c r="AE181" s="299">
        <f>O181-K181</f>
        <v/>
      </c>
      <c r="AF181" s="299" t="n"/>
      <c r="AG181" s="299" t="n"/>
      <c r="AH181" s="299" t="n"/>
      <c r="AI181" s="299" t="n"/>
      <c r="AJ181" s="299">
        <f>SUM(AG181:AI181)-AI181</f>
        <v/>
      </c>
      <c r="AK181" s="299" t="n"/>
      <c r="AL181" s="299" t="n"/>
      <c r="AM181" s="299" t="n"/>
      <c r="AN181" s="299">
        <f>SUM(AK181:AM181)-AM181</f>
        <v/>
      </c>
      <c r="AO181" s="358">
        <f>IF(ISERROR(AJ181/VLOOKUP(C181,$W$1:$X$4,2,0)),"",AJ181/VLOOKUP(C181,$W$1:$X$4,2,0))</f>
        <v/>
      </c>
      <c r="AP181" s="358">
        <f>IF(ISERROR(AN181/VLOOKUP(C181,$W$1:$X$4,2,0)),"",AN181/VLOOKUP(C181,$W$1:$X$4,2,0))</f>
        <v/>
      </c>
      <c r="AR181" s="299" t="n"/>
      <c r="AS181" s="299" t="n"/>
      <c r="AT181" s="299" t="n"/>
      <c r="AU181" s="300" t="n"/>
      <c r="AV181" s="299">
        <f>H181-AR181</f>
        <v/>
      </c>
      <c r="AW181" s="299">
        <f>I181-AS181</f>
        <v/>
      </c>
      <c r="AX181" s="299">
        <f>J181-AT181</f>
        <v/>
      </c>
      <c r="AY181" s="299">
        <f>K181-AU181</f>
        <v/>
      </c>
      <c r="AZ181" s="364" t="n"/>
      <c r="BA181" s="299" t="n"/>
      <c r="BB181" s="299" t="n"/>
      <c r="BC181" s="299" t="n"/>
      <c r="BD181" s="300" t="n"/>
      <c r="BE181" s="299">
        <f>L181-BA181</f>
        <v/>
      </c>
      <c r="BF181" s="299">
        <f>M181-BB181</f>
        <v/>
      </c>
      <c r="BG181" s="299">
        <f>N181-BC181</f>
        <v/>
      </c>
      <c r="BH181" s="299">
        <f>O181-BD181</f>
        <v/>
      </c>
      <c r="BJ181" s="364" t="n"/>
      <c r="DJ181" s="365" t="n"/>
    </row>
    <row r="182" outlineLevel="1" ht="12.75" customHeight="1" s="302">
      <c r="A182" s="354">
        <f>C182&amp;D182</f>
        <v/>
      </c>
      <c r="B182" s="354">
        <f>C182&amp;F182</f>
        <v/>
      </c>
      <c r="C182" s="355" t="inlineStr">
        <is>
          <t>Hotel Name</t>
        </is>
      </c>
      <c r="D182" s="485">
        <f>TEXT(F182,"mmm")&amp;"-"&amp;RIGHT(YEAR(F182),2)</f>
        <v/>
      </c>
      <c r="E182" s="485" t="inlineStr">
        <is>
          <t>Q2</t>
        </is>
      </c>
      <c r="F182" s="485" t="n">
        <v>45194</v>
      </c>
      <c r="G182" s="486">
        <f>WEEKDAY(F182)</f>
        <v/>
      </c>
      <c r="H182" s="299" t="n">
        <v>2</v>
      </c>
      <c r="I182" s="299" t="n">
        <v>0</v>
      </c>
      <c r="J182" s="299" t="n">
        <v>0</v>
      </c>
      <c r="K182" s="300">
        <f>SUM(H182:J182)-J182</f>
        <v/>
      </c>
      <c r="L182" s="299" t="n"/>
      <c r="M182" s="299" t="n"/>
      <c r="N182" s="299" t="n"/>
      <c r="O182" s="300">
        <f>SUM(L182:N182)-N182</f>
        <v/>
      </c>
      <c r="P182" s="358">
        <f>IF(ISERROR(K182/VLOOKUP(C182,$W$1:$X$4,2,0)),"",K182/VLOOKUP(C182,$W$1:$X$4,2,0))</f>
        <v/>
      </c>
      <c r="Q182" s="358">
        <f>IF(ISERROR(O182/VLOOKUP(C182,$W$1:$X$4,2,0)),"",O182/VLOOKUP(C182,$W$1:$X$4,2,0))</f>
        <v/>
      </c>
      <c r="R182" s="299" t="inlineStr">
        <is>
          <t>NA</t>
        </is>
      </c>
      <c r="S182" s="299">
        <f>N182</f>
        <v/>
      </c>
      <c r="T182" s="358">
        <f>(O182+S182)/VLOOKUP(C182,$W$1:$X$4,2,0)</f>
        <v/>
      </c>
      <c r="U182" s="299" t="inlineStr">
        <is>
          <t>NA</t>
        </is>
      </c>
      <c r="V182" s="359">
        <f>U182=R182</f>
        <v/>
      </c>
      <c r="W182" s="373" t="n"/>
      <c r="X182" s="349" t="n"/>
      <c r="Y182" s="483" t="n"/>
      <c r="Z182" s="362" t="n"/>
      <c r="AA182" s="477" t="n"/>
      <c r="AB182" s="299">
        <f>L182-H182</f>
        <v/>
      </c>
      <c r="AC182" s="299">
        <f>M182-I182</f>
        <v/>
      </c>
      <c r="AD182" s="299">
        <f>N182-J182</f>
        <v/>
      </c>
      <c r="AE182" s="299">
        <f>O182-K182</f>
        <v/>
      </c>
      <c r="AF182" s="299" t="n"/>
      <c r="AG182" s="299" t="n"/>
      <c r="AH182" s="299" t="n"/>
      <c r="AI182" s="299" t="n"/>
      <c r="AJ182" s="299">
        <f>SUM(AG182:AI182)-AI182</f>
        <v/>
      </c>
      <c r="AK182" s="299" t="n"/>
      <c r="AL182" s="299" t="n"/>
      <c r="AM182" s="299" t="n"/>
      <c r="AN182" s="299">
        <f>SUM(AK182:AM182)-AM182</f>
        <v/>
      </c>
      <c r="AO182" s="358">
        <f>IF(ISERROR(AJ182/VLOOKUP(C182,$W$1:$X$4,2,0)),"",AJ182/VLOOKUP(C182,$W$1:$X$4,2,0))</f>
        <v/>
      </c>
      <c r="AP182" s="358">
        <f>IF(ISERROR(AN182/VLOOKUP(C182,$W$1:$X$4,2,0)),"",AN182/VLOOKUP(C182,$W$1:$X$4,2,0))</f>
        <v/>
      </c>
      <c r="AR182" s="299" t="n"/>
      <c r="AS182" s="299" t="n"/>
      <c r="AT182" s="299" t="n"/>
      <c r="AU182" s="300" t="n"/>
      <c r="AV182" s="299">
        <f>H182-AR182</f>
        <v/>
      </c>
      <c r="AW182" s="299">
        <f>I182-AS182</f>
        <v/>
      </c>
      <c r="AX182" s="299">
        <f>J182-AT182</f>
        <v/>
      </c>
      <c r="AY182" s="299">
        <f>K182-AU182</f>
        <v/>
      </c>
      <c r="AZ182" s="364" t="n"/>
      <c r="BA182" s="299" t="n"/>
      <c r="BB182" s="299" t="n"/>
      <c r="BC182" s="299" t="n"/>
      <c r="BD182" s="300" t="n"/>
      <c r="BE182" s="299">
        <f>L182-BA182</f>
        <v/>
      </c>
      <c r="BF182" s="299">
        <f>M182-BB182</f>
        <v/>
      </c>
      <c r="BG182" s="299">
        <f>N182-BC182</f>
        <v/>
      </c>
      <c r="BH182" s="299">
        <f>O182-BD182</f>
        <v/>
      </c>
      <c r="BJ182" s="364" t="n"/>
      <c r="DJ182" s="365" t="n"/>
    </row>
    <row r="183" outlineLevel="1" ht="12.75" customHeight="1" s="302">
      <c r="A183" s="354">
        <f>C183&amp;D183</f>
        <v/>
      </c>
      <c r="B183" s="354">
        <f>C183&amp;F183</f>
        <v/>
      </c>
      <c r="C183" s="355" t="inlineStr">
        <is>
          <t>Hotel Name</t>
        </is>
      </c>
      <c r="D183" s="485">
        <f>TEXT(F183,"mmm")&amp;"-"&amp;RIGHT(YEAR(F183),2)</f>
        <v/>
      </c>
      <c r="E183" s="485" t="inlineStr">
        <is>
          <t>Q2</t>
        </is>
      </c>
      <c r="F183" s="485" t="n">
        <v>45195</v>
      </c>
      <c r="G183" s="486">
        <f>WEEKDAY(F183)</f>
        <v/>
      </c>
      <c r="H183" s="299" t="n">
        <v>7</v>
      </c>
      <c r="I183" s="299" t="n">
        <v>0</v>
      </c>
      <c r="J183" s="299" t="n">
        <v>0</v>
      </c>
      <c r="K183" s="300">
        <f>SUM(H183:J183)-J183</f>
        <v/>
      </c>
      <c r="L183" s="299" t="n"/>
      <c r="M183" s="299" t="n"/>
      <c r="N183" s="299" t="n"/>
      <c r="O183" s="300">
        <f>SUM(L183:N183)-N183</f>
        <v/>
      </c>
      <c r="P183" s="358">
        <f>IF(ISERROR(K183/VLOOKUP(C183,$W$1:$X$4,2,0)),"",K183/VLOOKUP(C183,$W$1:$X$4,2,0))</f>
        <v/>
      </c>
      <c r="Q183" s="358">
        <f>IF(ISERROR(O183/VLOOKUP(C183,$W$1:$X$4,2,0)),"",O183/VLOOKUP(C183,$W$1:$X$4,2,0))</f>
        <v/>
      </c>
      <c r="R183" s="299" t="inlineStr">
        <is>
          <t>NA</t>
        </is>
      </c>
      <c r="S183" s="299">
        <f>N183</f>
        <v/>
      </c>
      <c r="T183" s="358">
        <f>(O183+S183)/VLOOKUP(C183,$W$1:$X$4,2,0)</f>
        <v/>
      </c>
      <c r="U183" s="299" t="inlineStr">
        <is>
          <t>NA</t>
        </is>
      </c>
      <c r="V183" s="359">
        <f>U183=R183</f>
        <v/>
      </c>
      <c r="W183" s="373" t="n"/>
      <c r="X183" s="349" t="n"/>
      <c r="Y183" s="483" t="n"/>
      <c r="Z183" s="362" t="n"/>
      <c r="AA183" s="477" t="n"/>
      <c r="AB183" s="299">
        <f>L183-H183</f>
        <v/>
      </c>
      <c r="AC183" s="299">
        <f>M183-I183</f>
        <v/>
      </c>
      <c r="AD183" s="299">
        <f>N183-J183</f>
        <v/>
      </c>
      <c r="AE183" s="299">
        <f>O183-K183</f>
        <v/>
      </c>
      <c r="AF183" s="299" t="n"/>
      <c r="AG183" s="299" t="n"/>
      <c r="AH183" s="299" t="n"/>
      <c r="AI183" s="299" t="n"/>
      <c r="AJ183" s="299">
        <f>SUM(AG183:AI183)-AI183</f>
        <v/>
      </c>
      <c r="AK183" s="299" t="n"/>
      <c r="AL183" s="299" t="n"/>
      <c r="AM183" s="299" t="n"/>
      <c r="AN183" s="299">
        <f>SUM(AK183:AM183)-AM183</f>
        <v/>
      </c>
      <c r="AO183" s="358">
        <f>IF(ISERROR(AJ183/VLOOKUP(C183,$W$1:$X$4,2,0)),"",AJ183/VLOOKUP(C183,$W$1:$X$4,2,0))</f>
        <v/>
      </c>
      <c r="AP183" s="358">
        <f>IF(ISERROR(AN183/VLOOKUP(C183,$W$1:$X$4,2,0)),"",AN183/VLOOKUP(C183,$W$1:$X$4,2,0))</f>
        <v/>
      </c>
      <c r="AR183" s="299" t="n"/>
      <c r="AS183" s="299" t="n"/>
      <c r="AT183" s="299" t="n"/>
      <c r="AU183" s="300" t="n"/>
      <c r="AV183" s="299">
        <f>H183-AR183</f>
        <v/>
      </c>
      <c r="AW183" s="299">
        <f>I183-AS183</f>
        <v/>
      </c>
      <c r="AX183" s="299">
        <f>J183-AT183</f>
        <v/>
      </c>
      <c r="AY183" s="299">
        <f>K183-AU183</f>
        <v/>
      </c>
      <c r="AZ183" s="364" t="n"/>
      <c r="BA183" s="299" t="n"/>
      <c r="BB183" s="299" t="n"/>
      <c r="BC183" s="299" t="n"/>
      <c r="BD183" s="300" t="n"/>
      <c r="BE183" s="299">
        <f>L183-BA183</f>
        <v/>
      </c>
      <c r="BF183" s="299">
        <f>M183-BB183</f>
        <v/>
      </c>
      <c r="BG183" s="299">
        <f>N183-BC183</f>
        <v/>
      </c>
      <c r="BH183" s="299">
        <f>O183-BD183</f>
        <v/>
      </c>
      <c r="BJ183" s="364" t="n"/>
      <c r="DJ183" s="365" t="n"/>
    </row>
    <row r="184" outlineLevel="1" ht="12.75" customHeight="1" s="302">
      <c r="A184" s="354">
        <f>C184&amp;D184</f>
        <v/>
      </c>
      <c r="B184" s="354">
        <f>C184&amp;F184</f>
        <v/>
      </c>
      <c r="C184" s="355" t="inlineStr">
        <is>
          <t>Hotel Name</t>
        </is>
      </c>
      <c r="D184" s="485">
        <f>TEXT(F184,"mmm")&amp;"-"&amp;RIGHT(YEAR(F184),2)</f>
        <v/>
      </c>
      <c r="E184" s="485" t="inlineStr">
        <is>
          <t>Q2</t>
        </is>
      </c>
      <c r="F184" s="485" t="n">
        <v>45196</v>
      </c>
      <c r="G184" s="486">
        <f>WEEKDAY(F184)</f>
        <v/>
      </c>
      <c r="H184" s="299" t="n">
        <v>4</v>
      </c>
      <c r="I184" s="299" t="n">
        <v>0</v>
      </c>
      <c r="J184" s="299" t="n">
        <v>0</v>
      </c>
      <c r="K184" s="300">
        <f>SUM(H184:J184)-J184</f>
        <v/>
      </c>
      <c r="L184" s="299" t="n"/>
      <c r="M184" s="299" t="n"/>
      <c r="N184" s="299" t="n"/>
      <c r="O184" s="300">
        <f>SUM(L184:N184)-N184</f>
        <v/>
      </c>
      <c r="P184" s="358">
        <f>IF(ISERROR(K184/VLOOKUP(C184,$W$1:$X$4,2,0)),"",K184/VLOOKUP(C184,$W$1:$X$4,2,0))</f>
        <v/>
      </c>
      <c r="Q184" s="358">
        <f>IF(ISERROR(O184/VLOOKUP(C184,$W$1:$X$4,2,0)),"",O184/VLOOKUP(C184,$W$1:$X$4,2,0))</f>
        <v/>
      </c>
      <c r="R184" s="299" t="inlineStr">
        <is>
          <t>NA</t>
        </is>
      </c>
      <c r="S184" s="299">
        <f>N184</f>
        <v/>
      </c>
      <c r="T184" s="358">
        <f>(O184+S184)/VLOOKUP(C184,$W$1:$X$4,2,0)</f>
        <v/>
      </c>
      <c r="U184" s="299" t="inlineStr">
        <is>
          <t>NA</t>
        </is>
      </c>
      <c r="V184" s="359">
        <f>U184=R184</f>
        <v/>
      </c>
      <c r="W184" s="373" t="n"/>
      <c r="X184" s="349" t="n"/>
      <c r="Y184" s="483" t="n"/>
      <c r="Z184" s="362" t="n"/>
      <c r="AA184" s="477" t="n"/>
      <c r="AB184" s="299">
        <f>L184-H184</f>
        <v/>
      </c>
      <c r="AC184" s="299">
        <f>M184-I184</f>
        <v/>
      </c>
      <c r="AD184" s="299">
        <f>N184-J184</f>
        <v/>
      </c>
      <c r="AE184" s="299">
        <f>O184-K184</f>
        <v/>
      </c>
      <c r="AF184" s="299" t="n"/>
      <c r="AG184" s="299" t="n"/>
      <c r="AH184" s="299" t="n"/>
      <c r="AI184" s="299" t="n"/>
      <c r="AJ184" s="299">
        <f>SUM(AG184:AI184)-AI184</f>
        <v/>
      </c>
      <c r="AK184" s="299" t="n"/>
      <c r="AL184" s="299" t="n"/>
      <c r="AM184" s="299" t="n"/>
      <c r="AN184" s="299">
        <f>SUM(AK184:AM184)-AM184</f>
        <v/>
      </c>
      <c r="AO184" s="358">
        <f>IF(ISERROR(AJ184/VLOOKUP(C184,$W$1:$X$4,2,0)),"",AJ184/VLOOKUP(C184,$W$1:$X$4,2,0))</f>
        <v/>
      </c>
      <c r="AP184" s="358">
        <f>IF(ISERROR(AN184/VLOOKUP(C184,$W$1:$X$4,2,0)),"",AN184/VLOOKUP(C184,$W$1:$X$4,2,0))</f>
        <v/>
      </c>
      <c r="AR184" s="299" t="n"/>
      <c r="AS184" s="299" t="n"/>
      <c r="AT184" s="299" t="n"/>
      <c r="AU184" s="300" t="n"/>
      <c r="AV184" s="299">
        <f>H184-AR184</f>
        <v/>
      </c>
      <c r="AW184" s="299">
        <f>I184-AS184</f>
        <v/>
      </c>
      <c r="AX184" s="299">
        <f>J184-AT184</f>
        <v/>
      </c>
      <c r="AY184" s="299">
        <f>K184-AU184</f>
        <v/>
      </c>
      <c r="AZ184" s="364" t="n"/>
      <c r="BA184" s="299" t="n"/>
      <c r="BB184" s="299" t="n"/>
      <c r="BC184" s="299" t="n"/>
      <c r="BD184" s="300" t="n"/>
      <c r="BE184" s="299">
        <f>L184-BA184</f>
        <v/>
      </c>
      <c r="BF184" s="299">
        <f>M184-BB184</f>
        <v/>
      </c>
      <c r="BG184" s="299">
        <f>N184-BC184</f>
        <v/>
      </c>
      <c r="BH184" s="299">
        <f>O184-BD184</f>
        <v/>
      </c>
      <c r="BJ184" s="364" t="n"/>
      <c r="DJ184" s="365" t="n"/>
    </row>
    <row r="185" outlineLevel="1" ht="12.75" customHeight="1" s="302">
      <c r="A185" s="354">
        <f>C185&amp;D185</f>
        <v/>
      </c>
      <c r="B185" s="354">
        <f>C185&amp;F185</f>
        <v/>
      </c>
      <c r="C185" s="355" t="inlineStr">
        <is>
          <t>Hotel Name</t>
        </is>
      </c>
      <c r="D185" s="485">
        <f>TEXT(F185,"mmm")&amp;"-"&amp;RIGHT(YEAR(F185),2)</f>
        <v/>
      </c>
      <c r="E185" s="485" t="inlineStr">
        <is>
          <t>Q2</t>
        </is>
      </c>
      <c r="F185" s="485" t="n">
        <v>45197</v>
      </c>
      <c r="G185" s="486">
        <f>WEEKDAY(F185)</f>
        <v/>
      </c>
      <c r="H185" s="299" t="n">
        <v>4</v>
      </c>
      <c r="I185" s="299" t="n">
        <v>0</v>
      </c>
      <c r="J185" s="299" t="n">
        <v>0</v>
      </c>
      <c r="K185" s="300">
        <f>SUM(H185:J185)-J185</f>
        <v/>
      </c>
      <c r="L185" s="299" t="n"/>
      <c r="M185" s="299" t="n"/>
      <c r="N185" s="299" t="n"/>
      <c r="O185" s="300">
        <f>SUM(L185:N185)-N185</f>
        <v/>
      </c>
      <c r="P185" s="358">
        <f>IF(ISERROR(K185/VLOOKUP(C185,$W$1:$X$4,2,0)),"",K185/VLOOKUP(C185,$W$1:$X$4,2,0))</f>
        <v/>
      </c>
      <c r="Q185" s="358">
        <f>IF(ISERROR(O185/VLOOKUP(C185,$W$1:$X$4,2,0)),"",O185/VLOOKUP(C185,$W$1:$X$4,2,0))</f>
        <v/>
      </c>
      <c r="R185" s="299" t="inlineStr">
        <is>
          <t>NA</t>
        </is>
      </c>
      <c r="S185" s="299">
        <f>N185</f>
        <v/>
      </c>
      <c r="T185" s="358">
        <f>(O185+S185)/VLOOKUP(C185,$W$1:$X$4,2,0)</f>
        <v/>
      </c>
      <c r="U185" s="299" t="inlineStr">
        <is>
          <t>NA</t>
        </is>
      </c>
      <c r="V185" s="359">
        <f>U185=R185</f>
        <v/>
      </c>
      <c r="W185" s="373" t="n"/>
      <c r="X185" s="349" t="n"/>
      <c r="Y185" s="483" t="n"/>
      <c r="Z185" s="362" t="n"/>
      <c r="AA185" s="477" t="n"/>
      <c r="AB185" s="299">
        <f>L185-H185</f>
        <v/>
      </c>
      <c r="AC185" s="299">
        <f>M185-I185</f>
        <v/>
      </c>
      <c r="AD185" s="299">
        <f>N185-J185</f>
        <v/>
      </c>
      <c r="AE185" s="299">
        <f>O185-K185</f>
        <v/>
      </c>
      <c r="AF185" s="299" t="n"/>
      <c r="AG185" s="299" t="n"/>
      <c r="AH185" s="299" t="n"/>
      <c r="AI185" s="299" t="n"/>
      <c r="AJ185" s="299">
        <f>SUM(AG185:AI185)-AI185</f>
        <v/>
      </c>
      <c r="AK185" s="299" t="n"/>
      <c r="AL185" s="299" t="n"/>
      <c r="AM185" s="299" t="n"/>
      <c r="AN185" s="299">
        <f>SUM(AK185:AM185)-AM185</f>
        <v/>
      </c>
      <c r="AO185" s="358">
        <f>IF(ISERROR(AJ185/VLOOKUP(C185,$W$1:$X$4,2,0)),"",AJ185/VLOOKUP(C185,$W$1:$X$4,2,0))</f>
        <v/>
      </c>
      <c r="AP185" s="358">
        <f>IF(ISERROR(AN185/VLOOKUP(C185,$W$1:$X$4,2,0)),"",AN185/VLOOKUP(C185,$W$1:$X$4,2,0))</f>
        <v/>
      </c>
      <c r="AR185" s="299" t="n"/>
      <c r="AS185" s="299" t="n"/>
      <c r="AT185" s="299" t="n"/>
      <c r="AU185" s="300" t="n"/>
      <c r="AV185" s="299">
        <f>H185-AR185</f>
        <v/>
      </c>
      <c r="AW185" s="299">
        <f>I185-AS185</f>
        <v/>
      </c>
      <c r="AX185" s="299">
        <f>J185-AT185</f>
        <v/>
      </c>
      <c r="AY185" s="299">
        <f>K185-AU185</f>
        <v/>
      </c>
      <c r="AZ185" s="364" t="n"/>
      <c r="BA185" s="299" t="n"/>
      <c r="BB185" s="299" t="n"/>
      <c r="BC185" s="299" t="n"/>
      <c r="BD185" s="300" t="n"/>
      <c r="BE185" s="299">
        <f>L185-BA185</f>
        <v/>
      </c>
      <c r="BF185" s="299">
        <f>M185-BB185</f>
        <v/>
      </c>
      <c r="BG185" s="299">
        <f>N185-BC185</f>
        <v/>
      </c>
      <c r="BH185" s="299">
        <f>O185-BD185</f>
        <v/>
      </c>
      <c r="BJ185" s="364" t="n"/>
      <c r="DJ185" s="365" t="n"/>
    </row>
    <row r="186" outlineLevel="1" ht="12.75" customHeight="1" s="302">
      <c r="A186" s="354">
        <f>C186&amp;D186</f>
        <v/>
      </c>
      <c r="B186" s="354">
        <f>C186&amp;F186</f>
        <v/>
      </c>
      <c r="C186" s="355" t="inlineStr">
        <is>
          <t>Hotel Name</t>
        </is>
      </c>
      <c r="D186" s="485">
        <f>TEXT(F186,"mmm")&amp;"-"&amp;RIGHT(YEAR(F186),2)</f>
        <v/>
      </c>
      <c r="E186" s="485" t="inlineStr">
        <is>
          <t>Q2</t>
        </is>
      </c>
      <c r="F186" s="485" t="n">
        <v>45198</v>
      </c>
      <c r="G186" s="486">
        <f>WEEKDAY(F186)</f>
        <v/>
      </c>
      <c r="H186" s="299" t="n">
        <v>4</v>
      </c>
      <c r="I186" s="299" t="n">
        <v>0</v>
      </c>
      <c r="J186" s="299" t="n">
        <v>0</v>
      </c>
      <c r="K186" s="300">
        <f>SUM(H186:J186)-J186</f>
        <v/>
      </c>
      <c r="L186" s="299" t="n"/>
      <c r="M186" s="299" t="n"/>
      <c r="N186" s="299" t="n"/>
      <c r="O186" s="300">
        <f>SUM(L186:N186)-N186</f>
        <v/>
      </c>
      <c r="P186" s="358">
        <f>IF(ISERROR(K186/VLOOKUP(C186,$W$1:$X$4,2,0)),"",K186/VLOOKUP(C186,$W$1:$X$4,2,0))</f>
        <v/>
      </c>
      <c r="Q186" s="358">
        <f>IF(ISERROR(O186/VLOOKUP(C186,$W$1:$X$4,2,0)),"",O186/VLOOKUP(C186,$W$1:$X$4,2,0))</f>
        <v/>
      </c>
      <c r="R186" s="299" t="inlineStr">
        <is>
          <t>NA</t>
        </is>
      </c>
      <c r="S186" s="299">
        <f>N186</f>
        <v/>
      </c>
      <c r="T186" s="358">
        <f>(O186+S186)/VLOOKUP(C186,$W$1:$X$4,2,0)</f>
        <v/>
      </c>
      <c r="U186" s="299" t="inlineStr">
        <is>
          <t>NA</t>
        </is>
      </c>
      <c r="V186" s="359">
        <f>U186=R186</f>
        <v/>
      </c>
      <c r="W186" s="373" t="n"/>
      <c r="X186" s="349" t="n"/>
      <c r="Y186" s="483" t="n"/>
      <c r="Z186" s="362" t="n"/>
      <c r="AA186" s="477" t="n"/>
      <c r="AB186" s="299">
        <f>L186-H186</f>
        <v/>
      </c>
      <c r="AC186" s="299">
        <f>M186-I186</f>
        <v/>
      </c>
      <c r="AD186" s="299">
        <f>N186-J186</f>
        <v/>
      </c>
      <c r="AE186" s="299">
        <f>O186-K186</f>
        <v/>
      </c>
      <c r="AF186" s="299" t="n"/>
      <c r="AG186" s="299" t="n"/>
      <c r="AH186" s="299" t="n"/>
      <c r="AI186" s="299" t="n"/>
      <c r="AJ186" s="299">
        <f>SUM(AG186:AI186)-AI186</f>
        <v/>
      </c>
      <c r="AK186" s="299" t="n"/>
      <c r="AL186" s="299" t="n"/>
      <c r="AM186" s="299" t="n"/>
      <c r="AN186" s="299">
        <f>SUM(AK186:AM186)-AM186</f>
        <v/>
      </c>
      <c r="AO186" s="358">
        <f>IF(ISERROR(AJ186/VLOOKUP(C186,$W$1:$X$4,2,0)),"",AJ186/VLOOKUP(C186,$W$1:$X$4,2,0))</f>
        <v/>
      </c>
      <c r="AP186" s="358">
        <f>IF(ISERROR(AN186/VLOOKUP(C186,$W$1:$X$4,2,0)),"",AN186/VLOOKUP(C186,$W$1:$X$4,2,0))</f>
        <v/>
      </c>
      <c r="AR186" s="299" t="n"/>
      <c r="AS186" s="299" t="n"/>
      <c r="AT186" s="299" t="n"/>
      <c r="AU186" s="300" t="n"/>
      <c r="AV186" s="299">
        <f>H186-AR186</f>
        <v/>
      </c>
      <c r="AW186" s="299">
        <f>I186-AS186</f>
        <v/>
      </c>
      <c r="AX186" s="299">
        <f>J186-AT186</f>
        <v/>
      </c>
      <c r="AY186" s="299">
        <f>K186-AU186</f>
        <v/>
      </c>
      <c r="AZ186" s="364" t="n"/>
      <c r="BA186" s="299" t="n"/>
      <c r="BB186" s="299" t="n"/>
      <c r="BC186" s="299" t="n"/>
      <c r="BD186" s="300" t="n"/>
      <c r="BE186" s="299">
        <f>L186-BA186</f>
        <v/>
      </c>
      <c r="BF186" s="299">
        <f>M186-BB186</f>
        <v/>
      </c>
      <c r="BG186" s="299">
        <f>N186-BC186</f>
        <v/>
      </c>
      <c r="BH186" s="299">
        <f>O186-BD186</f>
        <v/>
      </c>
      <c r="BJ186" s="364" t="n"/>
      <c r="DJ186" s="365" t="n"/>
    </row>
    <row r="187" outlineLevel="1" ht="12.75" customHeight="1" s="302">
      <c r="A187" s="354">
        <f>C187&amp;D187</f>
        <v/>
      </c>
      <c r="B187" s="354">
        <f>C187&amp;F187</f>
        <v/>
      </c>
      <c r="C187" s="355" t="inlineStr">
        <is>
          <t>Hotel Name</t>
        </is>
      </c>
      <c r="D187" s="485">
        <f>TEXT(F187,"mmm")&amp;"-"&amp;RIGHT(YEAR(F187),2)</f>
        <v/>
      </c>
      <c r="E187" s="485" t="inlineStr">
        <is>
          <t>Q2</t>
        </is>
      </c>
      <c r="F187" s="485" t="n">
        <v>45199</v>
      </c>
      <c r="G187" s="486">
        <f>WEEKDAY(F187)</f>
        <v/>
      </c>
      <c r="H187" s="299" t="n">
        <v>2</v>
      </c>
      <c r="I187" s="299" t="n">
        <v>0</v>
      </c>
      <c r="J187" s="299" t="n">
        <v>0</v>
      </c>
      <c r="K187" s="300">
        <f>SUM(H187:J187)-J187</f>
        <v/>
      </c>
      <c r="L187" s="299" t="n"/>
      <c r="M187" s="299" t="n"/>
      <c r="N187" s="299" t="n"/>
      <c r="O187" s="300">
        <f>SUM(L187:N187)-N187</f>
        <v/>
      </c>
      <c r="P187" s="358">
        <f>IF(ISERROR(K187/VLOOKUP(C187,$W$1:$X$4,2,0)),"",K187/VLOOKUP(C187,$W$1:$X$4,2,0))</f>
        <v/>
      </c>
      <c r="Q187" s="358">
        <f>IF(ISERROR(O187/VLOOKUP(C187,$W$1:$X$4,2,0)),"",O187/VLOOKUP(C187,$W$1:$X$4,2,0))</f>
        <v/>
      </c>
      <c r="R187" s="299" t="inlineStr">
        <is>
          <t>NA</t>
        </is>
      </c>
      <c r="S187" s="299">
        <f>N187</f>
        <v/>
      </c>
      <c r="T187" s="358">
        <f>(O187+S187)/VLOOKUP(C187,$W$1:$X$4,2,0)</f>
        <v/>
      </c>
      <c r="U187" s="299" t="inlineStr">
        <is>
          <t>NA</t>
        </is>
      </c>
      <c r="V187" s="359">
        <f>U187=R187</f>
        <v/>
      </c>
      <c r="W187" s="373" t="n"/>
      <c r="X187" s="349" t="n"/>
      <c r="Y187" s="483" t="n"/>
      <c r="Z187" s="362" t="n"/>
      <c r="AA187" s="477" t="n"/>
      <c r="AB187" s="299">
        <f>L187-H187</f>
        <v/>
      </c>
      <c r="AC187" s="299">
        <f>M187-I187</f>
        <v/>
      </c>
      <c r="AD187" s="299">
        <f>N187-J187</f>
        <v/>
      </c>
      <c r="AE187" s="299">
        <f>O187-K187</f>
        <v/>
      </c>
      <c r="AF187" s="299" t="n"/>
      <c r="AG187" s="299" t="n"/>
      <c r="AH187" s="299" t="n"/>
      <c r="AI187" s="299" t="n"/>
      <c r="AJ187" s="299">
        <f>SUM(AG187:AI187)-AI187</f>
        <v/>
      </c>
      <c r="AK187" s="299" t="n"/>
      <c r="AL187" s="299" t="n"/>
      <c r="AM187" s="299" t="n"/>
      <c r="AN187" s="299">
        <f>SUM(AK187:AM187)-AM187</f>
        <v/>
      </c>
      <c r="AO187" s="358">
        <f>IF(ISERROR(AJ187/VLOOKUP(C187,$W$1:$X$4,2,0)),"",AJ187/VLOOKUP(C187,$W$1:$X$4,2,0))</f>
        <v/>
      </c>
      <c r="AP187" s="358">
        <f>IF(ISERROR(AN187/VLOOKUP(C187,$W$1:$X$4,2,0)),"",AN187/VLOOKUP(C187,$W$1:$X$4,2,0))</f>
        <v/>
      </c>
      <c r="AR187" s="299" t="n"/>
      <c r="AS187" s="299" t="n"/>
      <c r="AT187" s="299" t="n"/>
      <c r="AU187" s="300" t="n"/>
      <c r="AV187" s="299">
        <f>H187-AR187</f>
        <v/>
      </c>
      <c r="AW187" s="299">
        <f>I187-AS187</f>
        <v/>
      </c>
      <c r="AX187" s="299">
        <f>J187-AT187</f>
        <v/>
      </c>
      <c r="AY187" s="299">
        <f>K187-AU187</f>
        <v/>
      </c>
      <c r="AZ187" s="364" t="n"/>
      <c r="BA187" s="299" t="n"/>
      <c r="BB187" s="299" t="n"/>
      <c r="BC187" s="299" t="n"/>
      <c r="BD187" s="300" t="n"/>
      <c r="BE187" s="299">
        <f>L187-BA187</f>
        <v/>
      </c>
      <c r="BF187" s="299">
        <f>M187-BB187</f>
        <v/>
      </c>
      <c r="BG187" s="299">
        <f>N187-BC187</f>
        <v/>
      </c>
      <c r="BH187" s="299">
        <f>O187-BD187</f>
        <v/>
      </c>
      <c r="BJ187" s="364" t="n"/>
      <c r="DJ187" s="365" t="n"/>
    </row>
    <row r="188" outlineLevel="1" collapsed="1" ht="12.75" customHeight="1" s="302">
      <c r="A188" s="354">
        <f>C188&amp;D188</f>
        <v/>
      </c>
      <c r="B188" s="354">
        <f>C188&amp;F188</f>
        <v/>
      </c>
      <c r="C188" s="355" t="inlineStr">
        <is>
          <t>Hotel Name</t>
        </is>
      </c>
      <c r="D188" s="485">
        <f>TEXT(F188,"mmm")&amp;"-"&amp;RIGHT(YEAR(F188),2)</f>
        <v/>
      </c>
      <c r="E188" s="485" t="inlineStr">
        <is>
          <t>Q3</t>
        </is>
      </c>
      <c r="F188" s="485" t="n">
        <v>45200</v>
      </c>
      <c r="G188" s="486">
        <f>WEEKDAY(F188)</f>
        <v/>
      </c>
      <c r="H188" s="299" t="n">
        <v>0</v>
      </c>
      <c r="I188" s="299" t="n">
        <v>0</v>
      </c>
      <c r="J188" s="299" t="n">
        <v>0</v>
      </c>
      <c r="K188" s="300">
        <f>SUM(H188:J188)-J188</f>
        <v/>
      </c>
      <c r="L188" s="299" t="n"/>
      <c r="M188" s="299" t="n"/>
      <c r="N188" s="299" t="n"/>
      <c r="O188" s="300">
        <f>SUM(L188:N188)-N188</f>
        <v/>
      </c>
      <c r="P188" s="358">
        <f>IF(ISERROR(K188/VLOOKUP(C188,$W$1:$X$4,2,0)),"",K188/VLOOKUP(C188,$W$1:$X$4,2,0))</f>
        <v/>
      </c>
      <c r="Q188" s="358">
        <f>IF(ISERROR(O188/VLOOKUP(C188,$W$1:$X$4,2,0)),"",O188/VLOOKUP(C188,$W$1:$X$4,2,0))</f>
        <v/>
      </c>
      <c r="R188" s="299" t="inlineStr">
        <is>
          <t>NA</t>
        </is>
      </c>
      <c r="S188" s="299">
        <f>N188</f>
        <v/>
      </c>
      <c r="T188" s="358">
        <f>(O188+S188)/VLOOKUP(C188,$W$1:$X$4,2,0)</f>
        <v/>
      </c>
      <c r="U188" s="299" t="inlineStr">
        <is>
          <t>NA</t>
        </is>
      </c>
      <c r="V188" s="359">
        <f>U188=R188</f>
        <v/>
      </c>
      <c r="W188" s="373" t="n"/>
      <c r="X188" s="349" t="n"/>
      <c r="Y188" s="483" t="n"/>
      <c r="Z188" s="362" t="n"/>
      <c r="AA188" s="477" t="n"/>
      <c r="AB188" s="299">
        <f>L188-H188</f>
        <v/>
      </c>
      <c r="AC188" s="299">
        <f>M188-I188</f>
        <v/>
      </c>
      <c r="AD188" s="299">
        <f>N188-J188</f>
        <v/>
      </c>
      <c r="AE188" s="299">
        <f>O188-K188</f>
        <v/>
      </c>
      <c r="AF188" s="299" t="n"/>
      <c r="AG188" s="299" t="n"/>
      <c r="AH188" s="299" t="n"/>
      <c r="AI188" s="299" t="n"/>
      <c r="AJ188" s="299">
        <f>SUM(AG188:AI188)-AI188</f>
        <v/>
      </c>
      <c r="AK188" s="299" t="n"/>
      <c r="AL188" s="299" t="n"/>
      <c r="AM188" s="299" t="n"/>
      <c r="AN188" s="299">
        <f>SUM(AK188:AM188)-AM188</f>
        <v/>
      </c>
      <c r="AO188" s="358">
        <f>IF(ISERROR(AJ188/VLOOKUP(C188,$W$1:$X$4,2,0)),"",AJ188/VLOOKUP(C188,$W$1:$X$4,2,0))</f>
        <v/>
      </c>
      <c r="AP188" s="358">
        <f>IF(ISERROR(AN188/VLOOKUP(C188,$W$1:$X$4,2,0)),"",AN188/VLOOKUP(C188,$W$1:$X$4,2,0))</f>
        <v/>
      </c>
      <c r="AR188" s="299" t="n"/>
      <c r="AS188" s="299" t="n"/>
      <c r="AT188" s="299" t="n"/>
      <c r="AU188" s="300" t="n"/>
      <c r="AV188" s="299">
        <f>H188-AR188</f>
        <v/>
      </c>
      <c r="AW188" s="299">
        <f>I188-AS188</f>
        <v/>
      </c>
      <c r="AX188" s="299">
        <f>J188-AT188</f>
        <v/>
      </c>
      <c r="AY188" s="299">
        <f>K188-AU188</f>
        <v/>
      </c>
      <c r="AZ188" s="364" t="n"/>
      <c r="BA188" s="299" t="n"/>
      <c r="BB188" s="299" t="n"/>
      <c r="BC188" s="299" t="n"/>
      <c r="BD188" s="300" t="n"/>
      <c r="BE188" s="299">
        <f>L188-BA188</f>
        <v/>
      </c>
      <c r="BF188" s="299">
        <f>M188-BB188</f>
        <v/>
      </c>
      <c r="BG188" s="299">
        <f>N188-BC188</f>
        <v/>
      </c>
      <c r="BH188" s="299">
        <f>O188-BD188</f>
        <v/>
      </c>
      <c r="BJ188" s="364" t="n"/>
      <c r="DJ188" s="365" t="n"/>
    </row>
    <row r="189" outlineLevel="1" ht="12.75" customHeight="1" s="302">
      <c r="A189" s="354">
        <f>C189&amp;D189</f>
        <v/>
      </c>
      <c r="B189" s="354">
        <f>C189&amp;F189</f>
        <v/>
      </c>
      <c r="C189" s="355" t="inlineStr">
        <is>
          <t>Hotel Name</t>
        </is>
      </c>
      <c r="D189" s="485">
        <f>TEXT(F189,"mmm")&amp;"-"&amp;RIGHT(YEAR(F189),2)</f>
        <v/>
      </c>
      <c r="E189" s="485" t="inlineStr">
        <is>
          <t>Q3</t>
        </is>
      </c>
      <c r="F189" s="485" t="n">
        <v>45201</v>
      </c>
      <c r="G189" s="486">
        <f>WEEKDAY(F189)</f>
        <v/>
      </c>
      <c r="H189" s="299" t="n">
        <v>0</v>
      </c>
      <c r="I189" s="299" t="n">
        <v>0</v>
      </c>
      <c r="J189" s="299" t="n">
        <v>0</v>
      </c>
      <c r="K189" s="300">
        <f>SUM(H189:J189)-J189</f>
        <v/>
      </c>
      <c r="L189" s="299" t="n"/>
      <c r="M189" s="299" t="n"/>
      <c r="N189" s="299" t="n"/>
      <c r="O189" s="300">
        <f>SUM(L189:N189)-N189</f>
        <v/>
      </c>
      <c r="P189" s="358">
        <f>IF(ISERROR(K189/VLOOKUP(C189,$W$1:$X$4,2,0)),"",K189/VLOOKUP(C189,$W$1:$X$4,2,0))</f>
        <v/>
      </c>
      <c r="Q189" s="358">
        <f>IF(ISERROR(O189/VLOOKUP(C189,$W$1:$X$4,2,0)),"",O189/VLOOKUP(C189,$W$1:$X$4,2,0))</f>
        <v/>
      </c>
      <c r="R189" s="299" t="inlineStr">
        <is>
          <t>NA</t>
        </is>
      </c>
      <c r="S189" s="299">
        <f>N189</f>
        <v/>
      </c>
      <c r="T189" s="358">
        <f>(O189+S189)/VLOOKUP(C189,$W$1:$X$4,2,0)</f>
        <v/>
      </c>
      <c r="U189" s="299" t="inlineStr">
        <is>
          <t>NA</t>
        </is>
      </c>
      <c r="V189" s="359">
        <f>U189=R189</f>
        <v/>
      </c>
      <c r="W189" s="373" t="n"/>
      <c r="X189" s="349" t="n"/>
      <c r="Y189" s="483" t="n"/>
      <c r="Z189" s="362" t="n"/>
      <c r="AA189" s="477" t="n"/>
      <c r="AB189" s="299">
        <f>L189-H189</f>
        <v/>
      </c>
      <c r="AC189" s="299">
        <f>M189-I189</f>
        <v/>
      </c>
      <c r="AD189" s="299">
        <f>N189-J189</f>
        <v/>
      </c>
      <c r="AE189" s="299">
        <f>O189-K189</f>
        <v/>
      </c>
      <c r="AF189" s="299" t="n"/>
      <c r="AG189" s="299" t="n"/>
      <c r="AH189" s="299" t="n"/>
      <c r="AI189" s="299" t="n"/>
      <c r="AJ189" s="299">
        <f>SUM(AG189:AI189)-AI189</f>
        <v/>
      </c>
      <c r="AK189" s="299" t="n"/>
      <c r="AL189" s="299" t="n"/>
      <c r="AM189" s="299" t="n"/>
      <c r="AN189" s="299">
        <f>SUM(AK189:AM189)-AM189</f>
        <v/>
      </c>
      <c r="AO189" s="358">
        <f>IF(ISERROR(AJ189/VLOOKUP(C189,$W$1:$X$4,2,0)),"",AJ189/VLOOKUP(C189,$W$1:$X$4,2,0))</f>
        <v/>
      </c>
      <c r="AP189" s="358">
        <f>IF(ISERROR(AN189/VLOOKUP(C189,$W$1:$X$4,2,0)),"",AN189/VLOOKUP(C189,$W$1:$X$4,2,0))</f>
        <v/>
      </c>
      <c r="AR189" s="299" t="n"/>
      <c r="AS189" s="299" t="n"/>
      <c r="AT189" s="299" t="n"/>
      <c r="AU189" s="300" t="n"/>
      <c r="AV189" s="299">
        <f>H189-AR189</f>
        <v/>
      </c>
      <c r="AW189" s="299">
        <f>I189-AS189</f>
        <v/>
      </c>
      <c r="AX189" s="299">
        <f>J189-AT189</f>
        <v/>
      </c>
      <c r="AY189" s="299">
        <f>K189-AU189</f>
        <v/>
      </c>
      <c r="AZ189" s="364" t="n"/>
      <c r="BA189" s="299" t="n"/>
      <c r="BB189" s="299" t="n"/>
      <c r="BC189" s="299" t="n"/>
      <c r="BD189" s="300" t="n"/>
      <c r="BE189" s="299">
        <f>L189-BA189</f>
        <v/>
      </c>
      <c r="BF189" s="299">
        <f>M189-BB189</f>
        <v/>
      </c>
      <c r="BG189" s="299">
        <f>N189-BC189</f>
        <v/>
      </c>
      <c r="BH189" s="299">
        <f>O189-BD189</f>
        <v/>
      </c>
      <c r="BJ189" s="364" t="n"/>
      <c r="DJ189" s="365" t="n"/>
    </row>
    <row r="190" outlineLevel="1" ht="12.75" customHeight="1" s="302">
      <c r="A190" s="354">
        <f>C190&amp;D190</f>
        <v/>
      </c>
      <c r="B190" s="354">
        <f>C190&amp;F190</f>
        <v/>
      </c>
      <c r="C190" s="355" t="inlineStr">
        <is>
          <t>Hotel Name</t>
        </is>
      </c>
      <c r="D190" s="485">
        <f>TEXT(F190,"mmm")&amp;"-"&amp;RIGHT(YEAR(F190),2)</f>
        <v/>
      </c>
      <c r="E190" s="485" t="inlineStr">
        <is>
          <t>Q3</t>
        </is>
      </c>
      <c r="F190" s="485" t="n">
        <v>45202</v>
      </c>
      <c r="G190" s="486">
        <f>WEEKDAY(F190)</f>
        <v/>
      </c>
      <c r="H190" s="299" t="n">
        <v>1</v>
      </c>
      <c r="I190" s="299" t="n">
        <v>0</v>
      </c>
      <c r="J190" s="299" t="n">
        <v>0</v>
      </c>
      <c r="K190" s="300">
        <f>SUM(H190:J190)-J190</f>
        <v/>
      </c>
      <c r="L190" s="299" t="n"/>
      <c r="M190" s="299" t="n"/>
      <c r="N190" s="299" t="n"/>
      <c r="O190" s="300">
        <f>SUM(L190:N190)-N190</f>
        <v/>
      </c>
      <c r="P190" s="358">
        <f>IF(ISERROR(K190/VLOOKUP(C190,$W$1:$X$4,2,0)),"",K190/VLOOKUP(C190,$W$1:$X$4,2,0))</f>
        <v/>
      </c>
      <c r="Q190" s="358">
        <f>IF(ISERROR(O190/VLOOKUP(C190,$W$1:$X$4,2,0)),"",O190/VLOOKUP(C190,$W$1:$X$4,2,0))</f>
        <v/>
      </c>
      <c r="R190" s="299" t="inlineStr">
        <is>
          <t>NA</t>
        </is>
      </c>
      <c r="S190" s="299">
        <f>N190</f>
        <v/>
      </c>
      <c r="T190" s="358">
        <f>(O190+S190)/VLOOKUP(C190,$W$1:$X$4,2,0)</f>
        <v/>
      </c>
      <c r="U190" s="299" t="inlineStr">
        <is>
          <t>NA</t>
        </is>
      </c>
      <c r="V190" s="359">
        <f>U190=R190</f>
        <v/>
      </c>
      <c r="W190" s="373" t="n"/>
      <c r="X190" s="349" t="n"/>
      <c r="Y190" s="483" t="n"/>
      <c r="Z190" s="362" t="n"/>
      <c r="AA190" s="477" t="n"/>
      <c r="AB190" s="299">
        <f>L190-H190</f>
        <v/>
      </c>
      <c r="AC190" s="299">
        <f>M190-I190</f>
        <v/>
      </c>
      <c r="AD190" s="299">
        <f>N190-J190</f>
        <v/>
      </c>
      <c r="AE190" s="299">
        <f>O190-K190</f>
        <v/>
      </c>
      <c r="AF190" s="299" t="n"/>
      <c r="AG190" s="299" t="n"/>
      <c r="AH190" s="299" t="n"/>
      <c r="AI190" s="299" t="n"/>
      <c r="AJ190" s="299">
        <f>SUM(AG190:AI190)-AI190</f>
        <v/>
      </c>
      <c r="AK190" s="299" t="n"/>
      <c r="AL190" s="299" t="n"/>
      <c r="AM190" s="299" t="n"/>
      <c r="AN190" s="299">
        <f>SUM(AK190:AM190)-AM190</f>
        <v/>
      </c>
      <c r="AO190" s="358">
        <f>IF(ISERROR(AJ190/VLOOKUP(C190,$W$1:$X$4,2,0)),"",AJ190/VLOOKUP(C190,$W$1:$X$4,2,0))</f>
        <v/>
      </c>
      <c r="AP190" s="358">
        <f>IF(ISERROR(AN190/VLOOKUP(C190,$W$1:$X$4,2,0)),"",AN190/VLOOKUP(C190,$W$1:$X$4,2,0))</f>
        <v/>
      </c>
      <c r="AR190" s="299" t="n"/>
      <c r="AS190" s="299" t="n"/>
      <c r="AT190" s="299" t="n"/>
      <c r="AU190" s="300" t="n"/>
      <c r="AV190" s="299">
        <f>H190-AR190</f>
        <v/>
      </c>
      <c r="AW190" s="299">
        <f>I190-AS190</f>
        <v/>
      </c>
      <c r="AX190" s="299">
        <f>J190-AT190</f>
        <v/>
      </c>
      <c r="AY190" s="299">
        <f>K190-AU190</f>
        <v/>
      </c>
      <c r="AZ190" s="364" t="n"/>
      <c r="BA190" s="299" t="n"/>
      <c r="BB190" s="299" t="n"/>
      <c r="BC190" s="299" t="n"/>
      <c r="BD190" s="300" t="n"/>
      <c r="BE190" s="299">
        <f>L190-BA190</f>
        <v/>
      </c>
      <c r="BF190" s="299">
        <f>M190-BB190</f>
        <v/>
      </c>
      <c r="BG190" s="299">
        <f>N190-BC190</f>
        <v/>
      </c>
      <c r="BH190" s="299">
        <f>O190-BD190</f>
        <v/>
      </c>
      <c r="BJ190" s="364" t="n"/>
      <c r="DJ190" s="365" t="n"/>
    </row>
    <row r="191" outlineLevel="1" ht="12.75" customHeight="1" s="302">
      <c r="A191" s="354">
        <f>C191&amp;D191</f>
        <v/>
      </c>
      <c r="B191" s="354">
        <f>C191&amp;F191</f>
        <v/>
      </c>
      <c r="C191" s="355" t="inlineStr">
        <is>
          <t>Hotel Name</t>
        </is>
      </c>
      <c r="D191" s="485">
        <f>TEXT(F191,"mmm")&amp;"-"&amp;RIGHT(YEAR(F191),2)</f>
        <v/>
      </c>
      <c r="E191" s="485" t="inlineStr">
        <is>
          <t>Q3</t>
        </is>
      </c>
      <c r="F191" s="485" t="n">
        <v>45203</v>
      </c>
      <c r="G191" s="486">
        <f>WEEKDAY(F191)</f>
        <v/>
      </c>
      <c r="H191" s="299" t="n">
        <v>6</v>
      </c>
      <c r="I191" s="299" t="n">
        <v>0</v>
      </c>
      <c r="J191" s="299" t="n">
        <v>0</v>
      </c>
      <c r="K191" s="300">
        <f>SUM(H191:J191)-J191</f>
        <v/>
      </c>
      <c r="L191" s="299" t="n"/>
      <c r="M191" s="299" t="n"/>
      <c r="N191" s="299" t="n"/>
      <c r="O191" s="300">
        <f>SUM(L191:N191)-N191</f>
        <v/>
      </c>
      <c r="P191" s="358">
        <f>IF(ISERROR(K191/VLOOKUP(C191,$W$1:$X$4,2,0)),"",K191/VLOOKUP(C191,$W$1:$X$4,2,0))</f>
        <v/>
      </c>
      <c r="Q191" s="358">
        <f>IF(ISERROR(O191/VLOOKUP(C191,$W$1:$X$4,2,0)),"",O191/VLOOKUP(C191,$W$1:$X$4,2,0))</f>
        <v/>
      </c>
      <c r="R191" s="299" t="inlineStr">
        <is>
          <t>NA</t>
        </is>
      </c>
      <c r="S191" s="299">
        <f>N191</f>
        <v/>
      </c>
      <c r="T191" s="358">
        <f>(O191+S191)/VLOOKUP(C191,$W$1:$X$4,2,0)</f>
        <v/>
      </c>
      <c r="U191" s="299" t="inlineStr">
        <is>
          <t>NA</t>
        </is>
      </c>
      <c r="V191" s="359">
        <f>U191=R191</f>
        <v/>
      </c>
      <c r="W191" s="373" t="n"/>
      <c r="X191" s="349" t="n"/>
      <c r="Y191" s="483" t="n"/>
      <c r="Z191" s="362" t="n"/>
      <c r="AA191" s="477" t="n"/>
      <c r="AB191" s="299">
        <f>L191-H191</f>
        <v/>
      </c>
      <c r="AC191" s="299">
        <f>M191-I191</f>
        <v/>
      </c>
      <c r="AD191" s="299">
        <f>N191-J191</f>
        <v/>
      </c>
      <c r="AE191" s="299">
        <f>O191-K191</f>
        <v/>
      </c>
      <c r="AF191" s="299" t="n"/>
      <c r="AG191" s="299" t="n"/>
      <c r="AH191" s="299" t="n"/>
      <c r="AI191" s="299" t="n"/>
      <c r="AJ191" s="299">
        <f>SUM(AG191:AI191)-AI191</f>
        <v/>
      </c>
      <c r="AK191" s="299" t="n"/>
      <c r="AL191" s="299" t="n"/>
      <c r="AM191" s="299" t="n"/>
      <c r="AN191" s="299">
        <f>SUM(AK191:AM191)-AM191</f>
        <v/>
      </c>
      <c r="AO191" s="358">
        <f>IF(ISERROR(AJ191/VLOOKUP(C191,$W$1:$X$4,2,0)),"",AJ191/VLOOKUP(C191,$W$1:$X$4,2,0))</f>
        <v/>
      </c>
      <c r="AP191" s="358">
        <f>IF(ISERROR(AN191/VLOOKUP(C191,$W$1:$X$4,2,0)),"",AN191/VLOOKUP(C191,$W$1:$X$4,2,0))</f>
        <v/>
      </c>
      <c r="AR191" s="299" t="n"/>
      <c r="AS191" s="299" t="n"/>
      <c r="AT191" s="299" t="n"/>
      <c r="AU191" s="300" t="n"/>
      <c r="AV191" s="299">
        <f>H191-AR191</f>
        <v/>
      </c>
      <c r="AW191" s="299">
        <f>I191-AS191</f>
        <v/>
      </c>
      <c r="AX191" s="299">
        <f>J191-AT191</f>
        <v/>
      </c>
      <c r="AY191" s="299">
        <f>K191-AU191</f>
        <v/>
      </c>
      <c r="AZ191" s="364" t="n"/>
      <c r="BA191" s="299" t="n"/>
      <c r="BB191" s="299" t="n"/>
      <c r="BC191" s="299" t="n"/>
      <c r="BD191" s="300" t="n"/>
      <c r="BE191" s="299">
        <f>L191-BA191</f>
        <v/>
      </c>
      <c r="BF191" s="299">
        <f>M191-BB191</f>
        <v/>
      </c>
      <c r="BG191" s="299">
        <f>N191-BC191</f>
        <v/>
      </c>
      <c r="BH191" s="299">
        <f>O191-BD191</f>
        <v/>
      </c>
      <c r="BJ191" s="364" t="n"/>
      <c r="DJ191" s="365" t="n"/>
    </row>
    <row r="192" outlineLevel="1" ht="12.75" customHeight="1" s="302">
      <c r="A192" s="354">
        <f>C192&amp;D192</f>
        <v/>
      </c>
      <c r="B192" s="354">
        <f>C192&amp;F192</f>
        <v/>
      </c>
      <c r="C192" s="355" t="inlineStr">
        <is>
          <t>Hotel Name</t>
        </is>
      </c>
      <c r="D192" s="485">
        <f>TEXT(F192,"mmm")&amp;"-"&amp;RIGHT(YEAR(F192),2)</f>
        <v/>
      </c>
      <c r="E192" s="485" t="inlineStr">
        <is>
          <t>Q3</t>
        </is>
      </c>
      <c r="F192" s="485" t="n">
        <v>45204</v>
      </c>
      <c r="G192" s="486">
        <f>WEEKDAY(F192)</f>
        <v/>
      </c>
      <c r="H192" s="299" t="n">
        <v>10</v>
      </c>
      <c r="I192" s="299" t="n">
        <v>0</v>
      </c>
      <c r="J192" s="299" t="n">
        <v>0</v>
      </c>
      <c r="K192" s="300">
        <f>SUM(H192:J192)-J192</f>
        <v/>
      </c>
      <c r="L192" s="299" t="n"/>
      <c r="M192" s="299" t="n"/>
      <c r="N192" s="299" t="n"/>
      <c r="O192" s="300">
        <f>SUM(L192:N192)-N192</f>
        <v/>
      </c>
      <c r="P192" s="358">
        <f>IF(ISERROR(K192/VLOOKUP(C192,$W$1:$X$4,2,0)),"",K192/VLOOKUP(C192,$W$1:$X$4,2,0))</f>
        <v/>
      </c>
      <c r="Q192" s="358">
        <f>IF(ISERROR(O192/VLOOKUP(C192,$W$1:$X$4,2,0)),"",O192/VLOOKUP(C192,$W$1:$X$4,2,0))</f>
        <v/>
      </c>
      <c r="R192" s="299" t="inlineStr">
        <is>
          <t>NA</t>
        </is>
      </c>
      <c r="S192" s="299">
        <f>N192</f>
        <v/>
      </c>
      <c r="T192" s="358">
        <f>(O192+S192)/VLOOKUP(C192,$W$1:$X$4,2,0)</f>
        <v/>
      </c>
      <c r="U192" s="299" t="inlineStr">
        <is>
          <t>NA</t>
        </is>
      </c>
      <c r="V192" s="359">
        <f>U192=R192</f>
        <v/>
      </c>
      <c r="W192" s="373" t="n"/>
      <c r="X192" s="349" t="n"/>
      <c r="Y192" s="483" t="n"/>
      <c r="Z192" s="362" t="n"/>
      <c r="AA192" s="477" t="n"/>
      <c r="AB192" s="299">
        <f>L192-H192</f>
        <v/>
      </c>
      <c r="AC192" s="299">
        <f>M192-I192</f>
        <v/>
      </c>
      <c r="AD192" s="299">
        <f>N192-J192</f>
        <v/>
      </c>
      <c r="AE192" s="299">
        <f>O192-K192</f>
        <v/>
      </c>
      <c r="AF192" s="299" t="n"/>
      <c r="AG192" s="299" t="n"/>
      <c r="AH192" s="299" t="n"/>
      <c r="AI192" s="299" t="n"/>
      <c r="AJ192" s="299">
        <f>SUM(AG192:AI192)-AI192</f>
        <v/>
      </c>
      <c r="AK192" s="299" t="n"/>
      <c r="AL192" s="299" t="n"/>
      <c r="AM192" s="299" t="n"/>
      <c r="AN192" s="299">
        <f>SUM(AK192:AM192)-AM192</f>
        <v/>
      </c>
      <c r="AO192" s="358">
        <f>IF(ISERROR(AJ192/VLOOKUP(C192,$W$1:$X$4,2,0)),"",AJ192/VLOOKUP(C192,$W$1:$X$4,2,0))</f>
        <v/>
      </c>
      <c r="AP192" s="358">
        <f>IF(ISERROR(AN192/VLOOKUP(C192,$W$1:$X$4,2,0)),"",AN192/VLOOKUP(C192,$W$1:$X$4,2,0))</f>
        <v/>
      </c>
      <c r="AR192" s="299" t="n"/>
      <c r="AS192" s="299" t="n"/>
      <c r="AT192" s="299" t="n"/>
      <c r="AU192" s="300" t="n"/>
      <c r="AV192" s="299">
        <f>H192-AR192</f>
        <v/>
      </c>
      <c r="AW192" s="299">
        <f>I192-AS192</f>
        <v/>
      </c>
      <c r="AX192" s="299">
        <f>J192-AT192</f>
        <v/>
      </c>
      <c r="AY192" s="299">
        <f>K192-AU192</f>
        <v/>
      </c>
      <c r="AZ192" s="364" t="n"/>
      <c r="BA192" s="299" t="n"/>
      <c r="BB192" s="299" t="n"/>
      <c r="BC192" s="299" t="n"/>
      <c r="BD192" s="300" t="n"/>
      <c r="BE192" s="299">
        <f>L192-BA192</f>
        <v/>
      </c>
      <c r="BF192" s="299">
        <f>M192-BB192</f>
        <v/>
      </c>
      <c r="BG192" s="299">
        <f>N192-BC192</f>
        <v/>
      </c>
      <c r="BH192" s="299">
        <f>O192-BD192</f>
        <v/>
      </c>
      <c r="BJ192" s="364" t="n"/>
      <c r="DJ192" s="365" t="n"/>
    </row>
    <row r="193" outlineLevel="1" ht="12.75" customHeight="1" s="302">
      <c r="A193" s="354">
        <f>C193&amp;D193</f>
        <v/>
      </c>
      <c r="B193" s="354">
        <f>C193&amp;F193</f>
        <v/>
      </c>
      <c r="C193" s="355" t="inlineStr">
        <is>
          <t>Hotel Name</t>
        </is>
      </c>
      <c r="D193" s="485">
        <f>TEXT(F193,"mmm")&amp;"-"&amp;RIGHT(YEAR(F193),2)</f>
        <v/>
      </c>
      <c r="E193" s="485" t="inlineStr">
        <is>
          <t>Q3</t>
        </is>
      </c>
      <c r="F193" s="485" t="n">
        <v>45205</v>
      </c>
      <c r="G193" s="486">
        <f>WEEKDAY(F193)</f>
        <v/>
      </c>
      <c r="H193" s="299" t="n">
        <v>7</v>
      </c>
      <c r="I193" s="299" t="n">
        <v>0</v>
      </c>
      <c r="J193" s="299" t="n">
        <v>0</v>
      </c>
      <c r="K193" s="300">
        <f>SUM(H193:J193)-J193</f>
        <v/>
      </c>
      <c r="L193" s="299" t="n"/>
      <c r="M193" s="299" t="n"/>
      <c r="N193" s="299" t="n"/>
      <c r="O193" s="300">
        <f>SUM(L193:N193)-N193</f>
        <v/>
      </c>
      <c r="P193" s="358">
        <f>IF(ISERROR(K193/VLOOKUP(C193,$W$1:$X$4,2,0)),"",K193/VLOOKUP(C193,$W$1:$X$4,2,0))</f>
        <v/>
      </c>
      <c r="Q193" s="358">
        <f>IF(ISERROR(O193/VLOOKUP(C193,$W$1:$X$4,2,0)),"",O193/VLOOKUP(C193,$W$1:$X$4,2,0))</f>
        <v/>
      </c>
      <c r="R193" s="299" t="inlineStr">
        <is>
          <t>NA</t>
        </is>
      </c>
      <c r="S193" s="299">
        <f>N193</f>
        <v/>
      </c>
      <c r="T193" s="358">
        <f>(O193+S193)/VLOOKUP(C193,$W$1:$X$4,2,0)</f>
        <v/>
      </c>
      <c r="U193" s="299" t="inlineStr">
        <is>
          <t>NA</t>
        </is>
      </c>
      <c r="V193" s="359">
        <f>U193=R193</f>
        <v/>
      </c>
      <c r="W193" s="373" t="n"/>
      <c r="X193" s="349" t="n"/>
      <c r="Y193" s="483" t="n"/>
      <c r="Z193" s="362" t="n"/>
      <c r="AA193" s="477" t="n"/>
      <c r="AB193" s="299">
        <f>L193-H193</f>
        <v/>
      </c>
      <c r="AC193" s="299">
        <f>M193-I193</f>
        <v/>
      </c>
      <c r="AD193" s="299">
        <f>N193-J193</f>
        <v/>
      </c>
      <c r="AE193" s="299">
        <f>O193-K193</f>
        <v/>
      </c>
      <c r="AF193" s="299" t="n"/>
      <c r="AG193" s="299" t="n"/>
      <c r="AH193" s="299" t="n"/>
      <c r="AI193" s="299" t="n"/>
      <c r="AJ193" s="299">
        <f>SUM(AG193:AI193)-AI193</f>
        <v/>
      </c>
      <c r="AK193" s="299" t="n"/>
      <c r="AL193" s="299" t="n"/>
      <c r="AM193" s="299" t="n"/>
      <c r="AN193" s="299">
        <f>SUM(AK193:AM193)-AM193</f>
        <v/>
      </c>
      <c r="AO193" s="358">
        <f>IF(ISERROR(AJ193/VLOOKUP(C193,$W$1:$X$4,2,0)),"",AJ193/VLOOKUP(C193,$W$1:$X$4,2,0))</f>
        <v/>
      </c>
      <c r="AP193" s="358">
        <f>IF(ISERROR(AN193/VLOOKUP(C193,$W$1:$X$4,2,0)),"",AN193/VLOOKUP(C193,$W$1:$X$4,2,0))</f>
        <v/>
      </c>
      <c r="AR193" s="299" t="n"/>
      <c r="AS193" s="299" t="n"/>
      <c r="AT193" s="299" t="n"/>
      <c r="AU193" s="300" t="n"/>
      <c r="AV193" s="299">
        <f>H193-AR193</f>
        <v/>
      </c>
      <c r="AW193" s="299">
        <f>I193-AS193</f>
        <v/>
      </c>
      <c r="AX193" s="299">
        <f>J193-AT193</f>
        <v/>
      </c>
      <c r="AY193" s="299">
        <f>K193-AU193</f>
        <v/>
      </c>
      <c r="AZ193" s="364" t="n"/>
      <c r="BA193" s="299" t="n"/>
      <c r="BB193" s="299" t="n"/>
      <c r="BC193" s="299" t="n"/>
      <c r="BD193" s="300" t="n"/>
      <c r="BE193" s="299">
        <f>L193-BA193</f>
        <v/>
      </c>
      <c r="BF193" s="299">
        <f>M193-BB193</f>
        <v/>
      </c>
      <c r="BG193" s="299">
        <f>N193-BC193</f>
        <v/>
      </c>
      <c r="BH193" s="299">
        <f>O193-BD193</f>
        <v/>
      </c>
      <c r="BJ193" s="364" t="n"/>
      <c r="DJ193" s="365" t="n"/>
    </row>
    <row r="194" outlineLevel="1" ht="12.75" customHeight="1" s="302">
      <c r="A194" s="354">
        <f>C194&amp;D194</f>
        <v/>
      </c>
      <c r="B194" s="354">
        <f>C194&amp;F194</f>
        <v/>
      </c>
      <c r="C194" s="355" t="inlineStr">
        <is>
          <t>Hotel Name</t>
        </is>
      </c>
      <c r="D194" s="485">
        <f>TEXT(F194,"mmm")&amp;"-"&amp;RIGHT(YEAR(F194),2)</f>
        <v/>
      </c>
      <c r="E194" s="485" t="inlineStr">
        <is>
          <t>Q3</t>
        </is>
      </c>
      <c r="F194" s="485" t="n">
        <v>45206</v>
      </c>
      <c r="G194" s="486">
        <f>WEEKDAY(F194)</f>
        <v/>
      </c>
      <c r="H194" s="299" t="n">
        <v>5</v>
      </c>
      <c r="I194" s="299" t="n">
        <v>0</v>
      </c>
      <c r="J194" s="299" t="n">
        <v>0</v>
      </c>
      <c r="K194" s="300">
        <f>SUM(H194:J194)-J194</f>
        <v/>
      </c>
      <c r="L194" s="299" t="n"/>
      <c r="M194" s="299" t="n"/>
      <c r="N194" s="299" t="n"/>
      <c r="O194" s="300">
        <f>SUM(L194:N194)-N194</f>
        <v/>
      </c>
      <c r="P194" s="358">
        <f>IF(ISERROR(K194/VLOOKUP(C194,$W$1:$X$4,2,0)),"",K194/VLOOKUP(C194,$W$1:$X$4,2,0))</f>
        <v/>
      </c>
      <c r="Q194" s="358">
        <f>IF(ISERROR(O194/VLOOKUP(C194,$W$1:$X$4,2,0)),"",O194/VLOOKUP(C194,$W$1:$X$4,2,0))</f>
        <v/>
      </c>
      <c r="R194" s="299" t="inlineStr">
        <is>
          <t>NA</t>
        </is>
      </c>
      <c r="S194" s="299">
        <f>N194</f>
        <v/>
      </c>
      <c r="T194" s="358">
        <f>(O194+S194)/VLOOKUP(C194,$W$1:$X$4,2,0)</f>
        <v/>
      </c>
      <c r="U194" s="299" t="inlineStr">
        <is>
          <t>NA</t>
        </is>
      </c>
      <c r="V194" s="359">
        <f>U194=R194</f>
        <v/>
      </c>
      <c r="W194" s="373" t="n"/>
      <c r="X194" s="349" t="n"/>
      <c r="Y194" s="483" t="n"/>
      <c r="Z194" s="362" t="n"/>
      <c r="AA194" s="477" t="n"/>
      <c r="AB194" s="299">
        <f>L194-H194</f>
        <v/>
      </c>
      <c r="AC194" s="299">
        <f>M194-I194</f>
        <v/>
      </c>
      <c r="AD194" s="299">
        <f>N194-J194</f>
        <v/>
      </c>
      <c r="AE194" s="299">
        <f>O194-K194</f>
        <v/>
      </c>
      <c r="AF194" s="299" t="n"/>
      <c r="AG194" s="299" t="n"/>
      <c r="AH194" s="299" t="n"/>
      <c r="AI194" s="299" t="n"/>
      <c r="AJ194" s="299">
        <f>SUM(AG194:AI194)-AI194</f>
        <v/>
      </c>
      <c r="AK194" s="299" t="n"/>
      <c r="AL194" s="299" t="n"/>
      <c r="AM194" s="299" t="n"/>
      <c r="AN194" s="299">
        <f>SUM(AK194:AM194)-AM194</f>
        <v/>
      </c>
      <c r="AO194" s="358">
        <f>IF(ISERROR(AJ194/VLOOKUP(C194,$W$1:$X$4,2,0)),"",AJ194/VLOOKUP(C194,$W$1:$X$4,2,0))</f>
        <v/>
      </c>
      <c r="AP194" s="358">
        <f>IF(ISERROR(AN194/VLOOKUP(C194,$W$1:$X$4,2,0)),"",AN194/VLOOKUP(C194,$W$1:$X$4,2,0))</f>
        <v/>
      </c>
      <c r="AR194" s="299" t="n"/>
      <c r="AS194" s="299" t="n"/>
      <c r="AT194" s="299" t="n"/>
      <c r="AU194" s="300" t="n"/>
      <c r="AV194" s="299">
        <f>H194-AR194</f>
        <v/>
      </c>
      <c r="AW194" s="299">
        <f>I194-AS194</f>
        <v/>
      </c>
      <c r="AX194" s="299">
        <f>J194-AT194</f>
        <v/>
      </c>
      <c r="AY194" s="299">
        <f>K194-AU194</f>
        <v/>
      </c>
      <c r="AZ194" s="364" t="n"/>
      <c r="BA194" s="299" t="n"/>
      <c r="BB194" s="299" t="n"/>
      <c r="BC194" s="299" t="n"/>
      <c r="BD194" s="300" t="n"/>
      <c r="BE194" s="299">
        <f>L194-BA194</f>
        <v/>
      </c>
      <c r="BF194" s="299">
        <f>M194-BB194</f>
        <v/>
      </c>
      <c r="BG194" s="299">
        <f>N194-BC194</f>
        <v/>
      </c>
      <c r="BH194" s="299">
        <f>O194-BD194</f>
        <v/>
      </c>
      <c r="BJ194" s="364" t="n"/>
      <c r="DJ194" s="365" t="n"/>
    </row>
    <row r="195" outlineLevel="1" ht="12.75" customHeight="1" s="302">
      <c r="A195" s="354">
        <f>C195&amp;D195</f>
        <v/>
      </c>
      <c r="B195" s="354">
        <f>C195&amp;F195</f>
        <v/>
      </c>
      <c r="C195" s="355" t="inlineStr">
        <is>
          <t>Hotel Name</t>
        </is>
      </c>
      <c r="D195" s="485">
        <f>TEXT(F195,"mmm")&amp;"-"&amp;RIGHT(YEAR(F195),2)</f>
        <v/>
      </c>
      <c r="E195" s="485" t="inlineStr">
        <is>
          <t>Q3</t>
        </is>
      </c>
      <c r="F195" s="485" t="n">
        <v>45207</v>
      </c>
      <c r="G195" s="486">
        <f>WEEKDAY(F195)</f>
        <v/>
      </c>
      <c r="H195" s="299" t="n">
        <v>8</v>
      </c>
      <c r="I195" s="299" t="n">
        <v>0</v>
      </c>
      <c r="J195" s="299" t="n">
        <v>0</v>
      </c>
      <c r="K195" s="300">
        <f>SUM(H195:J195)-J195</f>
        <v/>
      </c>
      <c r="L195" s="299" t="n"/>
      <c r="M195" s="299" t="n"/>
      <c r="N195" s="299" t="n"/>
      <c r="O195" s="300">
        <f>SUM(L195:N195)-N195</f>
        <v/>
      </c>
      <c r="P195" s="358">
        <f>IF(ISERROR(K195/VLOOKUP(C195,$W$1:$X$4,2,0)),"",K195/VLOOKUP(C195,$W$1:$X$4,2,0))</f>
        <v/>
      </c>
      <c r="Q195" s="358">
        <f>IF(ISERROR(O195/VLOOKUP(C195,$W$1:$X$4,2,0)),"",O195/VLOOKUP(C195,$W$1:$X$4,2,0))</f>
        <v/>
      </c>
      <c r="R195" s="299" t="inlineStr">
        <is>
          <t>NA</t>
        </is>
      </c>
      <c r="S195" s="299">
        <f>N195</f>
        <v/>
      </c>
      <c r="T195" s="358">
        <f>(O195+S195)/VLOOKUP(C195,$W$1:$X$4,2,0)</f>
        <v/>
      </c>
      <c r="U195" s="299" t="inlineStr">
        <is>
          <t>NA</t>
        </is>
      </c>
      <c r="V195" s="359">
        <f>U195=R195</f>
        <v/>
      </c>
      <c r="W195" s="373" t="n"/>
      <c r="X195" s="349" t="n"/>
      <c r="Y195" s="483" t="n"/>
      <c r="Z195" s="362" t="n"/>
      <c r="AA195" s="477" t="n"/>
      <c r="AB195" s="299">
        <f>L195-H195</f>
        <v/>
      </c>
      <c r="AC195" s="299">
        <f>M195-I195</f>
        <v/>
      </c>
      <c r="AD195" s="299">
        <f>N195-J195</f>
        <v/>
      </c>
      <c r="AE195" s="299">
        <f>O195-K195</f>
        <v/>
      </c>
      <c r="AF195" s="299" t="n"/>
      <c r="AG195" s="299" t="n"/>
      <c r="AH195" s="299" t="n"/>
      <c r="AI195" s="299" t="n"/>
      <c r="AJ195" s="299">
        <f>SUM(AG195:AI195)-AI195</f>
        <v/>
      </c>
      <c r="AK195" s="299" t="n"/>
      <c r="AL195" s="299" t="n"/>
      <c r="AM195" s="299" t="n"/>
      <c r="AN195" s="299">
        <f>SUM(AK195:AM195)-AM195</f>
        <v/>
      </c>
      <c r="AO195" s="358">
        <f>IF(ISERROR(AJ195/VLOOKUP(C195,$W$1:$X$4,2,0)),"",AJ195/VLOOKUP(C195,$W$1:$X$4,2,0))</f>
        <v/>
      </c>
      <c r="AP195" s="358">
        <f>IF(ISERROR(AN195/VLOOKUP(C195,$W$1:$X$4,2,0)),"",AN195/VLOOKUP(C195,$W$1:$X$4,2,0))</f>
        <v/>
      </c>
      <c r="AR195" s="299" t="n"/>
      <c r="AS195" s="299" t="n"/>
      <c r="AT195" s="299" t="n"/>
      <c r="AU195" s="300" t="n"/>
      <c r="AV195" s="299">
        <f>H195-AR195</f>
        <v/>
      </c>
      <c r="AW195" s="299">
        <f>I195-AS195</f>
        <v/>
      </c>
      <c r="AX195" s="299">
        <f>J195-AT195</f>
        <v/>
      </c>
      <c r="AY195" s="299">
        <f>K195-AU195</f>
        <v/>
      </c>
      <c r="AZ195" s="364" t="n"/>
      <c r="BA195" s="299" t="n"/>
      <c r="BB195" s="299" t="n"/>
      <c r="BC195" s="299" t="n"/>
      <c r="BD195" s="300" t="n"/>
      <c r="BE195" s="299">
        <f>L195-BA195</f>
        <v/>
      </c>
      <c r="BF195" s="299">
        <f>M195-BB195</f>
        <v/>
      </c>
      <c r="BG195" s="299">
        <f>N195-BC195</f>
        <v/>
      </c>
      <c r="BH195" s="299">
        <f>O195-BD195</f>
        <v/>
      </c>
      <c r="BJ195" s="364" t="n"/>
      <c r="DJ195" s="365" t="n"/>
    </row>
    <row r="196" outlineLevel="1" ht="12.75" customHeight="1" s="302">
      <c r="A196" s="354">
        <f>C196&amp;D196</f>
        <v/>
      </c>
      <c r="B196" s="354">
        <f>C196&amp;F196</f>
        <v/>
      </c>
      <c r="C196" s="355" t="inlineStr">
        <is>
          <t>Hotel Name</t>
        </is>
      </c>
      <c r="D196" s="485">
        <f>TEXT(F196,"mmm")&amp;"-"&amp;RIGHT(YEAR(F196),2)</f>
        <v/>
      </c>
      <c r="E196" s="485" t="inlineStr">
        <is>
          <t>Q3</t>
        </is>
      </c>
      <c r="F196" s="485" t="n">
        <v>45208</v>
      </c>
      <c r="G196" s="486">
        <f>WEEKDAY(F196)</f>
        <v/>
      </c>
      <c r="H196" s="299" t="n">
        <v>9</v>
      </c>
      <c r="I196" s="299" t="n">
        <v>2</v>
      </c>
      <c r="J196" s="299" t="n">
        <v>0</v>
      </c>
      <c r="K196" s="300">
        <f>SUM(H196:J196)-J196</f>
        <v/>
      </c>
      <c r="L196" s="299" t="n"/>
      <c r="M196" s="299" t="n"/>
      <c r="N196" s="299" t="n"/>
      <c r="O196" s="300">
        <f>SUM(L196:N196)-N196</f>
        <v/>
      </c>
      <c r="P196" s="358">
        <f>IF(ISERROR(K196/VLOOKUP(C196,$W$1:$X$4,2,0)),"",K196/VLOOKUP(C196,$W$1:$X$4,2,0))</f>
        <v/>
      </c>
      <c r="Q196" s="358">
        <f>IF(ISERROR(O196/VLOOKUP(C196,$W$1:$X$4,2,0)),"",O196/VLOOKUP(C196,$W$1:$X$4,2,0))</f>
        <v/>
      </c>
      <c r="R196" s="299" t="inlineStr">
        <is>
          <t>NA</t>
        </is>
      </c>
      <c r="S196" s="299">
        <f>N196</f>
        <v/>
      </c>
      <c r="T196" s="358">
        <f>(O196+S196)/VLOOKUP(C196,$W$1:$X$4,2,0)</f>
        <v/>
      </c>
      <c r="U196" s="299" t="inlineStr">
        <is>
          <t>NA</t>
        </is>
      </c>
      <c r="V196" s="359">
        <f>U196=R196</f>
        <v/>
      </c>
      <c r="W196" s="373" t="n"/>
      <c r="X196" s="349" t="n"/>
      <c r="Y196" s="483" t="n"/>
      <c r="Z196" s="362" t="n"/>
      <c r="AA196" s="477" t="n"/>
      <c r="AB196" s="299">
        <f>L196-H196</f>
        <v/>
      </c>
      <c r="AC196" s="299">
        <f>M196-I196</f>
        <v/>
      </c>
      <c r="AD196" s="299">
        <f>N196-J196</f>
        <v/>
      </c>
      <c r="AE196" s="299">
        <f>O196-K196</f>
        <v/>
      </c>
      <c r="AF196" s="299" t="n"/>
      <c r="AG196" s="299" t="n"/>
      <c r="AH196" s="299" t="n"/>
      <c r="AI196" s="299" t="n"/>
      <c r="AJ196" s="299">
        <f>SUM(AG196:AI196)-AI196</f>
        <v/>
      </c>
      <c r="AK196" s="299" t="n"/>
      <c r="AL196" s="299" t="n"/>
      <c r="AM196" s="299" t="n"/>
      <c r="AN196" s="299">
        <f>SUM(AK196:AM196)-AM196</f>
        <v/>
      </c>
      <c r="AO196" s="358">
        <f>IF(ISERROR(AJ196/VLOOKUP(C196,$W$1:$X$4,2,0)),"",AJ196/VLOOKUP(C196,$W$1:$X$4,2,0))</f>
        <v/>
      </c>
      <c r="AP196" s="358">
        <f>IF(ISERROR(AN196/VLOOKUP(C196,$W$1:$X$4,2,0)),"",AN196/VLOOKUP(C196,$W$1:$X$4,2,0))</f>
        <v/>
      </c>
      <c r="AR196" s="299" t="n"/>
      <c r="AS196" s="299" t="n"/>
      <c r="AT196" s="299" t="n"/>
      <c r="AU196" s="300" t="n"/>
      <c r="AV196" s="299">
        <f>H196-AR196</f>
        <v/>
      </c>
      <c r="AW196" s="299">
        <f>I196-AS196</f>
        <v/>
      </c>
      <c r="AX196" s="299">
        <f>J196-AT196</f>
        <v/>
      </c>
      <c r="AY196" s="299">
        <f>K196-AU196</f>
        <v/>
      </c>
      <c r="AZ196" s="364" t="n"/>
      <c r="BA196" s="299" t="n"/>
      <c r="BB196" s="299" t="n"/>
      <c r="BC196" s="299" t="n"/>
      <c r="BD196" s="300" t="n"/>
      <c r="BE196" s="299">
        <f>L196-BA196</f>
        <v/>
      </c>
      <c r="BF196" s="299">
        <f>M196-BB196</f>
        <v/>
      </c>
      <c r="BG196" s="299">
        <f>N196-BC196</f>
        <v/>
      </c>
      <c r="BH196" s="299">
        <f>O196-BD196</f>
        <v/>
      </c>
      <c r="BJ196" s="364" t="n"/>
      <c r="DJ196" s="365" t="n"/>
    </row>
    <row r="197" outlineLevel="1" ht="12.75" customHeight="1" s="302">
      <c r="A197" s="354">
        <f>C197&amp;D197</f>
        <v/>
      </c>
      <c r="B197" s="354">
        <f>C197&amp;F197</f>
        <v/>
      </c>
      <c r="C197" s="355" t="inlineStr">
        <is>
          <t>Hotel Name</t>
        </is>
      </c>
      <c r="D197" s="485">
        <f>TEXT(F197,"mmm")&amp;"-"&amp;RIGHT(YEAR(F197),2)</f>
        <v/>
      </c>
      <c r="E197" s="485" t="inlineStr">
        <is>
          <t>Q3</t>
        </is>
      </c>
      <c r="F197" s="485" t="n">
        <v>45209</v>
      </c>
      <c r="G197" s="486">
        <f>WEEKDAY(F197)</f>
        <v/>
      </c>
      <c r="H197" s="299" t="n">
        <v>6</v>
      </c>
      <c r="I197" s="299" t="n">
        <v>2</v>
      </c>
      <c r="J197" s="299" t="n">
        <v>0</v>
      </c>
      <c r="K197" s="300">
        <f>SUM(H197:J197)-J197</f>
        <v/>
      </c>
      <c r="L197" s="299" t="n"/>
      <c r="M197" s="299" t="n"/>
      <c r="N197" s="299" t="n"/>
      <c r="O197" s="300">
        <f>SUM(L197:N197)-N197</f>
        <v/>
      </c>
      <c r="P197" s="358">
        <f>IF(ISERROR(K197/VLOOKUP(C197,$W$1:$X$4,2,0)),"",K197/VLOOKUP(C197,$W$1:$X$4,2,0))</f>
        <v/>
      </c>
      <c r="Q197" s="358">
        <f>IF(ISERROR(O197/VLOOKUP(C197,$W$1:$X$4,2,0)),"",O197/VLOOKUP(C197,$W$1:$X$4,2,0))</f>
        <v/>
      </c>
      <c r="R197" s="299" t="inlineStr">
        <is>
          <t>NA</t>
        </is>
      </c>
      <c r="S197" s="299">
        <f>N197</f>
        <v/>
      </c>
      <c r="T197" s="358">
        <f>(O197+S197)/VLOOKUP(C197,$W$1:$X$4,2,0)</f>
        <v/>
      </c>
      <c r="U197" s="299" t="inlineStr">
        <is>
          <t>NA</t>
        </is>
      </c>
      <c r="V197" s="359">
        <f>U197=R197</f>
        <v/>
      </c>
      <c r="W197" s="373" t="n"/>
      <c r="X197" s="349" t="n"/>
      <c r="Y197" s="483" t="n"/>
      <c r="Z197" s="362" t="n"/>
      <c r="AA197" s="477" t="n"/>
      <c r="AB197" s="299">
        <f>L197-H197</f>
        <v/>
      </c>
      <c r="AC197" s="299">
        <f>M197-I197</f>
        <v/>
      </c>
      <c r="AD197" s="299">
        <f>N197-J197</f>
        <v/>
      </c>
      <c r="AE197" s="299">
        <f>O197-K197</f>
        <v/>
      </c>
      <c r="AF197" s="299" t="n"/>
      <c r="AG197" s="299" t="n"/>
      <c r="AH197" s="299" t="n"/>
      <c r="AI197" s="299" t="n"/>
      <c r="AJ197" s="299">
        <f>SUM(AG197:AI197)-AI197</f>
        <v/>
      </c>
      <c r="AK197" s="299" t="n"/>
      <c r="AL197" s="299" t="n"/>
      <c r="AM197" s="299" t="n"/>
      <c r="AN197" s="299">
        <f>SUM(AK197:AM197)-AM197</f>
        <v/>
      </c>
      <c r="AO197" s="358">
        <f>IF(ISERROR(AJ197/VLOOKUP(C197,$W$1:$X$4,2,0)),"",AJ197/VLOOKUP(C197,$W$1:$X$4,2,0))</f>
        <v/>
      </c>
      <c r="AP197" s="358">
        <f>IF(ISERROR(AN197/VLOOKUP(C197,$W$1:$X$4,2,0)),"",AN197/VLOOKUP(C197,$W$1:$X$4,2,0))</f>
        <v/>
      </c>
      <c r="AR197" s="299" t="n"/>
      <c r="AS197" s="299" t="n"/>
      <c r="AT197" s="299" t="n"/>
      <c r="AU197" s="300" t="n"/>
      <c r="AV197" s="299">
        <f>H197-AR197</f>
        <v/>
      </c>
      <c r="AW197" s="299">
        <f>I197-AS197</f>
        <v/>
      </c>
      <c r="AX197" s="299">
        <f>J197-AT197</f>
        <v/>
      </c>
      <c r="AY197" s="299">
        <f>K197-AU197</f>
        <v/>
      </c>
      <c r="AZ197" s="364" t="n"/>
      <c r="BA197" s="299" t="n"/>
      <c r="BB197" s="299" t="n"/>
      <c r="BC197" s="299" t="n"/>
      <c r="BD197" s="300" t="n"/>
      <c r="BE197" s="299">
        <f>L197-BA197</f>
        <v/>
      </c>
      <c r="BF197" s="299">
        <f>M197-BB197</f>
        <v/>
      </c>
      <c r="BG197" s="299">
        <f>N197-BC197</f>
        <v/>
      </c>
      <c r="BH197" s="299">
        <f>O197-BD197</f>
        <v/>
      </c>
      <c r="BJ197" s="364" t="n"/>
      <c r="DJ197" s="365" t="n"/>
    </row>
    <row r="198" outlineLevel="1" ht="12.75" customHeight="1" s="302">
      <c r="A198" s="354">
        <f>C198&amp;D198</f>
        <v/>
      </c>
      <c r="B198" s="354">
        <f>C198&amp;F198</f>
        <v/>
      </c>
      <c r="C198" s="355" t="inlineStr">
        <is>
          <t>Hotel Name</t>
        </is>
      </c>
      <c r="D198" s="485">
        <f>TEXT(F198,"mmm")&amp;"-"&amp;RIGHT(YEAR(F198),2)</f>
        <v/>
      </c>
      <c r="E198" s="485" t="inlineStr">
        <is>
          <t>Q3</t>
        </is>
      </c>
      <c r="F198" s="485" t="n">
        <v>45210</v>
      </c>
      <c r="G198" s="486">
        <f>WEEKDAY(F198)</f>
        <v/>
      </c>
      <c r="H198" s="299" t="n">
        <v>5</v>
      </c>
      <c r="I198" s="299" t="n">
        <v>10</v>
      </c>
      <c r="J198" s="299" t="n">
        <v>0</v>
      </c>
      <c r="K198" s="300">
        <f>SUM(H198:J198)-J198</f>
        <v/>
      </c>
      <c r="L198" s="299" t="n"/>
      <c r="M198" s="299" t="n"/>
      <c r="N198" s="299" t="n"/>
      <c r="O198" s="300">
        <f>SUM(L198:N198)-N198</f>
        <v/>
      </c>
      <c r="P198" s="358">
        <f>IF(ISERROR(K198/VLOOKUP(C198,$W$1:$X$4,2,0)),"",K198/VLOOKUP(C198,$W$1:$X$4,2,0))</f>
        <v/>
      </c>
      <c r="Q198" s="358">
        <f>IF(ISERROR(O198/VLOOKUP(C198,$W$1:$X$4,2,0)),"",O198/VLOOKUP(C198,$W$1:$X$4,2,0))</f>
        <v/>
      </c>
      <c r="R198" s="299" t="inlineStr">
        <is>
          <t>NA</t>
        </is>
      </c>
      <c r="S198" s="299">
        <f>N198</f>
        <v/>
      </c>
      <c r="T198" s="358">
        <f>(O198+S198)/VLOOKUP(C198,$W$1:$X$4,2,0)</f>
        <v/>
      </c>
      <c r="U198" s="299" t="inlineStr">
        <is>
          <t>NA</t>
        </is>
      </c>
      <c r="V198" s="359">
        <f>U198=R198</f>
        <v/>
      </c>
      <c r="W198" s="373" t="n"/>
      <c r="X198" s="349" t="n"/>
      <c r="Y198" s="483" t="n"/>
      <c r="Z198" s="362" t="n"/>
      <c r="AA198" s="477" t="n"/>
      <c r="AB198" s="299">
        <f>L198-H198</f>
        <v/>
      </c>
      <c r="AC198" s="299">
        <f>M198-I198</f>
        <v/>
      </c>
      <c r="AD198" s="299">
        <f>N198-J198</f>
        <v/>
      </c>
      <c r="AE198" s="299">
        <f>O198-K198</f>
        <v/>
      </c>
      <c r="AF198" s="299" t="n"/>
      <c r="AG198" s="299" t="n"/>
      <c r="AH198" s="299" t="n"/>
      <c r="AI198" s="299" t="n"/>
      <c r="AJ198" s="299">
        <f>SUM(AG198:AI198)-AI198</f>
        <v/>
      </c>
      <c r="AK198" s="299" t="n"/>
      <c r="AL198" s="299" t="n"/>
      <c r="AM198" s="299" t="n"/>
      <c r="AN198" s="299">
        <f>SUM(AK198:AM198)-AM198</f>
        <v/>
      </c>
      <c r="AO198" s="358">
        <f>IF(ISERROR(AJ198/VLOOKUP(C198,$W$1:$X$4,2,0)),"",AJ198/VLOOKUP(C198,$W$1:$X$4,2,0))</f>
        <v/>
      </c>
      <c r="AP198" s="358">
        <f>IF(ISERROR(AN198/VLOOKUP(C198,$W$1:$X$4,2,0)),"",AN198/VLOOKUP(C198,$W$1:$X$4,2,0))</f>
        <v/>
      </c>
      <c r="AR198" s="299" t="n"/>
      <c r="AS198" s="299" t="n"/>
      <c r="AT198" s="299" t="n"/>
      <c r="AU198" s="300" t="n"/>
      <c r="AV198" s="299">
        <f>H198-AR198</f>
        <v/>
      </c>
      <c r="AW198" s="299">
        <f>I198-AS198</f>
        <v/>
      </c>
      <c r="AX198" s="299">
        <f>J198-AT198</f>
        <v/>
      </c>
      <c r="AY198" s="299">
        <f>K198-AU198</f>
        <v/>
      </c>
      <c r="AZ198" s="364" t="n"/>
      <c r="BA198" s="299" t="n"/>
      <c r="BB198" s="299" t="n"/>
      <c r="BC198" s="299" t="n"/>
      <c r="BD198" s="300" t="n"/>
      <c r="BE198" s="299">
        <f>L198-BA198</f>
        <v/>
      </c>
      <c r="BF198" s="299">
        <f>M198-BB198</f>
        <v/>
      </c>
      <c r="BG198" s="299">
        <f>N198-BC198</f>
        <v/>
      </c>
      <c r="BH198" s="299">
        <f>O198-BD198</f>
        <v/>
      </c>
      <c r="BJ198" s="364" t="n"/>
      <c r="DJ198" s="365" t="n"/>
    </row>
    <row r="199" outlineLevel="1" ht="12.75" customHeight="1" s="302">
      <c r="A199" s="354">
        <f>C199&amp;D199</f>
        <v/>
      </c>
      <c r="B199" s="354">
        <f>C199&amp;F199</f>
        <v/>
      </c>
      <c r="C199" s="355" t="inlineStr">
        <is>
          <t>Hotel Name</t>
        </is>
      </c>
      <c r="D199" s="485">
        <f>TEXT(F199,"mmm")&amp;"-"&amp;RIGHT(YEAR(F199),2)</f>
        <v/>
      </c>
      <c r="E199" s="485" t="inlineStr">
        <is>
          <t>Q3</t>
        </is>
      </c>
      <c r="F199" s="485" t="n">
        <v>45211</v>
      </c>
      <c r="G199" s="486">
        <f>WEEKDAY(F199)</f>
        <v/>
      </c>
      <c r="H199" s="299" t="n">
        <v>5</v>
      </c>
      <c r="I199" s="299" t="n">
        <v>0</v>
      </c>
      <c r="J199" s="299" t="n">
        <v>0</v>
      </c>
      <c r="K199" s="300">
        <f>SUM(H199:J199)-J199</f>
        <v/>
      </c>
      <c r="L199" s="299" t="n"/>
      <c r="M199" s="299" t="n"/>
      <c r="N199" s="299" t="n"/>
      <c r="O199" s="300">
        <f>SUM(L199:N199)-N199</f>
        <v/>
      </c>
      <c r="P199" s="358">
        <f>IF(ISERROR(K199/VLOOKUP(C199,$W$1:$X$4,2,0)),"",K199/VLOOKUP(C199,$W$1:$X$4,2,0))</f>
        <v/>
      </c>
      <c r="Q199" s="358">
        <f>IF(ISERROR(O199/VLOOKUP(C199,$W$1:$X$4,2,0)),"",O199/VLOOKUP(C199,$W$1:$X$4,2,0))</f>
        <v/>
      </c>
      <c r="R199" s="299" t="inlineStr">
        <is>
          <t>NA</t>
        </is>
      </c>
      <c r="S199" s="299">
        <f>N199</f>
        <v/>
      </c>
      <c r="T199" s="358">
        <f>(O199+S199)/VLOOKUP(C199,$W$1:$X$4,2,0)</f>
        <v/>
      </c>
      <c r="U199" s="299" t="inlineStr">
        <is>
          <t>NA</t>
        </is>
      </c>
      <c r="V199" s="359">
        <f>U199=R199</f>
        <v/>
      </c>
      <c r="W199" s="373" t="n"/>
      <c r="X199" s="349" t="n"/>
      <c r="Y199" s="483" t="n"/>
      <c r="Z199" s="362" t="n"/>
      <c r="AA199" s="477" t="n"/>
      <c r="AB199" s="299">
        <f>L199-H199</f>
        <v/>
      </c>
      <c r="AC199" s="299">
        <f>M199-I199</f>
        <v/>
      </c>
      <c r="AD199" s="299">
        <f>N199-J199</f>
        <v/>
      </c>
      <c r="AE199" s="299">
        <f>O199-K199</f>
        <v/>
      </c>
      <c r="AF199" s="299" t="n"/>
      <c r="AG199" s="299" t="n"/>
      <c r="AH199" s="299" t="n"/>
      <c r="AI199" s="299" t="n"/>
      <c r="AJ199" s="299">
        <f>SUM(AG199:AI199)-AI199</f>
        <v/>
      </c>
      <c r="AK199" s="299" t="n"/>
      <c r="AL199" s="299" t="n"/>
      <c r="AM199" s="299" t="n"/>
      <c r="AN199" s="299">
        <f>SUM(AK199:AM199)-AM199</f>
        <v/>
      </c>
      <c r="AO199" s="358">
        <f>IF(ISERROR(AJ199/VLOOKUP(C199,$W$1:$X$4,2,0)),"",AJ199/VLOOKUP(C199,$W$1:$X$4,2,0))</f>
        <v/>
      </c>
      <c r="AP199" s="358">
        <f>IF(ISERROR(AN199/VLOOKUP(C199,$W$1:$X$4,2,0)),"",AN199/VLOOKUP(C199,$W$1:$X$4,2,0))</f>
        <v/>
      </c>
      <c r="AR199" s="299" t="n"/>
      <c r="AS199" s="299" t="n"/>
      <c r="AT199" s="299" t="n"/>
      <c r="AU199" s="300" t="n"/>
      <c r="AV199" s="299">
        <f>H199-AR199</f>
        <v/>
      </c>
      <c r="AW199" s="299">
        <f>I199-AS199</f>
        <v/>
      </c>
      <c r="AX199" s="299">
        <f>J199-AT199</f>
        <v/>
      </c>
      <c r="AY199" s="299">
        <f>K199-AU199</f>
        <v/>
      </c>
      <c r="AZ199" s="364" t="n"/>
      <c r="BA199" s="299" t="n"/>
      <c r="BB199" s="299" t="n"/>
      <c r="BC199" s="299" t="n"/>
      <c r="BD199" s="300" t="n"/>
      <c r="BE199" s="299">
        <f>L199-BA199</f>
        <v/>
      </c>
      <c r="BF199" s="299">
        <f>M199-BB199</f>
        <v/>
      </c>
      <c r="BG199" s="299">
        <f>N199-BC199</f>
        <v/>
      </c>
      <c r="BH199" s="299">
        <f>O199-BD199</f>
        <v/>
      </c>
      <c r="BJ199" s="364" t="n"/>
      <c r="DJ199" s="365" t="n"/>
    </row>
    <row r="200" outlineLevel="1" ht="12.75" customHeight="1" s="302">
      <c r="A200" s="354">
        <f>C200&amp;D200</f>
        <v/>
      </c>
      <c r="B200" s="354">
        <f>C200&amp;F200</f>
        <v/>
      </c>
      <c r="C200" s="355" t="inlineStr">
        <is>
          <t>Hotel Name</t>
        </is>
      </c>
      <c r="D200" s="485">
        <f>TEXT(F200,"mmm")&amp;"-"&amp;RIGHT(YEAR(F200),2)</f>
        <v/>
      </c>
      <c r="E200" s="485" t="inlineStr">
        <is>
          <t>Q3</t>
        </is>
      </c>
      <c r="F200" s="485" t="n">
        <v>45212</v>
      </c>
      <c r="G200" s="486">
        <f>WEEKDAY(F200)</f>
        <v/>
      </c>
      <c r="H200" s="299" t="n">
        <v>4</v>
      </c>
      <c r="I200" s="299" t="n">
        <v>2</v>
      </c>
      <c r="J200" s="299" t="n">
        <v>0</v>
      </c>
      <c r="K200" s="300">
        <f>SUM(H200:J200)-J200</f>
        <v/>
      </c>
      <c r="L200" s="299" t="n"/>
      <c r="M200" s="299" t="n"/>
      <c r="N200" s="299" t="n"/>
      <c r="O200" s="300">
        <f>SUM(L200:N200)-N200</f>
        <v/>
      </c>
      <c r="P200" s="358">
        <f>IF(ISERROR(K200/VLOOKUP(C200,$W$1:$X$4,2,0)),"",K200/VLOOKUP(C200,$W$1:$X$4,2,0))</f>
        <v/>
      </c>
      <c r="Q200" s="358">
        <f>IF(ISERROR(O200/VLOOKUP(C200,$W$1:$X$4,2,0)),"",O200/VLOOKUP(C200,$W$1:$X$4,2,0))</f>
        <v/>
      </c>
      <c r="R200" s="299" t="inlineStr">
        <is>
          <t>NA</t>
        </is>
      </c>
      <c r="S200" s="299">
        <f>N200</f>
        <v/>
      </c>
      <c r="T200" s="358">
        <f>(O200+S200)/VLOOKUP(C200,$W$1:$X$4,2,0)</f>
        <v/>
      </c>
      <c r="U200" s="299" t="inlineStr">
        <is>
          <t>NA</t>
        </is>
      </c>
      <c r="V200" s="359">
        <f>U200=R200</f>
        <v/>
      </c>
      <c r="W200" s="373" t="n"/>
      <c r="X200" s="349" t="n"/>
      <c r="Y200" s="483" t="n"/>
      <c r="Z200" s="362" t="n"/>
      <c r="AA200" s="477" t="n"/>
      <c r="AB200" s="299">
        <f>L200-H200</f>
        <v/>
      </c>
      <c r="AC200" s="299">
        <f>M200-I200</f>
        <v/>
      </c>
      <c r="AD200" s="299">
        <f>N200-J200</f>
        <v/>
      </c>
      <c r="AE200" s="299">
        <f>O200-K200</f>
        <v/>
      </c>
      <c r="AF200" s="299" t="n"/>
      <c r="AG200" s="299" t="n"/>
      <c r="AH200" s="299" t="n"/>
      <c r="AI200" s="299" t="n"/>
      <c r="AJ200" s="299">
        <f>SUM(AG200:AI200)-AI200</f>
        <v/>
      </c>
      <c r="AK200" s="299" t="n"/>
      <c r="AL200" s="299" t="n"/>
      <c r="AM200" s="299" t="n"/>
      <c r="AN200" s="299">
        <f>SUM(AK200:AM200)-AM200</f>
        <v/>
      </c>
      <c r="AO200" s="358">
        <f>IF(ISERROR(AJ200/VLOOKUP(C200,$W$1:$X$4,2,0)),"",AJ200/VLOOKUP(C200,$W$1:$X$4,2,0))</f>
        <v/>
      </c>
      <c r="AP200" s="358">
        <f>IF(ISERROR(AN200/VLOOKUP(C200,$W$1:$X$4,2,0)),"",AN200/VLOOKUP(C200,$W$1:$X$4,2,0))</f>
        <v/>
      </c>
      <c r="AR200" s="299" t="n"/>
      <c r="AS200" s="299" t="n"/>
      <c r="AT200" s="299" t="n"/>
      <c r="AU200" s="300" t="n"/>
      <c r="AV200" s="299">
        <f>H200-AR200</f>
        <v/>
      </c>
      <c r="AW200" s="299">
        <f>I200-AS200</f>
        <v/>
      </c>
      <c r="AX200" s="299">
        <f>J200-AT200</f>
        <v/>
      </c>
      <c r="AY200" s="299">
        <f>K200-AU200</f>
        <v/>
      </c>
      <c r="AZ200" s="364" t="n"/>
      <c r="BA200" s="299" t="n"/>
      <c r="BB200" s="299" t="n"/>
      <c r="BC200" s="299" t="n"/>
      <c r="BD200" s="300" t="n"/>
      <c r="BE200" s="299">
        <f>L200-BA200</f>
        <v/>
      </c>
      <c r="BF200" s="299">
        <f>M200-BB200</f>
        <v/>
      </c>
      <c r="BG200" s="299">
        <f>N200-BC200</f>
        <v/>
      </c>
      <c r="BH200" s="299">
        <f>O200-BD200</f>
        <v/>
      </c>
      <c r="BJ200" s="364" t="n"/>
      <c r="DJ200" s="365" t="n"/>
    </row>
    <row r="201" outlineLevel="1" ht="12.75" customHeight="1" s="302">
      <c r="A201" s="354">
        <f>C201&amp;D201</f>
        <v/>
      </c>
      <c r="B201" s="354">
        <f>C201&amp;F201</f>
        <v/>
      </c>
      <c r="C201" s="355" t="inlineStr">
        <is>
          <t>Hotel Name</t>
        </is>
      </c>
      <c r="D201" s="485">
        <f>TEXT(F201,"mmm")&amp;"-"&amp;RIGHT(YEAR(F201),2)</f>
        <v/>
      </c>
      <c r="E201" s="485" t="inlineStr">
        <is>
          <t>Q3</t>
        </is>
      </c>
      <c r="F201" s="485" t="n">
        <v>45213</v>
      </c>
      <c r="G201" s="486">
        <f>WEEKDAY(F201)</f>
        <v/>
      </c>
      <c r="H201" s="299" t="n">
        <v>5</v>
      </c>
      <c r="I201" s="299" t="n">
        <v>2</v>
      </c>
      <c r="J201" s="299" t="n">
        <v>0</v>
      </c>
      <c r="K201" s="300">
        <f>SUM(H201:J201)-J201</f>
        <v/>
      </c>
      <c r="L201" s="299" t="n"/>
      <c r="M201" s="299" t="n"/>
      <c r="N201" s="299" t="n"/>
      <c r="O201" s="300">
        <f>SUM(L201:N201)-N201</f>
        <v/>
      </c>
      <c r="P201" s="358">
        <f>IF(ISERROR(K201/VLOOKUP(C201,$W$1:$X$4,2,0)),"",K201/VLOOKUP(C201,$W$1:$X$4,2,0))</f>
        <v/>
      </c>
      <c r="Q201" s="358">
        <f>IF(ISERROR(O201/VLOOKUP(C201,$W$1:$X$4,2,0)),"",O201/VLOOKUP(C201,$W$1:$X$4,2,0))</f>
        <v/>
      </c>
      <c r="R201" s="299" t="inlineStr">
        <is>
          <t>NA</t>
        </is>
      </c>
      <c r="S201" s="299">
        <f>N201</f>
        <v/>
      </c>
      <c r="T201" s="358">
        <f>(O201+S201)/VLOOKUP(C201,$W$1:$X$4,2,0)</f>
        <v/>
      </c>
      <c r="U201" s="299" t="inlineStr">
        <is>
          <t>NA</t>
        </is>
      </c>
      <c r="V201" s="359">
        <f>U201=R201</f>
        <v/>
      </c>
      <c r="W201" s="373" t="n"/>
      <c r="X201" s="349" t="n"/>
      <c r="Y201" s="483" t="n"/>
      <c r="Z201" s="362" t="n"/>
      <c r="AA201" s="477" t="n"/>
      <c r="AB201" s="299">
        <f>L201-H201</f>
        <v/>
      </c>
      <c r="AC201" s="299">
        <f>M201-I201</f>
        <v/>
      </c>
      <c r="AD201" s="299">
        <f>N201-J201</f>
        <v/>
      </c>
      <c r="AE201" s="299">
        <f>O201-K201</f>
        <v/>
      </c>
      <c r="AF201" s="299" t="n"/>
      <c r="AG201" s="299" t="n"/>
      <c r="AH201" s="299" t="n"/>
      <c r="AI201" s="299" t="n"/>
      <c r="AJ201" s="299">
        <f>SUM(AG201:AI201)-AI201</f>
        <v/>
      </c>
      <c r="AK201" s="299" t="n"/>
      <c r="AL201" s="299" t="n"/>
      <c r="AM201" s="299" t="n"/>
      <c r="AN201" s="299">
        <f>SUM(AK201:AM201)-AM201</f>
        <v/>
      </c>
      <c r="AO201" s="358">
        <f>IF(ISERROR(AJ201/VLOOKUP(C201,$W$1:$X$4,2,0)),"",AJ201/VLOOKUP(C201,$W$1:$X$4,2,0))</f>
        <v/>
      </c>
      <c r="AP201" s="358">
        <f>IF(ISERROR(AN201/VLOOKUP(C201,$W$1:$X$4,2,0)),"",AN201/VLOOKUP(C201,$W$1:$X$4,2,0))</f>
        <v/>
      </c>
      <c r="AR201" s="299" t="n"/>
      <c r="AS201" s="299" t="n"/>
      <c r="AT201" s="299" t="n"/>
      <c r="AU201" s="300" t="n"/>
      <c r="AV201" s="299">
        <f>H201-AR201</f>
        <v/>
      </c>
      <c r="AW201" s="299">
        <f>I201-AS201</f>
        <v/>
      </c>
      <c r="AX201" s="299">
        <f>J201-AT201</f>
        <v/>
      </c>
      <c r="AY201" s="299">
        <f>K201-AU201</f>
        <v/>
      </c>
      <c r="AZ201" s="364" t="n"/>
      <c r="BA201" s="299" t="n"/>
      <c r="BB201" s="299" t="n"/>
      <c r="BC201" s="299" t="n"/>
      <c r="BD201" s="300" t="n"/>
      <c r="BE201" s="299">
        <f>L201-BA201</f>
        <v/>
      </c>
      <c r="BF201" s="299">
        <f>M201-BB201</f>
        <v/>
      </c>
      <c r="BG201" s="299">
        <f>N201-BC201</f>
        <v/>
      </c>
      <c r="BH201" s="299">
        <f>O201-BD201</f>
        <v/>
      </c>
      <c r="BJ201" s="364" t="n"/>
      <c r="DJ201" s="365" t="n"/>
    </row>
    <row r="202" outlineLevel="1" ht="12.75" customHeight="1" s="302">
      <c r="A202" s="354">
        <f>C202&amp;D202</f>
        <v/>
      </c>
      <c r="B202" s="354">
        <f>C202&amp;F202</f>
        <v/>
      </c>
      <c r="C202" s="355" t="inlineStr">
        <is>
          <t>Hotel Name</t>
        </is>
      </c>
      <c r="D202" s="485">
        <f>TEXT(F202,"mmm")&amp;"-"&amp;RIGHT(YEAR(F202),2)</f>
        <v/>
      </c>
      <c r="E202" s="485" t="inlineStr">
        <is>
          <t>Q3</t>
        </is>
      </c>
      <c r="F202" s="485" t="n">
        <v>45214</v>
      </c>
      <c r="G202" s="486">
        <f>WEEKDAY(F202)</f>
        <v/>
      </c>
      <c r="H202" s="299" t="n">
        <v>8</v>
      </c>
      <c r="I202" s="299" t="n">
        <v>17</v>
      </c>
      <c r="J202" s="299" t="n">
        <v>0</v>
      </c>
      <c r="K202" s="300">
        <f>SUM(H202:J202)-J202</f>
        <v/>
      </c>
      <c r="L202" s="299" t="n"/>
      <c r="M202" s="299" t="n"/>
      <c r="N202" s="299" t="n"/>
      <c r="O202" s="300">
        <f>SUM(L202:N202)-N202</f>
        <v/>
      </c>
      <c r="P202" s="358">
        <f>IF(ISERROR(K202/VLOOKUP(C202,$W$1:$X$4,2,0)),"",K202/VLOOKUP(C202,$W$1:$X$4,2,0))</f>
        <v/>
      </c>
      <c r="Q202" s="358">
        <f>IF(ISERROR(O202/VLOOKUP(C202,$W$1:$X$4,2,0)),"",O202/VLOOKUP(C202,$W$1:$X$4,2,0))</f>
        <v/>
      </c>
      <c r="R202" s="299" t="inlineStr">
        <is>
          <t>NA</t>
        </is>
      </c>
      <c r="S202" s="299">
        <f>N202</f>
        <v/>
      </c>
      <c r="T202" s="358">
        <f>(O202+S202)/VLOOKUP(C202,$W$1:$X$4,2,0)</f>
        <v/>
      </c>
      <c r="U202" s="299" t="inlineStr">
        <is>
          <t>NA</t>
        </is>
      </c>
      <c r="V202" s="359">
        <f>U202=R202</f>
        <v/>
      </c>
      <c r="W202" s="373" t="n"/>
      <c r="X202" s="349" t="n"/>
      <c r="Y202" s="483" t="n"/>
      <c r="Z202" s="362" t="n"/>
      <c r="AA202" s="477" t="n"/>
      <c r="AB202" s="299">
        <f>L202-H202</f>
        <v/>
      </c>
      <c r="AC202" s="299">
        <f>M202-I202</f>
        <v/>
      </c>
      <c r="AD202" s="299">
        <f>N202-J202</f>
        <v/>
      </c>
      <c r="AE202" s="299">
        <f>O202-K202</f>
        <v/>
      </c>
      <c r="AF202" s="299" t="n"/>
      <c r="AG202" s="299" t="n"/>
      <c r="AH202" s="299" t="n"/>
      <c r="AI202" s="299" t="n"/>
      <c r="AJ202" s="299">
        <f>SUM(AG202:AI202)-AI202</f>
        <v/>
      </c>
      <c r="AK202" s="299" t="n"/>
      <c r="AL202" s="299" t="n"/>
      <c r="AM202" s="299" t="n"/>
      <c r="AN202" s="299">
        <f>SUM(AK202:AM202)-AM202</f>
        <v/>
      </c>
      <c r="AO202" s="358">
        <f>IF(ISERROR(AJ202/VLOOKUP(C202,$W$1:$X$4,2,0)),"",AJ202/VLOOKUP(C202,$W$1:$X$4,2,0))</f>
        <v/>
      </c>
      <c r="AP202" s="358">
        <f>IF(ISERROR(AN202/VLOOKUP(C202,$W$1:$X$4,2,0)),"",AN202/VLOOKUP(C202,$W$1:$X$4,2,0))</f>
        <v/>
      </c>
      <c r="AR202" s="299" t="n"/>
      <c r="AS202" s="299" t="n"/>
      <c r="AT202" s="299" t="n"/>
      <c r="AU202" s="300" t="n"/>
      <c r="AV202" s="299">
        <f>H202-AR202</f>
        <v/>
      </c>
      <c r="AW202" s="299">
        <f>I202-AS202</f>
        <v/>
      </c>
      <c r="AX202" s="299">
        <f>J202-AT202</f>
        <v/>
      </c>
      <c r="AY202" s="299">
        <f>K202-AU202</f>
        <v/>
      </c>
      <c r="AZ202" s="364" t="n"/>
      <c r="BA202" s="299" t="n"/>
      <c r="BB202" s="299" t="n"/>
      <c r="BC202" s="299" t="n"/>
      <c r="BD202" s="300" t="n"/>
      <c r="BE202" s="299">
        <f>L202-BA202</f>
        <v/>
      </c>
      <c r="BF202" s="299">
        <f>M202-BB202</f>
        <v/>
      </c>
      <c r="BG202" s="299">
        <f>N202-BC202</f>
        <v/>
      </c>
      <c r="BH202" s="299">
        <f>O202-BD202</f>
        <v/>
      </c>
      <c r="BJ202" s="364" t="n"/>
      <c r="DJ202" s="365" t="n"/>
    </row>
    <row r="203" outlineLevel="1" ht="12.75" customHeight="1" s="302">
      <c r="A203" s="354">
        <f>C203&amp;D203</f>
        <v/>
      </c>
      <c r="B203" s="354">
        <f>C203&amp;F203</f>
        <v/>
      </c>
      <c r="C203" s="355" t="inlineStr">
        <is>
          <t>Hotel Name</t>
        </is>
      </c>
      <c r="D203" s="485">
        <f>TEXT(F203,"mmm")&amp;"-"&amp;RIGHT(YEAR(F203),2)</f>
        <v/>
      </c>
      <c r="E203" s="485" t="inlineStr">
        <is>
          <t>Q3</t>
        </is>
      </c>
      <c r="F203" s="485" t="n">
        <v>45215</v>
      </c>
      <c r="G203" s="486">
        <f>WEEKDAY(F203)</f>
        <v/>
      </c>
      <c r="H203" s="299" t="n">
        <v>6</v>
      </c>
      <c r="I203" s="299" t="n">
        <v>8</v>
      </c>
      <c r="J203" s="299" t="n">
        <v>0</v>
      </c>
      <c r="K203" s="300">
        <f>SUM(H203:J203)-J203</f>
        <v/>
      </c>
      <c r="L203" s="299" t="n"/>
      <c r="M203" s="299" t="n"/>
      <c r="N203" s="299" t="n"/>
      <c r="O203" s="300">
        <f>SUM(L203:N203)-N203</f>
        <v/>
      </c>
      <c r="P203" s="358">
        <f>IF(ISERROR(K203/VLOOKUP(C203,$W$1:$X$4,2,0)),"",K203/VLOOKUP(C203,$W$1:$X$4,2,0))</f>
        <v/>
      </c>
      <c r="Q203" s="358">
        <f>IF(ISERROR(O203/VLOOKUP(C203,$W$1:$X$4,2,0)),"",O203/VLOOKUP(C203,$W$1:$X$4,2,0))</f>
        <v/>
      </c>
      <c r="R203" s="299" t="inlineStr">
        <is>
          <t>NA</t>
        </is>
      </c>
      <c r="S203" s="299">
        <f>N203</f>
        <v/>
      </c>
      <c r="T203" s="358">
        <f>(O203+S203)/VLOOKUP(C203,$W$1:$X$4,2,0)</f>
        <v/>
      </c>
      <c r="U203" s="299" t="inlineStr">
        <is>
          <t>NA</t>
        </is>
      </c>
      <c r="V203" s="359">
        <f>U203=R203</f>
        <v/>
      </c>
      <c r="W203" s="373" t="n"/>
      <c r="X203" s="349" t="n"/>
      <c r="Y203" s="483" t="n"/>
      <c r="Z203" s="362" t="n"/>
      <c r="AA203" s="477" t="n"/>
      <c r="AB203" s="299">
        <f>L203-H203</f>
        <v/>
      </c>
      <c r="AC203" s="299">
        <f>M203-I203</f>
        <v/>
      </c>
      <c r="AD203" s="299">
        <f>N203-J203</f>
        <v/>
      </c>
      <c r="AE203" s="299">
        <f>O203-K203</f>
        <v/>
      </c>
      <c r="AF203" s="299" t="n"/>
      <c r="AG203" s="299" t="n"/>
      <c r="AH203" s="299" t="n"/>
      <c r="AI203" s="299" t="n"/>
      <c r="AJ203" s="299">
        <f>SUM(AG203:AI203)-AI203</f>
        <v/>
      </c>
      <c r="AK203" s="299" t="n"/>
      <c r="AL203" s="299" t="n"/>
      <c r="AM203" s="299" t="n"/>
      <c r="AN203" s="299">
        <f>SUM(AK203:AM203)-AM203</f>
        <v/>
      </c>
      <c r="AO203" s="358">
        <f>IF(ISERROR(AJ203/VLOOKUP(C203,$W$1:$X$4,2,0)),"",AJ203/VLOOKUP(C203,$W$1:$X$4,2,0))</f>
        <v/>
      </c>
      <c r="AP203" s="358">
        <f>IF(ISERROR(AN203/VLOOKUP(C203,$W$1:$X$4,2,0)),"",AN203/VLOOKUP(C203,$W$1:$X$4,2,0))</f>
        <v/>
      </c>
      <c r="AR203" s="299" t="n"/>
      <c r="AS203" s="299" t="n"/>
      <c r="AT203" s="299" t="n"/>
      <c r="AU203" s="300" t="n"/>
      <c r="AV203" s="299">
        <f>H203-AR203</f>
        <v/>
      </c>
      <c r="AW203" s="299">
        <f>I203-AS203</f>
        <v/>
      </c>
      <c r="AX203" s="299">
        <f>J203-AT203</f>
        <v/>
      </c>
      <c r="AY203" s="299">
        <f>K203-AU203</f>
        <v/>
      </c>
      <c r="AZ203" s="364" t="n"/>
      <c r="BA203" s="299" t="n"/>
      <c r="BB203" s="299" t="n"/>
      <c r="BC203" s="299" t="n"/>
      <c r="BD203" s="300" t="n"/>
      <c r="BE203" s="299">
        <f>L203-BA203</f>
        <v/>
      </c>
      <c r="BF203" s="299">
        <f>M203-BB203</f>
        <v/>
      </c>
      <c r="BG203" s="299">
        <f>N203-BC203</f>
        <v/>
      </c>
      <c r="BH203" s="299">
        <f>O203-BD203</f>
        <v/>
      </c>
      <c r="BJ203" s="364" t="n"/>
      <c r="DJ203" s="365" t="n"/>
    </row>
    <row r="204" outlineLevel="1" ht="12.75" customHeight="1" s="302">
      <c r="A204" s="354">
        <f>C204&amp;D204</f>
        <v/>
      </c>
      <c r="B204" s="354">
        <f>C204&amp;F204</f>
        <v/>
      </c>
      <c r="C204" s="355" t="inlineStr">
        <is>
          <t>Hotel Name</t>
        </is>
      </c>
      <c r="D204" s="485">
        <f>TEXT(F204,"mmm")&amp;"-"&amp;RIGHT(YEAR(F204),2)</f>
        <v/>
      </c>
      <c r="E204" s="485" t="inlineStr">
        <is>
          <t>Q3</t>
        </is>
      </c>
      <c r="F204" s="485" t="n">
        <v>45216</v>
      </c>
      <c r="G204" s="486">
        <f>WEEKDAY(F204)</f>
        <v/>
      </c>
      <c r="H204" s="299" t="n">
        <v>7</v>
      </c>
      <c r="I204" s="299" t="n">
        <v>14</v>
      </c>
      <c r="J204" s="299" t="n">
        <v>0</v>
      </c>
      <c r="K204" s="300">
        <f>SUM(H204:J204)-J204</f>
        <v/>
      </c>
      <c r="L204" s="299" t="n"/>
      <c r="M204" s="299" t="n"/>
      <c r="N204" s="299" t="n"/>
      <c r="O204" s="300">
        <f>SUM(L204:N204)-N204</f>
        <v/>
      </c>
      <c r="P204" s="358">
        <f>IF(ISERROR(K204/VLOOKUP(C204,$W$1:$X$4,2,0)),"",K204/VLOOKUP(C204,$W$1:$X$4,2,0))</f>
        <v/>
      </c>
      <c r="Q204" s="358">
        <f>IF(ISERROR(O204/VLOOKUP(C204,$W$1:$X$4,2,0)),"",O204/VLOOKUP(C204,$W$1:$X$4,2,0))</f>
        <v/>
      </c>
      <c r="R204" s="299" t="inlineStr">
        <is>
          <t>NA</t>
        </is>
      </c>
      <c r="S204" s="299">
        <f>N204</f>
        <v/>
      </c>
      <c r="T204" s="358">
        <f>(O204+S204)/VLOOKUP(C204,$W$1:$X$4,2,0)</f>
        <v/>
      </c>
      <c r="U204" s="299" t="inlineStr">
        <is>
          <t>NA</t>
        </is>
      </c>
      <c r="V204" s="359">
        <f>U204=R204</f>
        <v/>
      </c>
      <c r="W204" s="373" t="n"/>
      <c r="X204" s="349" t="n"/>
      <c r="Y204" s="483" t="n"/>
      <c r="Z204" s="362" t="n"/>
      <c r="AA204" s="477" t="n"/>
      <c r="AB204" s="299">
        <f>L204-H204</f>
        <v/>
      </c>
      <c r="AC204" s="299">
        <f>M204-I204</f>
        <v/>
      </c>
      <c r="AD204" s="299">
        <f>N204-J204</f>
        <v/>
      </c>
      <c r="AE204" s="299">
        <f>O204-K204</f>
        <v/>
      </c>
      <c r="AF204" s="299" t="n"/>
      <c r="AG204" s="299" t="n"/>
      <c r="AH204" s="299" t="n"/>
      <c r="AI204" s="299" t="n"/>
      <c r="AJ204" s="299">
        <f>SUM(AG204:AI204)-AI204</f>
        <v/>
      </c>
      <c r="AK204" s="299" t="n"/>
      <c r="AL204" s="299" t="n"/>
      <c r="AM204" s="299" t="n"/>
      <c r="AN204" s="299">
        <f>SUM(AK204:AM204)-AM204</f>
        <v/>
      </c>
      <c r="AO204" s="358">
        <f>IF(ISERROR(AJ204/VLOOKUP(C204,$W$1:$X$4,2,0)),"",AJ204/VLOOKUP(C204,$W$1:$X$4,2,0))</f>
        <v/>
      </c>
      <c r="AP204" s="358">
        <f>IF(ISERROR(AN204/VLOOKUP(C204,$W$1:$X$4,2,0)),"",AN204/VLOOKUP(C204,$W$1:$X$4,2,0))</f>
        <v/>
      </c>
      <c r="AR204" s="299" t="n"/>
      <c r="AS204" s="299" t="n"/>
      <c r="AT204" s="299" t="n"/>
      <c r="AU204" s="300" t="n"/>
      <c r="AV204" s="299">
        <f>H204-AR204</f>
        <v/>
      </c>
      <c r="AW204" s="299">
        <f>I204-AS204</f>
        <v/>
      </c>
      <c r="AX204" s="299">
        <f>J204-AT204</f>
        <v/>
      </c>
      <c r="AY204" s="299">
        <f>K204-AU204</f>
        <v/>
      </c>
      <c r="AZ204" s="364" t="n"/>
      <c r="BA204" s="299" t="n"/>
      <c r="BB204" s="299" t="n"/>
      <c r="BC204" s="299" t="n"/>
      <c r="BD204" s="300" t="n"/>
      <c r="BE204" s="299">
        <f>L204-BA204</f>
        <v/>
      </c>
      <c r="BF204" s="299">
        <f>M204-BB204</f>
        <v/>
      </c>
      <c r="BG204" s="299">
        <f>N204-BC204</f>
        <v/>
      </c>
      <c r="BH204" s="299">
        <f>O204-BD204</f>
        <v/>
      </c>
      <c r="BJ204" s="364" t="n"/>
      <c r="DJ204" s="365" t="n"/>
    </row>
    <row r="205" outlineLevel="1" ht="12.75" customHeight="1" s="302">
      <c r="A205" s="354">
        <f>C205&amp;D205</f>
        <v/>
      </c>
      <c r="B205" s="354">
        <f>C205&amp;F205</f>
        <v/>
      </c>
      <c r="C205" s="355" t="inlineStr">
        <is>
          <t>Hotel Name</t>
        </is>
      </c>
      <c r="D205" s="485">
        <f>TEXT(F205,"mmm")&amp;"-"&amp;RIGHT(YEAR(F205),2)</f>
        <v/>
      </c>
      <c r="E205" s="485" t="inlineStr">
        <is>
          <t>Q3</t>
        </is>
      </c>
      <c r="F205" s="485" t="n">
        <v>45217</v>
      </c>
      <c r="G205" s="486">
        <f>WEEKDAY(F205)</f>
        <v/>
      </c>
      <c r="H205" s="299" t="n">
        <v>6</v>
      </c>
      <c r="I205" s="299" t="n">
        <v>14</v>
      </c>
      <c r="J205" s="299" t="n">
        <v>0</v>
      </c>
      <c r="K205" s="300">
        <f>SUM(H205:J205)-J205</f>
        <v/>
      </c>
      <c r="L205" s="299" t="n"/>
      <c r="M205" s="299" t="n"/>
      <c r="N205" s="299" t="n"/>
      <c r="O205" s="300">
        <f>SUM(L205:N205)-N205</f>
        <v/>
      </c>
      <c r="P205" s="358">
        <f>IF(ISERROR(K205/VLOOKUP(C205,$W$1:$X$4,2,0)),"",K205/VLOOKUP(C205,$W$1:$X$4,2,0))</f>
        <v/>
      </c>
      <c r="Q205" s="358">
        <f>IF(ISERROR(O205/VLOOKUP(C205,$W$1:$X$4,2,0)),"",O205/VLOOKUP(C205,$W$1:$X$4,2,0))</f>
        <v/>
      </c>
      <c r="R205" s="299" t="inlineStr">
        <is>
          <t>NA</t>
        </is>
      </c>
      <c r="S205" s="299">
        <f>N205</f>
        <v/>
      </c>
      <c r="T205" s="358">
        <f>(O205+S205)/VLOOKUP(C205,$W$1:$X$4,2,0)</f>
        <v/>
      </c>
      <c r="U205" s="299" t="inlineStr">
        <is>
          <t>NA</t>
        </is>
      </c>
      <c r="V205" s="359">
        <f>U205=R205</f>
        <v/>
      </c>
      <c r="W205" s="373" t="n"/>
      <c r="X205" s="349" t="n"/>
      <c r="Y205" s="483" t="n"/>
      <c r="Z205" s="362" t="n"/>
      <c r="AA205" s="477" t="n"/>
      <c r="AB205" s="299">
        <f>L205-H205</f>
        <v/>
      </c>
      <c r="AC205" s="299">
        <f>M205-I205</f>
        <v/>
      </c>
      <c r="AD205" s="299">
        <f>N205-J205</f>
        <v/>
      </c>
      <c r="AE205" s="299">
        <f>O205-K205</f>
        <v/>
      </c>
      <c r="AF205" s="299" t="n"/>
      <c r="AG205" s="299" t="n"/>
      <c r="AH205" s="299" t="n"/>
      <c r="AI205" s="299" t="n"/>
      <c r="AJ205" s="299">
        <f>SUM(AG205:AI205)-AI205</f>
        <v/>
      </c>
      <c r="AK205" s="299" t="n"/>
      <c r="AL205" s="299" t="n"/>
      <c r="AM205" s="299" t="n"/>
      <c r="AN205" s="299">
        <f>SUM(AK205:AM205)-AM205</f>
        <v/>
      </c>
      <c r="AO205" s="358">
        <f>IF(ISERROR(AJ205/VLOOKUP(C205,$W$1:$X$4,2,0)),"",AJ205/VLOOKUP(C205,$W$1:$X$4,2,0))</f>
        <v/>
      </c>
      <c r="AP205" s="358">
        <f>IF(ISERROR(AN205/VLOOKUP(C205,$W$1:$X$4,2,0)),"",AN205/VLOOKUP(C205,$W$1:$X$4,2,0))</f>
        <v/>
      </c>
      <c r="AR205" s="299" t="n"/>
      <c r="AS205" s="299" t="n"/>
      <c r="AT205" s="299" t="n"/>
      <c r="AU205" s="300" t="n"/>
      <c r="AV205" s="299">
        <f>H205-AR205</f>
        <v/>
      </c>
      <c r="AW205" s="299">
        <f>I205-AS205</f>
        <v/>
      </c>
      <c r="AX205" s="299">
        <f>J205-AT205</f>
        <v/>
      </c>
      <c r="AY205" s="299">
        <f>K205-AU205</f>
        <v/>
      </c>
      <c r="AZ205" s="364" t="n"/>
      <c r="BA205" s="299" t="n"/>
      <c r="BB205" s="299" t="n"/>
      <c r="BC205" s="299" t="n"/>
      <c r="BD205" s="300" t="n"/>
      <c r="BE205" s="299">
        <f>L205-BA205</f>
        <v/>
      </c>
      <c r="BF205" s="299">
        <f>M205-BB205</f>
        <v/>
      </c>
      <c r="BG205" s="299">
        <f>N205-BC205</f>
        <v/>
      </c>
      <c r="BH205" s="299">
        <f>O205-BD205</f>
        <v/>
      </c>
      <c r="BJ205" s="364" t="n"/>
      <c r="DJ205" s="365" t="n"/>
    </row>
    <row r="206" outlineLevel="1" ht="12.75" customHeight="1" s="302">
      <c r="A206" s="354">
        <f>C206&amp;D206</f>
        <v/>
      </c>
      <c r="B206" s="354">
        <f>C206&amp;F206</f>
        <v/>
      </c>
      <c r="C206" s="355" t="inlineStr">
        <is>
          <t>Hotel Name</t>
        </is>
      </c>
      <c r="D206" s="485">
        <f>TEXT(F206,"mmm")&amp;"-"&amp;RIGHT(YEAR(F206),2)</f>
        <v/>
      </c>
      <c r="E206" s="485" t="inlineStr">
        <is>
          <t>Q3</t>
        </is>
      </c>
      <c r="F206" s="485" t="n">
        <v>45218</v>
      </c>
      <c r="G206" s="486">
        <f>WEEKDAY(F206)</f>
        <v/>
      </c>
      <c r="H206" s="299" t="n">
        <v>6</v>
      </c>
      <c r="I206" s="299" t="n">
        <v>9</v>
      </c>
      <c r="J206" s="299" t="n">
        <v>0</v>
      </c>
      <c r="K206" s="300">
        <f>SUM(H206:J206)-J206</f>
        <v/>
      </c>
      <c r="L206" s="299" t="n"/>
      <c r="M206" s="299" t="n"/>
      <c r="N206" s="299" t="n"/>
      <c r="O206" s="300">
        <f>SUM(L206:N206)-N206</f>
        <v/>
      </c>
      <c r="P206" s="358">
        <f>IF(ISERROR(K206/VLOOKUP(C206,$W$1:$X$4,2,0)),"",K206/VLOOKUP(C206,$W$1:$X$4,2,0))</f>
        <v/>
      </c>
      <c r="Q206" s="358">
        <f>IF(ISERROR(O206/VLOOKUP(C206,$W$1:$X$4,2,0)),"",O206/VLOOKUP(C206,$W$1:$X$4,2,0))</f>
        <v/>
      </c>
      <c r="R206" s="299" t="inlineStr">
        <is>
          <t>NA</t>
        </is>
      </c>
      <c r="S206" s="299">
        <f>N206</f>
        <v/>
      </c>
      <c r="T206" s="358">
        <f>(O206+S206)/VLOOKUP(C206,$W$1:$X$4,2,0)</f>
        <v/>
      </c>
      <c r="U206" s="299" t="inlineStr">
        <is>
          <t>NA</t>
        </is>
      </c>
      <c r="V206" s="359">
        <f>U206=R206</f>
        <v/>
      </c>
      <c r="W206" s="373" t="n"/>
      <c r="X206" s="349" t="n"/>
      <c r="Y206" s="483" t="n"/>
      <c r="Z206" s="362" t="n"/>
      <c r="AA206" s="477" t="n"/>
      <c r="AB206" s="299">
        <f>L206-H206</f>
        <v/>
      </c>
      <c r="AC206" s="299">
        <f>M206-I206</f>
        <v/>
      </c>
      <c r="AD206" s="299">
        <f>N206-J206</f>
        <v/>
      </c>
      <c r="AE206" s="299">
        <f>O206-K206</f>
        <v/>
      </c>
      <c r="AF206" s="299" t="n"/>
      <c r="AG206" s="299" t="n"/>
      <c r="AH206" s="299" t="n"/>
      <c r="AI206" s="299" t="n"/>
      <c r="AJ206" s="299">
        <f>SUM(AG206:AI206)-AI206</f>
        <v/>
      </c>
      <c r="AK206" s="299" t="n"/>
      <c r="AL206" s="299" t="n"/>
      <c r="AM206" s="299" t="n"/>
      <c r="AN206" s="299">
        <f>SUM(AK206:AM206)-AM206</f>
        <v/>
      </c>
      <c r="AO206" s="358">
        <f>IF(ISERROR(AJ206/VLOOKUP(C206,$W$1:$X$4,2,0)),"",AJ206/VLOOKUP(C206,$W$1:$X$4,2,0))</f>
        <v/>
      </c>
      <c r="AP206" s="358">
        <f>IF(ISERROR(AN206/VLOOKUP(C206,$W$1:$X$4,2,0)),"",AN206/VLOOKUP(C206,$W$1:$X$4,2,0))</f>
        <v/>
      </c>
      <c r="AR206" s="299" t="n"/>
      <c r="AS206" s="299" t="n"/>
      <c r="AT206" s="299" t="n"/>
      <c r="AU206" s="300" t="n"/>
      <c r="AV206" s="299">
        <f>H206-AR206</f>
        <v/>
      </c>
      <c r="AW206" s="299">
        <f>I206-AS206</f>
        <v/>
      </c>
      <c r="AX206" s="299">
        <f>J206-AT206</f>
        <v/>
      </c>
      <c r="AY206" s="299">
        <f>K206-AU206</f>
        <v/>
      </c>
      <c r="AZ206" s="364" t="n"/>
      <c r="BA206" s="299" t="n"/>
      <c r="BB206" s="299" t="n"/>
      <c r="BC206" s="299" t="n"/>
      <c r="BD206" s="300" t="n"/>
      <c r="BE206" s="299">
        <f>L206-BA206</f>
        <v/>
      </c>
      <c r="BF206" s="299">
        <f>M206-BB206</f>
        <v/>
      </c>
      <c r="BG206" s="299">
        <f>N206-BC206</f>
        <v/>
      </c>
      <c r="BH206" s="299">
        <f>O206-BD206</f>
        <v/>
      </c>
      <c r="BJ206" s="364" t="n"/>
      <c r="DJ206" s="365" t="n"/>
    </row>
    <row r="207" outlineLevel="1" ht="12.75" customHeight="1" s="302">
      <c r="A207" s="354">
        <f>C207&amp;D207</f>
        <v/>
      </c>
      <c r="B207" s="354">
        <f>C207&amp;F207</f>
        <v/>
      </c>
      <c r="C207" s="355" t="inlineStr">
        <is>
          <t>Hotel Name</t>
        </is>
      </c>
      <c r="D207" s="485">
        <f>TEXT(F207,"mmm")&amp;"-"&amp;RIGHT(YEAR(F207),2)</f>
        <v/>
      </c>
      <c r="E207" s="485" t="inlineStr">
        <is>
          <t>Q3</t>
        </is>
      </c>
      <c r="F207" s="485" t="n">
        <v>45219</v>
      </c>
      <c r="G207" s="486">
        <f>WEEKDAY(F207)</f>
        <v/>
      </c>
      <c r="H207" s="299" t="n">
        <v>7</v>
      </c>
      <c r="I207" s="299" t="n">
        <v>9</v>
      </c>
      <c r="J207" s="299" t="n">
        <v>0</v>
      </c>
      <c r="K207" s="300">
        <f>SUM(H207:J207)-J207</f>
        <v/>
      </c>
      <c r="L207" s="299" t="n"/>
      <c r="M207" s="299" t="n"/>
      <c r="N207" s="299" t="n"/>
      <c r="O207" s="300">
        <f>SUM(L207:N207)-N207</f>
        <v/>
      </c>
      <c r="P207" s="358">
        <f>IF(ISERROR(K207/VLOOKUP(C207,$W$1:$X$4,2,0)),"",K207/VLOOKUP(C207,$W$1:$X$4,2,0))</f>
        <v/>
      </c>
      <c r="Q207" s="358">
        <f>IF(ISERROR(O207/VLOOKUP(C207,$W$1:$X$4,2,0)),"",O207/VLOOKUP(C207,$W$1:$X$4,2,0))</f>
        <v/>
      </c>
      <c r="R207" s="299" t="inlineStr">
        <is>
          <t>NA</t>
        </is>
      </c>
      <c r="S207" s="299">
        <f>N207</f>
        <v/>
      </c>
      <c r="T207" s="358">
        <f>(O207+S207)/VLOOKUP(C207,$W$1:$X$4,2,0)</f>
        <v/>
      </c>
      <c r="U207" s="299" t="inlineStr">
        <is>
          <t>NA</t>
        </is>
      </c>
      <c r="V207" s="359">
        <f>U207=R207</f>
        <v/>
      </c>
      <c r="W207" s="373" t="n"/>
      <c r="X207" s="349" t="n"/>
      <c r="Y207" s="483" t="n"/>
      <c r="Z207" s="362" t="n"/>
      <c r="AA207" s="477" t="n"/>
      <c r="AB207" s="299">
        <f>L207-H207</f>
        <v/>
      </c>
      <c r="AC207" s="299">
        <f>M207-I207</f>
        <v/>
      </c>
      <c r="AD207" s="299">
        <f>N207-J207</f>
        <v/>
      </c>
      <c r="AE207" s="299">
        <f>O207-K207</f>
        <v/>
      </c>
      <c r="AF207" s="299" t="n"/>
      <c r="AG207" s="299" t="n"/>
      <c r="AH207" s="299" t="n"/>
      <c r="AI207" s="299" t="n"/>
      <c r="AJ207" s="299">
        <f>SUM(AG207:AI207)-AI207</f>
        <v/>
      </c>
      <c r="AK207" s="299" t="n"/>
      <c r="AL207" s="299" t="n"/>
      <c r="AM207" s="299" t="n"/>
      <c r="AN207" s="299">
        <f>SUM(AK207:AM207)-AM207</f>
        <v/>
      </c>
      <c r="AO207" s="358">
        <f>IF(ISERROR(AJ207/VLOOKUP(C207,$W$1:$X$4,2,0)),"",AJ207/VLOOKUP(C207,$W$1:$X$4,2,0))</f>
        <v/>
      </c>
      <c r="AP207" s="358">
        <f>IF(ISERROR(AN207/VLOOKUP(C207,$W$1:$X$4,2,0)),"",AN207/VLOOKUP(C207,$W$1:$X$4,2,0))</f>
        <v/>
      </c>
      <c r="AR207" s="299" t="n"/>
      <c r="AS207" s="299" t="n"/>
      <c r="AT207" s="299" t="n"/>
      <c r="AU207" s="300" t="n"/>
      <c r="AV207" s="299">
        <f>H207-AR207</f>
        <v/>
      </c>
      <c r="AW207" s="299">
        <f>I207-AS207</f>
        <v/>
      </c>
      <c r="AX207" s="299">
        <f>J207-AT207</f>
        <v/>
      </c>
      <c r="AY207" s="299">
        <f>K207-AU207</f>
        <v/>
      </c>
      <c r="AZ207" s="364" t="n"/>
      <c r="BA207" s="299" t="n"/>
      <c r="BB207" s="299" t="n"/>
      <c r="BC207" s="299" t="n"/>
      <c r="BD207" s="300" t="n"/>
      <c r="BE207" s="299">
        <f>L207-BA207</f>
        <v/>
      </c>
      <c r="BF207" s="299">
        <f>M207-BB207</f>
        <v/>
      </c>
      <c r="BG207" s="299">
        <f>N207-BC207</f>
        <v/>
      </c>
      <c r="BH207" s="299">
        <f>O207-BD207</f>
        <v/>
      </c>
      <c r="BJ207" s="364" t="n"/>
      <c r="DJ207" s="365" t="n"/>
    </row>
    <row r="208" outlineLevel="1" ht="12.75" customHeight="1" s="302">
      <c r="A208" s="354">
        <f>C208&amp;D208</f>
        <v/>
      </c>
      <c r="B208" s="354">
        <f>C208&amp;F208</f>
        <v/>
      </c>
      <c r="C208" s="355" t="inlineStr">
        <is>
          <t>Hotel Name</t>
        </is>
      </c>
      <c r="D208" s="485">
        <f>TEXT(F208,"mmm")&amp;"-"&amp;RIGHT(YEAR(F208),2)</f>
        <v/>
      </c>
      <c r="E208" s="485" t="inlineStr">
        <is>
          <t>Q3</t>
        </is>
      </c>
      <c r="F208" s="485" t="n">
        <v>45220</v>
      </c>
      <c r="G208" s="486">
        <f>WEEKDAY(F208)</f>
        <v/>
      </c>
      <c r="H208" s="299" t="n">
        <v>10</v>
      </c>
      <c r="I208" s="299" t="n">
        <v>14</v>
      </c>
      <c r="J208" s="299" t="n">
        <v>0</v>
      </c>
      <c r="K208" s="300">
        <f>SUM(H208:J208)-J208</f>
        <v/>
      </c>
      <c r="L208" s="299" t="n"/>
      <c r="M208" s="299" t="n"/>
      <c r="N208" s="299" t="n"/>
      <c r="O208" s="300">
        <f>SUM(L208:N208)-N208</f>
        <v/>
      </c>
      <c r="P208" s="358">
        <f>IF(ISERROR(K208/VLOOKUP(C208,$W$1:$X$4,2,0)),"",K208/VLOOKUP(C208,$W$1:$X$4,2,0))</f>
        <v/>
      </c>
      <c r="Q208" s="358">
        <f>IF(ISERROR(O208/VLOOKUP(C208,$W$1:$X$4,2,0)),"",O208/VLOOKUP(C208,$W$1:$X$4,2,0))</f>
        <v/>
      </c>
      <c r="R208" s="299" t="inlineStr">
        <is>
          <t>NA</t>
        </is>
      </c>
      <c r="S208" s="299">
        <f>N208</f>
        <v/>
      </c>
      <c r="T208" s="358">
        <f>(O208+S208)/VLOOKUP(C208,$W$1:$X$4,2,0)</f>
        <v/>
      </c>
      <c r="U208" s="299" t="inlineStr">
        <is>
          <t>NA</t>
        </is>
      </c>
      <c r="V208" s="359">
        <f>U208=R208</f>
        <v/>
      </c>
      <c r="W208" s="373" t="n"/>
      <c r="X208" s="349" t="n"/>
      <c r="Y208" s="483" t="n"/>
      <c r="Z208" s="362" t="n"/>
      <c r="AA208" s="477" t="n"/>
      <c r="AB208" s="299">
        <f>L208-H208</f>
        <v/>
      </c>
      <c r="AC208" s="299">
        <f>M208-I208</f>
        <v/>
      </c>
      <c r="AD208" s="299">
        <f>N208-J208</f>
        <v/>
      </c>
      <c r="AE208" s="299">
        <f>O208-K208</f>
        <v/>
      </c>
      <c r="AF208" s="299" t="n"/>
      <c r="AG208" s="299" t="n"/>
      <c r="AH208" s="299" t="n"/>
      <c r="AI208" s="299" t="n"/>
      <c r="AJ208" s="299">
        <f>SUM(AG208:AI208)-AI208</f>
        <v/>
      </c>
      <c r="AK208" s="299" t="n"/>
      <c r="AL208" s="299" t="n"/>
      <c r="AM208" s="299" t="n"/>
      <c r="AN208" s="299">
        <f>SUM(AK208:AM208)-AM208</f>
        <v/>
      </c>
      <c r="AO208" s="358">
        <f>IF(ISERROR(AJ208/VLOOKUP(C208,$W$1:$X$4,2,0)),"",AJ208/VLOOKUP(C208,$W$1:$X$4,2,0))</f>
        <v/>
      </c>
      <c r="AP208" s="358">
        <f>IF(ISERROR(AN208/VLOOKUP(C208,$W$1:$X$4,2,0)),"",AN208/VLOOKUP(C208,$W$1:$X$4,2,0))</f>
        <v/>
      </c>
      <c r="AR208" s="299" t="n"/>
      <c r="AS208" s="299" t="n"/>
      <c r="AT208" s="299" t="n"/>
      <c r="AU208" s="300" t="n"/>
      <c r="AV208" s="299">
        <f>H208-AR208</f>
        <v/>
      </c>
      <c r="AW208" s="299">
        <f>I208-AS208</f>
        <v/>
      </c>
      <c r="AX208" s="299">
        <f>J208-AT208</f>
        <v/>
      </c>
      <c r="AY208" s="299">
        <f>K208-AU208</f>
        <v/>
      </c>
      <c r="AZ208" s="364" t="n"/>
      <c r="BA208" s="299" t="n"/>
      <c r="BB208" s="299" t="n"/>
      <c r="BC208" s="299" t="n"/>
      <c r="BD208" s="300" t="n"/>
      <c r="BE208" s="299">
        <f>L208-BA208</f>
        <v/>
      </c>
      <c r="BF208" s="299">
        <f>M208-BB208</f>
        <v/>
      </c>
      <c r="BG208" s="299">
        <f>N208-BC208</f>
        <v/>
      </c>
      <c r="BH208" s="299">
        <f>O208-BD208</f>
        <v/>
      </c>
      <c r="BJ208" s="364" t="n"/>
      <c r="DJ208" s="365" t="n"/>
    </row>
    <row r="209" outlineLevel="1" ht="12.75" customHeight="1" s="302">
      <c r="A209" s="354">
        <f>C209&amp;D209</f>
        <v/>
      </c>
      <c r="B209" s="354">
        <f>C209&amp;F209</f>
        <v/>
      </c>
      <c r="C209" s="355" t="inlineStr">
        <is>
          <t>Hotel Name</t>
        </is>
      </c>
      <c r="D209" s="485">
        <f>TEXT(F209,"mmm")&amp;"-"&amp;RIGHT(YEAR(F209),2)</f>
        <v/>
      </c>
      <c r="E209" s="485" t="inlineStr">
        <is>
          <t>Q3</t>
        </is>
      </c>
      <c r="F209" s="485" t="n">
        <v>45221</v>
      </c>
      <c r="G209" s="486">
        <f>WEEKDAY(F209)</f>
        <v/>
      </c>
      <c r="H209" s="299" t="n">
        <v>8</v>
      </c>
      <c r="I209" s="299" t="n">
        <v>22</v>
      </c>
      <c r="J209" s="299" t="n">
        <v>0</v>
      </c>
      <c r="K209" s="300">
        <f>SUM(H209:J209)-J209</f>
        <v/>
      </c>
      <c r="L209" s="299" t="n"/>
      <c r="M209" s="299" t="n"/>
      <c r="N209" s="299" t="n"/>
      <c r="O209" s="300">
        <f>SUM(L209:N209)-N209</f>
        <v/>
      </c>
      <c r="P209" s="358">
        <f>IF(ISERROR(K209/VLOOKUP(C209,$W$1:$X$4,2,0)),"",K209/VLOOKUP(C209,$W$1:$X$4,2,0))</f>
        <v/>
      </c>
      <c r="Q209" s="358">
        <f>IF(ISERROR(O209/VLOOKUP(C209,$W$1:$X$4,2,0)),"",O209/VLOOKUP(C209,$W$1:$X$4,2,0))</f>
        <v/>
      </c>
      <c r="R209" s="299" t="inlineStr">
        <is>
          <t>NA</t>
        </is>
      </c>
      <c r="S209" s="299">
        <f>N209</f>
        <v/>
      </c>
      <c r="T209" s="358">
        <f>(O209+S209)/VLOOKUP(C209,$W$1:$X$4,2,0)</f>
        <v/>
      </c>
      <c r="U209" s="299" t="inlineStr">
        <is>
          <t>NA</t>
        </is>
      </c>
      <c r="V209" s="359">
        <f>U209=R209</f>
        <v/>
      </c>
      <c r="W209" s="373" t="n"/>
      <c r="X209" s="349" t="n"/>
      <c r="Y209" s="483" t="n"/>
      <c r="Z209" s="362" t="n"/>
      <c r="AA209" s="477" t="n"/>
      <c r="AB209" s="299">
        <f>L209-H209</f>
        <v/>
      </c>
      <c r="AC209" s="299">
        <f>M209-I209</f>
        <v/>
      </c>
      <c r="AD209" s="299">
        <f>N209-J209</f>
        <v/>
      </c>
      <c r="AE209" s="299">
        <f>O209-K209</f>
        <v/>
      </c>
      <c r="AF209" s="299" t="n"/>
      <c r="AG209" s="299" t="n"/>
      <c r="AH209" s="299" t="n"/>
      <c r="AI209" s="299" t="n"/>
      <c r="AJ209" s="299">
        <f>SUM(AG209:AI209)-AI209</f>
        <v/>
      </c>
      <c r="AK209" s="299" t="n"/>
      <c r="AL209" s="299" t="n"/>
      <c r="AM209" s="299" t="n"/>
      <c r="AN209" s="299">
        <f>SUM(AK209:AM209)-AM209</f>
        <v/>
      </c>
      <c r="AO209" s="358">
        <f>IF(ISERROR(AJ209/VLOOKUP(C209,$W$1:$X$4,2,0)),"",AJ209/VLOOKUP(C209,$W$1:$X$4,2,0))</f>
        <v/>
      </c>
      <c r="AP209" s="358">
        <f>IF(ISERROR(AN209/VLOOKUP(C209,$W$1:$X$4,2,0)),"",AN209/VLOOKUP(C209,$W$1:$X$4,2,0))</f>
        <v/>
      </c>
      <c r="AR209" s="299" t="n"/>
      <c r="AS209" s="299" t="n"/>
      <c r="AT209" s="299" t="n"/>
      <c r="AU209" s="300" t="n"/>
      <c r="AV209" s="299">
        <f>H209-AR209</f>
        <v/>
      </c>
      <c r="AW209" s="299">
        <f>I209-AS209</f>
        <v/>
      </c>
      <c r="AX209" s="299">
        <f>J209-AT209</f>
        <v/>
      </c>
      <c r="AY209" s="299">
        <f>K209-AU209</f>
        <v/>
      </c>
      <c r="AZ209" s="364" t="n"/>
      <c r="BA209" s="299" t="n"/>
      <c r="BB209" s="299" t="n"/>
      <c r="BC209" s="299" t="n"/>
      <c r="BD209" s="300" t="n"/>
      <c r="BE209" s="299">
        <f>L209-BA209</f>
        <v/>
      </c>
      <c r="BF209" s="299">
        <f>M209-BB209</f>
        <v/>
      </c>
      <c r="BG209" s="299">
        <f>N209-BC209</f>
        <v/>
      </c>
      <c r="BH209" s="299">
        <f>O209-BD209</f>
        <v/>
      </c>
      <c r="BJ209" s="364" t="n"/>
      <c r="DJ209" s="365" t="n"/>
    </row>
    <row r="210" outlineLevel="1" ht="12.75" customHeight="1" s="302">
      <c r="A210" s="354">
        <f>C210&amp;D210</f>
        <v/>
      </c>
      <c r="B210" s="354">
        <f>C210&amp;F210</f>
        <v/>
      </c>
      <c r="C210" s="355" t="inlineStr">
        <is>
          <t>Hotel Name</t>
        </is>
      </c>
      <c r="D210" s="485">
        <f>TEXT(F210,"mmm")&amp;"-"&amp;RIGHT(YEAR(F210),2)</f>
        <v/>
      </c>
      <c r="E210" s="485" t="inlineStr">
        <is>
          <t>Q3</t>
        </is>
      </c>
      <c r="F210" s="485" t="n">
        <v>45222</v>
      </c>
      <c r="G210" s="486">
        <f>WEEKDAY(F210)</f>
        <v/>
      </c>
      <c r="H210" s="299" t="n">
        <v>9</v>
      </c>
      <c r="I210" s="299" t="n">
        <v>18</v>
      </c>
      <c r="J210" s="299" t="n">
        <v>0</v>
      </c>
      <c r="K210" s="300">
        <f>SUM(H210:J210)-J210</f>
        <v/>
      </c>
      <c r="L210" s="299" t="n"/>
      <c r="M210" s="299" t="n"/>
      <c r="N210" s="299" t="n"/>
      <c r="O210" s="300">
        <f>SUM(L210:N210)-N210</f>
        <v/>
      </c>
      <c r="P210" s="358">
        <f>IF(ISERROR(K210/VLOOKUP(C210,$W$1:$X$4,2,0)),"",K210/VLOOKUP(C210,$W$1:$X$4,2,0))</f>
        <v/>
      </c>
      <c r="Q210" s="358">
        <f>IF(ISERROR(O210/VLOOKUP(C210,$W$1:$X$4,2,0)),"",O210/VLOOKUP(C210,$W$1:$X$4,2,0))</f>
        <v/>
      </c>
      <c r="R210" s="299" t="inlineStr">
        <is>
          <t>NA</t>
        </is>
      </c>
      <c r="S210" s="299">
        <f>N210</f>
        <v/>
      </c>
      <c r="T210" s="358">
        <f>(O210+S210)/VLOOKUP(C210,$W$1:$X$4,2,0)</f>
        <v/>
      </c>
      <c r="U210" s="299" t="inlineStr">
        <is>
          <t>NA</t>
        </is>
      </c>
      <c r="V210" s="359">
        <f>U210=R210</f>
        <v/>
      </c>
      <c r="W210" s="373" t="n"/>
      <c r="X210" s="349" t="n"/>
      <c r="Y210" s="483" t="n"/>
      <c r="Z210" s="362" t="n"/>
      <c r="AA210" s="477" t="n"/>
      <c r="AB210" s="299">
        <f>L210-H210</f>
        <v/>
      </c>
      <c r="AC210" s="299">
        <f>M210-I210</f>
        <v/>
      </c>
      <c r="AD210" s="299">
        <f>N210-J210</f>
        <v/>
      </c>
      <c r="AE210" s="299">
        <f>O210-K210</f>
        <v/>
      </c>
      <c r="AF210" s="299" t="n"/>
      <c r="AG210" s="299" t="n"/>
      <c r="AH210" s="299" t="n"/>
      <c r="AI210" s="299" t="n"/>
      <c r="AJ210" s="299">
        <f>SUM(AG210:AI210)-AI210</f>
        <v/>
      </c>
      <c r="AK210" s="299" t="n"/>
      <c r="AL210" s="299" t="n"/>
      <c r="AM210" s="299" t="n"/>
      <c r="AN210" s="299">
        <f>SUM(AK210:AM210)-AM210</f>
        <v/>
      </c>
      <c r="AO210" s="358">
        <f>IF(ISERROR(AJ210/VLOOKUP(C210,$W$1:$X$4,2,0)),"",AJ210/VLOOKUP(C210,$W$1:$X$4,2,0))</f>
        <v/>
      </c>
      <c r="AP210" s="358">
        <f>IF(ISERROR(AN210/VLOOKUP(C210,$W$1:$X$4,2,0)),"",AN210/VLOOKUP(C210,$W$1:$X$4,2,0))</f>
        <v/>
      </c>
      <c r="AR210" s="299" t="n"/>
      <c r="AS210" s="299" t="n"/>
      <c r="AT210" s="299" t="n"/>
      <c r="AU210" s="300" t="n"/>
      <c r="AV210" s="299">
        <f>H210-AR210</f>
        <v/>
      </c>
      <c r="AW210" s="299">
        <f>I210-AS210</f>
        <v/>
      </c>
      <c r="AX210" s="299">
        <f>J210-AT210</f>
        <v/>
      </c>
      <c r="AY210" s="299">
        <f>K210-AU210</f>
        <v/>
      </c>
      <c r="AZ210" s="364" t="n"/>
      <c r="BA210" s="299" t="n"/>
      <c r="BB210" s="299" t="n"/>
      <c r="BC210" s="299" t="n"/>
      <c r="BD210" s="300" t="n"/>
      <c r="BE210" s="299">
        <f>L210-BA210</f>
        <v/>
      </c>
      <c r="BF210" s="299">
        <f>M210-BB210</f>
        <v/>
      </c>
      <c r="BG210" s="299">
        <f>N210-BC210</f>
        <v/>
      </c>
      <c r="BH210" s="299">
        <f>O210-BD210</f>
        <v/>
      </c>
      <c r="BJ210" s="364" t="n"/>
      <c r="DJ210" s="365" t="n"/>
    </row>
    <row r="211" outlineLevel="1" ht="12.75" customHeight="1" s="302">
      <c r="A211" s="354">
        <f>C211&amp;D211</f>
        <v/>
      </c>
      <c r="B211" s="354">
        <f>C211&amp;F211</f>
        <v/>
      </c>
      <c r="C211" s="355" t="inlineStr">
        <is>
          <t>Hotel Name</t>
        </is>
      </c>
      <c r="D211" s="485">
        <f>TEXT(F211,"mmm")&amp;"-"&amp;RIGHT(YEAR(F211),2)</f>
        <v/>
      </c>
      <c r="E211" s="485" t="inlineStr">
        <is>
          <t>Q3</t>
        </is>
      </c>
      <c r="F211" s="485" t="n">
        <v>45223</v>
      </c>
      <c r="G211" s="486">
        <f>WEEKDAY(F211)</f>
        <v/>
      </c>
      <c r="H211" s="299" t="n">
        <v>2</v>
      </c>
      <c r="I211" s="299" t="n">
        <v>12</v>
      </c>
      <c r="J211" s="299" t="n">
        <v>0</v>
      </c>
      <c r="K211" s="300">
        <f>SUM(H211:J211)-J211</f>
        <v/>
      </c>
      <c r="L211" s="299" t="n"/>
      <c r="M211" s="299" t="n"/>
      <c r="N211" s="299" t="n"/>
      <c r="O211" s="300">
        <f>SUM(L211:N211)-N211</f>
        <v/>
      </c>
      <c r="P211" s="358">
        <f>IF(ISERROR(K211/VLOOKUP(C211,$W$1:$X$4,2,0)),"",K211/VLOOKUP(C211,$W$1:$X$4,2,0))</f>
        <v/>
      </c>
      <c r="Q211" s="358">
        <f>IF(ISERROR(O211/VLOOKUP(C211,$W$1:$X$4,2,0)),"",O211/VLOOKUP(C211,$W$1:$X$4,2,0))</f>
        <v/>
      </c>
      <c r="R211" s="299" t="inlineStr">
        <is>
          <t>NA</t>
        </is>
      </c>
      <c r="S211" s="299">
        <f>N211</f>
        <v/>
      </c>
      <c r="T211" s="358">
        <f>(O211+S211)/VLOOKUP(C211,$W$1:$X$4,2,0)</f>
        <v/>
      </c>
      <c r="U211" s="299" t="inlineStr">
        <is>
          <t>NA</t>
        </is>
      </c>
      <c r="V211" s="359">
        <f>U211=R211</f>
        <v/>
      </c>
      <c r="W211" s="373" t="n"/>
      <c r="X211" s="349" t="n"/>
      <c r="Y211" s="483" t="n"/>
      <c r="Z211" s="362" t="n"/>
      <c r="AA211" s="477" t="n"/>
      <c r="AB211" s="299">
        <f>L211-H211</f>
        <v/>
      </c>
      <c r="AC211" s="299">
        <f>M211-I211</f>
        <v/>
      </c>
      <c r="AD211" s="299">
        <f>N211-J211</f>
        <v/>
      </c>
      <c r="AE211" s="299">
        <f>O211-K211</f>
        <v/>
      </c>
      <c r="AF211" s="299" t="n"/>
      <c r="AG211" s="299" t="n"/>
      <c r="AH211" s="299" t="n"/>
      <c r="AI211" s="299" t="n"/>
      <c r="AJ211" s="299">
        <f>SUM(AG211:AI211)-AI211</f>
        <v/>
      </c>
      <c r="AK211" s="299" t="n"/>
      <c r="AL211" s="299" t="n"/>
      <c r="AM211" s="299" t="n"/>
      <c r="AN211" s="299">
        <f>SUM(AK211:AM211)-AM211</f>
        <v/>
      </c>
      <c r="AO211" s="358">
        <f>IF(ISERROR(AJ211/VLOOKUP(C211,$W$1:$X$4,2,0)),"",AJ211/VLOOKUP(C211,$W$1:$X$4,2,0))</f>
        <v/>
      </c>
      <c r="AP211" s="358">
        <f>IF(ISERROR(AN211/VLOOKUP(C211,$W$1:$X$4,2,0)),"",AN211/VLOOKUP(C211,$W$1:$X$4,2,0))</f>
        <v/>
      </c>
      <c r="AR211" s="299" t="n"/>
      <c r="AS211" s="299" t="n"/>
      <c r="AT211" s="299" t="n"/>
      <c r="AU211" s="300" t="n"/>
      <c r="AV211" s="299">
        <f>H211-AR211</f>
        <v/>
      </c>
      <c r="AW211" s="299">
        <f>I211-AS211</f>
        <v/>
      </c>
      <c r="AX211" s="299">
        <f>J211-AT211</f>
        <v/>
      </c>
      <c r="AY211" s="299">
        <f>K211-AU211</f>
        <v/>
      </c>
      <c r="AZ211" s="364" t="n"/>
      <c r="BA211" s="299" t="n"/>
      <c r="BB211" s="299" t="n"/>
      <c r="BC211" s="299" t="n"/>
      <c r="BD211" s="300" t="n"/>
      <c r="BE211" s="299">
        <f>L211-BA211</f>
        <v/>
      </c>
      <c r="BF211" s="299">
        <f>M211-BB211</f>
        <v/>
      </c>
      <c r="BG211" s="299">
        <f>N211-BC211</f>
        <v/>
      </c>
      <c r="BH211" s="299">
        <f>O211-BD211</f>
        <v/>
      </c>
      <c r="BJ211" s="364" t="n"/>
      <c r="DJ211" s="365" t="n"/>
    </row>
    <row r="212" outlineLevel="1" ht="12.75" customHeight="1" s="302">
      <c r="A212" s="354">
        <f>C212&amp;D212</f>
        <v/>
      </c>
      <c r="B212" s="354">
        <f>C212&amp;F212</f>
        <v/>
      </c>
      <c r="C212" s="355" t="inlineStr">
        <is>
          <t>Hotel Name</t>
        </is>
      </c>
      <c r="D212" s="485">
        <f>TEXT(F212,"mmm")&amp;"-"&amp;RIGHT(YEAR(F212),2)</f>
        <v/>
      </c>
      <c r="E212" s="485" t="inlineStr">
        <is>
          <t>Q3</t>
        </is>
      </c>
      <c r="F212" s="485" t="n">
        <v>45224</v>
      </c>
      <c r="G212" s="486">
        <f>WEEKDAY(F212)</f>
        <v/>
      </c>
      <c r="H212" s="299" t="n">
        <v>6</v>
      </c>
      <c r="I212" s="299" t="n">
        <v>10</v>
      </c>
      <c r="J212" s="299" t="n">
        <v>0</v>
      </c>
      <c r="K212" s="300">
        <f>SUM(H212:J212)-J212</f>
        <v/>
      </c>
      <c r="L212" s="299" t="n"/>
      <c r="M212" s="299" t="n"/>
      <c r="N212" s="299" t="n"/>
      <c r="O212" s="300">
        <f>SUM(L212:N212)-N212</f>
        <v/>
      </c>
      <c r="P212" s="358">
        <f>IF(ISERROR(K212/VLOOKUP(C212,$W$1:$X$4,2,0)),"",K212/VLOOKUP(C212,$W$1:$X$4,2,0))</f>
        <v/>
      </c>
      <c r="Q212" s="358">
        <f>IF(ISERROR(O212/VLOOKUP(C212,$W$1:$X$4,2,0)),"",O212/VLOOKUP(C212,$W$1:$X$4,2,0))</f>
        <v/>
      </c>
      <c r="R212" s="299" t="inlineStr">
        <is>
          <t>NA</t>
        </is>
      </c>
      <c r="S212" s="299">
        <f>N212</f>
        <v/>
      </c>
      <c r="T212" s="358">
        <f>(O212+S212)/VLOOKUP(C212,$W$1:$X$4,2,0)</f>
        <v/>
      </c>
      <c r="U212" s="299" t="inlineStr">
        <is>
          <t>NA</t>
        </is>
      </c>
      <c r="V212" s="359">
        <f>U212=R212</f>
        <v/>
      </c>
      <c r="W212" s="373" t="n"/>
      <c r="X212" s="349" t="n"/>
      <c r="Y212" s="483" t="n"/>
      <c r="Z212" s="362" t="n"/>
      <c r="AA212" s="477" t="n"/>
      <c r="AB212" s="299">
        <f>L212-H212</f>
        <v/>
      </c>
      <c r="AC212" s="299">
        <f>M212-I212</f>
        <v/>
      </c>
      <c r="AD212" s="299">
        <f>N212-J212</f>
        <v/>
      </c>
      <c r="AE212" s="299">
        <f>O212-K212</f>
        <v/>
      </c>
      <c r="AF212" s="299" t="n"/>
      <c r="AG212" s="299" t="n"/>
      <c r="AH212" s="299" t="n"/>
      <c r="AI212" s="299" t="n"/>
      <c r="AJ212" s="299">
        <f>SUM(AG212:AI212)-AI212</f>
        <v/>
      </c>
      <c r="AK212" s="299" t="n"/>
      <c r="AL212" s="299" t="n"/>
      <c r="AM212" s="299" t="n"/>
      <c r="AN212" s="299">
        <f>SUM(AK212:AM212)-AM212</f>
        <v/>
      </c>
      <c r="AO212" s="358">
        <f>IF(ISERROR(AJ212/VLOOKUP(C212,$W$1:$X$4,2,0)),"",AJ212/VLOOKUP(C212,$W$1:$X$4,2,0))</f>
        <v/>
      </c>
      <c r="AP212" s="358">
        <f>IF(ISERROR(AN212/VLOOKUP(C212,$W$1:$X$4,2,0)),"",AN212/VLOOKUP(C212,$W$1:$X$4,2,0))</f>
        <v/>
      </c>
      <c r="AR212" s="299" t="n"/>
      <c r="AS212" s="299" t="n"/>
      <c r="AT212" s="299" t="n"/>
      <c r="AU212" s="300" t="n"/>
      <c r="AV212" s="299">
        <f>H212-AR212</f>
        <v/>
      </c>
      <c r="AW212" s="299">
        <f>I212-AS212</f>
        <v/>
      </c>
      <c r="AX212" s="299">
        <f>J212-AT212</f>
        <v/>
      </c>
      <c r="AY212" s="299">
        <f>K212-AU212</f>
        <v/>
      </c>
      <c r="AZ212" s="364" t="n"/>
      <c r="BA212" s="299" t="n"/>
      <c r="BB212" s="299" t="n"/>
      <c r="BC212" s="299" t="n"/>
      <c r="BD212" s="300" t="n"/>
      <c r="BE212" s="299">
        <f>L212-BA212</f>
        <v/>
      </c>
      <c r="BF212" s="299">
        <f>M212-BB212</f>
        <v/>
      </c>
      <c r="BG212" s="299">
        <f>N212-BC212</f>
        <v/>
      </c>
      <c r="BH212" s="299">
        <f>O212-BD212</f>
        <v/>
      </c>
      <c r="BJ212" s="364" t="n"/>
      <c r="DJ212" s="365" t="n"/>
    </row>
    <row r="213" outlineLevel="1" ht="12.75" customHeight="1" s="302">
      <c r="A213" s="354">
        <f>C213&amp;D213</f>
        <v/>
      </c>
      <c r="B213" s="354">
        <f>C213&amp;F213</f>
        <v/>
      </c>
      <c r="C213" s="355" t="inlineStr">
        <is>
          <t>Hotel Name</t>
        </is>
      </c>
      <c r="D213" s="485">
        <f>TEXT(F213,"mmm")&amp;"-"&amp;RIGHT(YEAR(F213),2)</f>
        <v/>
      </c>
      <c r="E213" s="485" t="inlineStr">
        <is>
          <t>Q3</t>
        </is>
      </c>
      <c r="F213" s="485" t="n">
        <v>45225</v>
      </c>
      <c r="G213" s="486">
        <f>WEEKDAY(F213)</f>
        <v/>
      </c>
      <c r="H213" s="299" t="n">
        <v>5</v>
      </c>
      <c r="I213" s="299" t="n">
        <v>0</v>
      </c>
      <c r="J213" s="299" t="n">
        <v>0</v>
      </c>
      <c r="K213" s="300">
        <f>SUM(H213:J213)-J213</f>
        <v/>
      </c>
      <c r="L213" s="299" t="n"/>
      <c r="M213" s="299" t="n"/>
      <c r="N213" s="299" t="n"/>
      <c r="O213" s="300">
        <f>SUM(L213:N213)-N213</f>
        <v/>
      </c>
      <c r="P213" s="358">
        <f>IF(ISERROR(K213/VLOOKUP(C213,$W$1:$X$4,2,0)),"",K213/VLOOKUP(C213,$W$1:$X$4,2,0))</f>
        <v/>
      </c>
      <c r="Q213" s="358">
        <f>IF(ISERROR(O213/VLOOKUP(C213,$W$1:$X$4,2,0)),"",O213/VLOOKUP(C213,$W$1:$X$4,2,0))</f>
        <v/>
      </c>
      <c r="R213" s="299" t="inlineStr">
        <is>
          <t>NA</t>
        </is>
      </c>
      <c r="S213" s="299">
        <f>N213</f>
        <v/>
      </c>
      <c r="T213" s="358">
        <f>(O213+S213)/VLOOKUP(C213,$W$1:$X$4,2,0)</f>
        <v/>
      </c>
      <c r="U213" s="299" t="inlineStr">
        <is>
          <t>NA</t>
        </is>
      </c>
      <c r="V213" s="359">
        <f>U213=R213</f>
        <v/>
      </c>
      <c r="W213" s="373" t="n"/>
      <c r="X213" s="349" t="n"/>
      <c r="Y213" s="483" t="n"/>
      <c r="Z213" s="362" t="n"/>
      <c r="AA213" s="477" t="n"/>
      <c r="AB213" s="299">
        <f>L213-H213</f>
        <v/>
      </c>
      <c r="AC213" s="299">
        <f>M213-I213</f>
        <v/>
      </c>
      <c r="AD213" s="299">
        <f>N213-J213</f>
        <v/>
      </c>
      <c r="AE213" s="299">
        <f>O213-K213</f>
        <v/>
      </c>
      <c r="AF213" s="299" t="n"/>
      <c r="AG213" s="299" t="n"/>
      <c r="AH213" s="299" t="n"/>
      <c r="AI213" s="299" t="n"/>
      <c r="AJ213" s="299">
        <f>SUM(AG213:AI213)-AI213</f>
        <v/>
      </c>
      <c r="AK213" s="299" t="n"/>
      <c r="AL213" s="299" t="n"/>
      <c r="AM213" s="299" t="n"/>
      <c r="AN213" s="299">
        <f>SUM(AK213:AM213)-AM213</f>
        <v/>
      </c>
      <c r="AO213" s="358">
        <f>IF(ISERROR(AJ213/VLOOKUP(C213,$W$1:$X$4,2,0)),"",AJ213/VLOOKUP(C213,$W$1:$X$4,2,0))</f>
        <v/>
      </c>
      <c r="AP213" s="358">
        <f>IF(ISERROR(AN213/VLOOKUP(C213,$W$1:$X$4,2,0)),"",AN213/VLOOKUP(C213,$W$1:$X$4,2,0))</f>
        <v/>
      </c>
      <c r="AR213" s="299" t="n"/>
      <c r="AS213" s="299" t="n"/>
      <c r="AT213" s="299" t="n"/>
      <c r="AU213" s="300" t="n"/>
      <c r="AV213" s="299">
        <f>H213-AR213</f>
        <v/>
      </c>
      <c r="AW213" s="299">
        <f>I213-AS213</f>
        <v/>
      </c>
      <c r="AX213" s="299">
        <f>J213-AT213</f>
        <v/>
      </c>
      <c r="AY213" s="299">
        <f>K213-AU213</f>
        <v/>
      </c>
      <c r="AZ213" s="364" t="n"/>
      <c r="BA213" s="299" t="n"/>
      <c r="BB213" s="299" t="n"/>
      <c r="BC213" s="299" t="n"/>
      <c r="BD213" s="300" t="n"/>
      <c r="BE213" s="299">
        <f>L213-BA213</f>
        <v/>
      </c>
      <c r="BF213" s="299">
        <f>M213-BB213</f>
        <v/>
      </c>
      <c r="BG213" s="299">
        <f>N213-BC213</f>
        <v/>
      </c>
      <c r="BH213" s="299">
        <f>O213-BD213</f>
        <v/>
      </c>
      <c r="BJ213" s="364" t="n"/>
      <c r="DJ213" s="365" t="n"/>
    </row>
    <row r="214" outlineLevel="1" ht="12.75" customHeight="1" s="302">
      <c r="A214" s="354">
        <f>C214&amp;D214</f>
        <v/>
      </c>
      <c r="B214" s="354">
        <f>C214&amp;F214</f>
        <v/>
      </c>
      <c r="C214" s="355" t="inlineStr">
        <is>
          <t>Hotel Name</t>
        </is>
      </c>
      <c r="D214" s="485">
        <f>TEXT(F214,"mmm")&amp;"-"&amp;RIGHT(YEAR(F214),2)</f>
        <v/>
      </c>
      <c r="E214" s="485" t="inlineStr">
        <is>
          <t>Q3</t>
        </is>
      </c>
      <c r="F214" s="485" t="n">
        <v>45226</v>
      </c>
      <c r="G214" s="486">
        <f>WEEKDAY(F214)</f>
        <v/>
      </c>
      <c r="H214" s="299" t="n">
        <v>5</v>
      </c>
      <c r="I214" s="299" t="n">
        <v>0</v>
      </c>
      <c r="J214" s="299" t="n">
        <v>0</v>
      </c>
      <c r="K214" s="300">
        <f>SUM(H214:J214)-J214</f>
        <v/>
      </c>
      <c r="L214" s="299" t="n"/>
      <c r="M214" s="299" t="n"/>
      <c r="N214" s="299" t="n"/>
      <c r="O214" s="300">
        <f>SUM(L214:N214)-N214</f>
        <v/>
      </c>
      <c r="P214" s="358">
        <f>IF(ISERROR(K214/VLOOKUP(C214,$W$1:$X$4,2,0)),"",K214/VLOOKUP(C214,$W$1:$X$4,2,0))</f>
        <v/>
      </c>
      <c r="Q214" s="358">
        <f>IF(ISERROR(O214/VLOOKUP(C214,$W$1:$X$4,2,0)),"",O214/VLOOKUP(C214,$W$1:$X$4,2,0))</f>
        <v/>
      </c>
      <c r="R214" s="299" t="inlineStr">
        <is>
          <t>NA</t>
        </is>
      </c>
      <c r="S214" s="299">
        <f>N214</f>
        <v/>
      </c>
      <c r="T214" s="358">
        <f>(O214+S214)/VLOOKUP(C214,$W$1:$X$4,2,0)</f>
        <v/>
      </c>
      <c r="U214" s="299" t="inlineStr">
        <is>
          <t>NA</t>
        </is>
      </c>
      <c r="V214" s="359">
        <f>U214=R214</f>
        <v/>
      </c>
      <c r="W214" s="373" t="n"/>
      <c r="X214" s="349" t="n"/>
      <c r="Y214" s="483" t="n"/>
      <c r="Z214" s="362" t="n"/>
      <c r="AA214" s="477" t="n"/>
      <c r="AB214" s="299">
        <f>L214-H214</f>
        <v/>
      </c>
      <c r="AC214" s="299">
        <f>M214-I214</f>
        <v/>
      </c>
      <c r="AD214" s="299">
        <f>N214-J214</f>
        <v/>
      </c>
      <c r="AE214" s="299">
        <f>O214-K214</f>
        <v/>
      </c>
      <c r="AF214" s="299" t="n"/>
      <c r="AG214" s="299" t="n"/>
      <c r="AH214" s="299" t="n"/>
      <c r="AI214" s="299" t="n"/>
      <c r="AJ214" s="299">
        <f>SUM(AG214:AI214)-AI214</f>
        <v/>
      </c>
      <c r="AK214" s="299" t="n"/>
      <c r="AL214" s="299" t="n"/>
      <c r="AM214" s="299" t="n"/>
      <c r="AN214" s="299">
        <f>SUM(AK214:AM214)-AM214</f>
        <v/>
      </c>
      <c r="AO214" s="358">
        <f>IF(ISERROR(AJ214/VLOOKUP(C214,$W$1:$X$4,2,0)),"",AJ214/VLOOKUP(C214,$W$1:$X$4,2,0))</f>
        <v/>
      </c>
      <c r="AP214" s="358">
        <f>IF(ISERROR(AN214/VLOOKUP(C214,$W$1:$X$4,2,0)),"",AN214/VLOOKUP(C214,$W$1:$X$4,2,0))</f>
        <v/>
      </c>
      <c r="AR214" s="299" t="n"/>
      <c r="AS214" s="299" t="n"/>
      <c r="AT214" s="299" t="n"/>
      <c r="AU214" s="300" t="n"/>
      <c r="AV214" s="299">
        <f>H214-AR214</f>
        <v/>
      </c>
      <c r="AW214" s="299">
        <f>I214-AS214</f>
        <v/>
      </c>
      <c r="AX214" s="299">
        <f>J214-AT214</f>
        <v/>
      </c>
      <c r="AY214" s="299">
        <f>K214-AU214</f>
        <v/>
      </c>
      <c r="AZ214" s="364" t="n"/>
      <c r="BA214" s="299" t="n"/>
      <c r="BB214" s="299" t="n"/>
      <c r="BC214" s="299" t="n"/>
      <c r="BD214" s="300" t="n"/>
      <c r="BE214" s="299">
        <f>L214-BA214</f>
        <v/>
      </c>
      <c r="BF214" s="299">
        <f>M214-BB214</f>
        <v/>
      </c>
      <c r="BG214" s="299">
        <f>N214-BC214</f>
        <v/>
      </c>
      <c r="BH214" s="299">
        <f>O214-BD214</f>
        <v/>
      </c>
      <c r="BJ214" s="364" t="n"/>
      <c r="DJ214" s="365" t="n"/>
    </row>
    <row r="215" outlineLevel="1" ht="12.75" customHeight="1" s="302">
      <c r="A215" s="354">
        <f>C215&amp;D215</f>
        <v/>
      </c>
      <c r="B215" s="354">
        <f>C215&amp;F215</f>
        <v/>
      </c>
      <c r="C215" s="355" t="inlineStr">
        <is>
          <t>Hotel Name</t>
        </is>
      </c>
      <c r="D215" s="485">
        <f>TEXT(F215,"mmm")&amp;"-"&amp;RIGHT(YEAR(F215),2)</f>
        <v/>
      </c>
      <c r="E215" s="485" t="inlineStr">
        <is>
          <t>Q3</t>
        </is>
      </c>
      <c r="F215" s="485" t="n">
        <v>45227</v>
      </c>
      <c r="G215" s="486">
        <f>WEEKDAY(F215)</f>
        <v/>
      </c>
      <c r="H215" s="299" t="n">
        <v>3</v>
      </c>
      <c r="I215" s="299" t="n">
        <v>34</v>
      </c>
      <c r="J215" s="299" t="n">
        <v>0</v>
      </c>
      <c r="K215" s="300">
        <f>SUM(H215:J215)-J215</f>
        <v/>
      </c>
      <c r="L215" s="299" t="n"/>
      <c r="M215" s="299" t="n"/>
      <c r="N215" s="299" t="n"/>
      <c r="O215" s="300">
        <f>SUM(L215:N215)-N215</f>
        <v/>
      </c>
      <c r="P215" s="358">
        <f>IF(ISERROR(K215/VLOOKUP(C215,$W$1:$X$4,2,0)),"",K215/VLOOKUP(C215,$W$1:$X$4,2,0))</f>
        <v/>
      </c>
      <c r="Q215" s="358">
        <f>IF(ISERROR(O215/VLOOKUP(C215,$W$1:$X$4,2,0)),"",O215/VLOOKUP(C215,$W$1:$X$4,2,0))</f>
        <v/>
      </c>
      <c r="R215" s="299" t="inlineStr">
        <is>
          <t>NA</t>
        </is>
      </c>
      <c r="S215" s="299">
        <f>N215</f>
        <v/>
      </c>
      <c r="T215" s="358">
        <f>(O215+S215)/VLOOKUP(C215,$W$1:$X$4,2,0)</f>
        <v/>
      </c>
      <c r="U215" s="299" t="inlineStr">
        <is>
          <t>NA</t>
        </is>
      </c>
      <c r="V215" s="359">
        <f>U215=R215</f>
        <v/>
      </c>
      <c r="W215" s="373" t="n"/>
      <c r="X215" s="349" t="n"/>
      <c r="Y215" s="483" t="n"/>
      <c r="Z215" s="362" t="n"/>
      <c r="AA215" s="477" t="n"/>
      <c r="AB215" s="299">
        <f>L215-H215</f>
        <v/>
      </c>
      <c r="AC215" s="299">
        <f>M215-I215</f>
        <v/>
      </c>
      <c r="AD215" s="299">
        <f>N215-J215</f>
        <v/>
      </c>
      <c r="AE215" s="299">
        <f>O215-K215</f>
        <v/>
      </c>
      <c r="AF215" s="299" t="n"/>
      <c r="AG215" s="299" t="n"/>
      <c r="AH215" s="299" t="n"/>
      <c r="AI215" s="299" t="n"/>
      <c r="AJ215" s="299">
        <f>SUM(AG215:AI215)-AI215</f>
        <v/>
      </c>
      <c r="AK215" s="299" t="n"/>
      <c r="AL215" s="299" t="n"/>
      <c r="AM215" s="299" t="n"/>
      <c r="AN215" s="299">
        <f>SUM(AK215:AM215)-AM215</f>
        <v/>
      </c>
      <c r="AO215" s="358">
        <f>IF(ISERROR(AJ215/VLOOKUP(C215,$W$1:$X$4,2,0)),"",AJ215/VLOOKUP(C215,$W$1:$X$4,2,0))</f>
        <v/>
      </c>
      <c r="AP215" s="358">
        <f>IF(ISERROR(AN215/VLOOKUP(C215,$W$1:$X$4,2,0)),"",AN215/VLOOKUP(C215,$W$1:$X$4,2,0))</f>
        <v/>
      </c>
      <c r="AR215" s="299" t="n"/>
      <c r="AS215" s="299" t="n"/>
      <c r="AT215" s="299" t="n"/>
      <c r="AU215" s="300" t="n"/>
      <c r="AV215" s="299">
        <f>H215-AR215</f>
        <v/>
      </c>
      <c r="AW215" s="299">
        <f>I215-AS215</f>
        <v/>
      </c>
      <c r="AX215" s="299">
        <f>J215-AT215</f>
        <v/>
      </c>
      <c r="AY215" s="299">
        <f>K215-AU215</f>
        <v/>
      </c>
      <c r="AZ215" s="364" t="n"/>
      <c r="BA215" s="299" t="n"/>
      <c r="BB215" s="299" t="n"/>
      <c r="BC215" s="299" t="n"/>
      <c r="BD215" s="300" t="n"/>
      <c r="BE215" s="299">
        <f>L215-BA215</f>
        <v/>
      </c>
      <c r="BF215" s="299">
        <f>M215-BB215</f>
        <v/>
      </c>
      <c r="BG215" s="299">
        <f>N215-BC215</f>
        <v/>
      </c>
      <c r="BH215" s="299">
        <f>O215-BD215</f>
        <v/>
      </c>
      <c r="BJ215" s="364" t="n"/>
      <c r="DJ215" s="365" t="n"/>
    </row>
    <row r="216" outlineLevel="1" ht="12.75" customHeight="1" s="302">
      <c r="A216" s="354">
        <f>C216&amp;D216</f>
        <v/>
      </c>
      <c r="B216" s="354">
        <f>C216&amp;F216</f>
        <v/>
      </c>
      <c r="C216" s="355" t="inlineStr">
        <is>
          <t>Hotel Name</t>
        </is>
      </c>
      <c r="D216" s="485">
        <f>TEXT(F216,"mmm")&amp;"-"&amp;RIGHT(YEAR(F216),2)</f>
        <v/>
      </c>
      <c r="E216" s="485" t="inlineStr">
        <is>
          <t>Q3</t>
        </is>
      </c>
      <c r="F216" s="485" t="n">
        <v>45228</v>
      </c>
      <c r="G216" s="486">
        <f>WEEKDAY(F216)</f>
        <v/>
      </c>
      <c r="H216" s="299" t="n">
        <v>7</v>
      </c>
      <c r="I216" s="299" t="n">
        <v>11</v>
      </c>
      <c r="J216" s="299" t="n">
        <v>0</v>
      </c>
      <c r="K216" s="300">
        <f>SUM(H216:J216)-J216</f>
        <v/>
      </c>
      <c r="L216" s="299" t="n"/>
      <c r="M216" s="299" t="n"/>
      <c r="N216" s="299" t="n"/>
      <c r="O216" s="300">
        <f>SUM(L216:N216)-N216</f>
        <v/>
      </c>
      <c r="P216" s="358">
        <f>IF(ISERROR(K216/VLOOKUP(C216,$W$1:$X$4,2,0)),"",K216/VLOOKUP(C216,$W$1:$X$4,2,0))</f>
        <v/>
      </c>
      <c r="Q216" s="358">
        <f>IF(ISERROR(O216/VLOOKUP(C216,$W$1:$X$4,2,0)),"",O216/VLOOKUP(C216,$W$1:$X$4,2,0))</f>
        <v/>
      </c>
      <c r="R216" s="299" t="inlineStr">
        <is>
          <t>NA</t>
        </is>
      </c>
      <c r="S216" s="299">
        <f>N216</f>
        <v/>
      </c>
      <c r="T216" s="358">
        <f>(O216+S216)/VLOOKUP(C216,$W$1:$X$4,2,0)</f>
        <v/>
      </c>
      <c r="U216" s="299" t="inlineStr">
        <is>
          <t>NA</t>
        </is>
      </c>
      <c r="V216" s="359">
        <f>U216=R216</f>
        <v/>
      </c>
      <c r="W216" s="373" t="n"/>
      <c r="X216" s="349" t="n"/>
      <c r="Y216" s="483" t="n"/>
      <c r="Z216" s="362" t="n"/>
      <c r="AA216" s="477" t="n"/>
      <c r="AB216" s="299">
        <f>L216-H216</f>
        <v/>
      </c>
      <c r="AC216" s="299">
        <f>M216-I216</f>
        <v/>
      </c>
      <c r="AD216" s="299">
        <f>N216-J216</f>
        <v/>
      </c>
      <c r="AE216" s="299">
        <f>O216-K216</f>
        <v/>
      </c>
      <c r="AF216" s="299" t="n"/>
      <c r="AG216" s="299" t="n"/>
      <c r="AH216" s="299" t="n"/>
      <c r="AI216" s="299" t="n"/>
      <c r="AJ216" s="299">
        <f>SUM(AG216:AI216)-AI216</f>
        <v/>
      </c>
      <c r="AK216" s="299" t="n"/>
      <c r="AL216" s="299" t="n"/>
      <c r="AM216" s="299" t="n"/>
      <c r="AN216" s="299">
        <f>SUM(AK216:AM216)-AM216</f>
        <v/>
      </c>
      <c r="AO216" s="358">
        <f>IF(ISERROR(AJ216/VLOOKUP(C216,$W$1:$X$4,2,0)),"",AJ216/VLOOKUP(C216,$W$1:$X$4,2,0))</f>
        <v/>
      </c>
      <c r="AP216" s="358">
        <f>IF(ISERROR(AN216/VLOOKUP(C216,$W$1:$X$4,2,0)),"",AN216/VLOOKUP(C216,$W$1:$X$4,2,0))</f>
        <v/>
      </c>
      <c r="AR216" s="299" t="n"/>
      <c r="AS216" s="299" t="n"/>
      <c r="AT216" s="299" t="n"/>
      <c r="AU216" s="300" t="n"/>
      <c r="AV216" s="299">
        <f>H216-AR216</f>
        <v/>
      </c>
      <c r="AW216" s="299">
        <f>I216-AS216</f>
        <v/>
      </c>
      <c r="AX216" s="299">
        <f>J216-AT216</f>
        <v/>
      </c>
      <c r="AY216" s="299">
        <f>K216-AU216</f>
        <v/>
      </c>
      <c r="AZ216" s="364" t="n"/>
      <c r="BA216" s="299" t="n"/>
      <c r="BB216" s="299" t="n"/>
      <c r="BC216" s="299" t="n"/>
      <c r="BD216" s="300" t="n"/>
      <c r="BE216" s="299">
        <f>L216-BA216</f>
        <v/>
      </c>
      <c r="BF216" s="299">
        <f>M216-BB216</f>
        <v/>
      </c>
      <c r="BG216" s="299">
        <f>N216-BC216</f>
        <v/>
      </c>
      <c r="BH216" s="299">
        <f>O216-BD216</f>
        <v/>
      </c>
      <c r="BJ216" s="364" t="n"/>
      <c r="DJ216" s="365" t="n"/>
    </row>
    <row r="217" outlineLevel="1" ht="12.75" customHeight="1" s="302">
      <c r="A217" s="354">
        <f>C217&amp;D217</f>
        <v/>
      </c>
      <c r="B217" s="354">
        <f>C217&amp;F217</f>
        <v/>
      </c>
      <c r="C217" s="355" t="inlineStr">
        <is>
          <t>Hotel Name</t>
        </is>
      </c>
      <c r="D217" s="485">
        <f>TEXT(F217,"mmm")&amp;"-"&amp;RIGHT(YEAR(F217),2)</f>
        <v/>
      </c>
      <c r="E217" s="485" t="inlineStr">
        <is>
          <t>Q3</t>
        </is>
      </c>
      <c r="F217" s="485" t="n">
        <v>45229</v>
      </c>
      <c r="G217" s="486">
        <f>WEEKDAY(F217)</f>
        <v/>
      </c>
      <c r="H217" s="299" t="n">
        <v>9</v>
      </c>
      <c r="I217" s="299" t="n">
        <v>14</v>
      </c>
      <c r="J217" s="299" t="n">
        <v>0</v>
      </c>
      <c r="K217" s="300">
        <f>SUM(H217:J217)-J217</f>
        <v/>
      </c>
      <c r="L217" s="299" t="n"/>
      <c r="M217" s="299" t="n"/>
      <c r="N217" s="299" t="n"/>
      <c r="O217" s="300">
        <f>SUM(L217:N217)-N217</f>
        <v/>
      </c>
      <c r="P217" s="358">
        <f>IF(ISERROR(K217/VLOOKUP(C217,$W$1:$X$4,2,0)),"",K217/VLOOKUP(C217,$W$1:$X$4,2,0))</f>
        <v/>
      </c>
      <c r="Q217" s="358">
        <f>IF(ISERROR(O217/VLOOKUP(C217,$W$1:$X$4,2,0)),"",O217/VLOOKUP(C217,$W$1:$X$4,2,0))</f>
        <v/>
      </c>
      <c r="R217" s="299" t="inlineStr">
        <is>
          <t>NA</t>
        </is>
      </c>
      <c r="S217" s="299">
        <f>N217</f>
        <v/>
      </c>
      <c r="T217" s="358">
        <f>(O217+S217)/VLOOKUP(C217,$W$1:$X$4,2,0)</f>
        <v/>
      </c>
      <c r="U217" s="299" t="inlineStr">
        <is>
          <t>NA</t>
        </is>
      </c>
      <c r="V217" s="359">
        <f>U217=R217</f>
        <v/>
      </c>
      <c r="W217" s="373" t="n"/>
      <c r="X217" s="349" t="n"/>
      <c r="Y217" s="483" t="n"/>
      <c r="Z217" s="362" t="n"/>
      <c r="AA217" s="477" t="n"/>
      <c r="AB217" s="299">
        <f>L217-H217</f>
        <v/>
      </c>
      <c r="AC217" s="299">
        <f>M217-I217</f>
        <v/>
      </c>
      <c r="AD217" s="299">
        <f>N217-J217</f>
        <v/>
      </c>
      <c r="AE217" s="299">
        <f>O217-K217</f>
        <v/>
      </c>
      <c r="AF217" s="299" t="n"/>
      <c r="AG217" s="299" t="n"/>
      <c r="AH217" s="299" t="n"/>
      <c r="AI217" s="299" t="n"/>
      <c r="AJ217" s="299">
        <f>SUM(AG217:AI217)-AI217</f>
        <v/>
      </c>
      <c r="AK217" s="299" t="n"/>
      <c r="AL217" s="299" t="n"/>
      <c r="AM217" s="299" t="n"/>
      <c r="AN217" s="299">
        <f>SUM(AK217:AM217)-AM217</f>
        <v/>
      </c>
      <c r="AO217" s="358">
        <f>IF(ISERROR(AJ217/VLOOKUP(C217,$W$1:$X$4,2,0)),"",AJ217/VLOOKUP(C217,$W$1:$X$4,2,0))</f>
        <v/>
      </c>
      <c r="AP217" s="358">
        <f>IF(ISERROR(AN217/VLOOKUP(C217,$W$1:$X$4,2,0)),"",AN217/VLOOKUP(C217,$W$1:$X$4,2,0))</f>
        <v/>
      </c>
      <c r="AR217" s="299" t="n"/>
      <c r="AS217" s="299" t="n"/>
      <c r="AT217" s="299" t="n"/>
      <c r="AU217" s="300" t="n"/>
      <c r="AV217" s="299">
        <f>H217-AR217</f>
        <v/>
      </c>
      <c r="AW217" s="299">
        <f>I217-AS217</f>
        <v/>
      </c>
      <c r="AX217" s="299">
        <f>J217-AT217</f>
        <v/>
      </c>
      <c r="AY217" s="299">
        <f>K217-AU217</f>
        <v/>
      </c>
      <c r="AZ217" s="364" t="n"/>
      <c r="BA217" s="299" t="n"/>
      <c r="BB217" s="299" t="n"/>
      <c r="BC217" s="299" t="n"/>
      <c r="BD217" s="300" t="n"/>
      <c r="BE217" s="299">
        <f>L217-BA217</f>
        <v/>
      </c>
      <c r="BF217" s="299">
        <f>M217-BB217</f>
        <v/>
      </c>
      <c r="BG217" s="299">
        <f>N217-BC217</f>
        <v/>
      </c>
      <c r="BH217" s="299">
        <f>O217-BD217</f>
        <v/>
      </c>
      <c r="BJ217" s="364" t="n"/>
      <c r="DJ217" s="365" t="n"/>
    </row>
    <row r="218" outlineLevel="1" ht="12.75" customHeight="1" s="302">
      <c r="A218" s="354">
        <f>C218&amp;D218</f>
        <v/>
      </c>
      <c r="B218" s="354">
        <f>C218&amp;F218</f>
        <v/>
      </c>
      <c r="C218" s="355" t="inlineStr">
        <is>
          <t>Hotel Name</t>
        </is>
      </c>
      <c r="D218" s="485">
        <f>TEXT(F218,"mmm")&amp;"-"&amp;RIGHT(YEAR(F218),2)</f>
        <v/>
      </c>
      <c r="E218" s="485" t="inlineStr">
        <is>
          <t>Q3</t>
        </is>
      </c>
      <c r="F218" s="485" t="n">
        <v>45230</v>
      </c>
      <c r="G218" s="486">
        <f>WEEKDAY(F218)</f>
        <v/>
      </c>
      <c r="H218" s="299" t="n">
        <v>4</v>
      </c>
      <c r="I218" s="299" t="n">
        <v>21</v>
      </c>
      <c r="J218" s="299" t="n">
        <v>0</v>
      </c>
      <c r="K218" s="300">
        <f>SUM(H218:J218)-J218</f>
        <v/>
      </c>
      <c r="L218" s="299" t="n"/>
      <c r="M218" s="299" t="n"/>
      <c r="N218" s="299" t="n"/>
      <c r="O218" s="300">
        <f>SUM(L218:N218)-N218</f>
        <v/>
      </c>
      <c r="P218" s="358">
        <f>IF(ISERROR(K218/VLOOKUP(C218,$W$1:$X$4,2,0)),"",K218/VLOOKUP(C218,$W$1:$X$4,2,0))</f>
        <v/>
      </c>
      <c r="Q218" s="358">
        <f>IF(ISERROR(O218/VLOOKUP(C218,$W$1:$X$4,2,0)),"",O218/VLOOKUP(C218,$W$1:$X$4,2,0))</f>
        <v/>
      </c>
      <c r="R218" s="299" t="inlineStr">
        <is>
          <t>NA</t>
        </is>
      </c>
      <c r="S218" s="299">
        <f>N218</f>
        <v/>
      </c>
      <c r="T218" s="358">
        <f>(O218+S218)/VLOOKUP(C218,$W$1:$X$4,2,0)</f>
        <v/>
      </c>
      <c r="U218" s="299" t="inlineStr">
        <is>
          <t>NA</t>
        </is>
      </c>
      <c r="V218" s="359">
        <f>U218=R218</f>
        <v/>
      </c>
      <c r="W218" s="373" t="n"/>
      <c r="X218" s="349" t="n"/>
      <c r="Y218" s="483" t="n"/>
      <c r="Z218" s="362" t="n"/>
      <c r="AA218" s="477" t="n"/>
      <c r="AB218" s="299">
        <f>L218-H218</f>
        <v/>
      </c>
      <c r="AC218" s="299">
        <f>M218-I218</f>
        <v/>
      </c>
      <c r="AD218" s="299">
        <f>N218-J218</f>
        <v/>
      </c>
      <c r="AE218" s="299">
        <f>O218-K218</f>
        <v/>
      </c>
      <c r="AF218" s="299" t="n"/>
      <c r="AG218" s="299" t="n"/>
      <c r="AH218" s="299" t="n"/>
      <c r="AI218" s="299" t="n"/>
      <c r="AJ218" s="299">
        <f>SUM(AG218:AI218)-AI218</f>
        <v/>
      </c>
      <c r="AK218" s="299" t="n"/>
      <c r="AL218" s="299" t="n"/>
      <c r="AM218" s="299" t="n"/>
      <c r="AN218" s="299">
        <f>SUM(AK218:AM218)-AM218</f>
        <v/>
      </c>
      <c r="AO218" s="358">
        <f>IF(ISERROR(AJ218/VLOOKUP(C218,$W$1:$X$4,2,0)),"",AJ218/VLOOKUP(C218,$W$1:$X$4,2,0))</f>
        <v/>
      </c>
      <c r="AP218" s="358">
        <f>IF(ISERROR(AN218/VLOOKUP(C218,$W$1:$X$4,2,0)),"",AN218/VLOOKUP(C218,$W$1:$X$4,2,0))</f>
        <v/>
      </c>
      <c r="AR218" s="299" t="n"/>
      <c r="AS218" s="299" t="n"/>
      <c r="AT218" s="299" t="n"/>
      <c r="AU218" s="300" t="n"/>
      <c r="AV218" s="299">
        <f>H218-AR218</f>
        <v/>
      </c>
      <c r="AW218" s="299">
        <f>I218-AS218</f>
        <v/>
      </c>
      <c r="AX218" s="299">
        <f>J218-AT218</f>
        <v/>
      </c>
      <c r="AY218" s="299">
        <f>K218-AU218</f>
        <v/>
      </c>
      <c r="AZ218" s="364" t="n"/>
      <c r="BA218" s="299" t="n"/>
      <c r="BB218" s="299" t="n"/>
      <c r="BC218" s="299" t="n"/>
      <c r="BD218" s="300" t="n"/>
      <c r="BE218" s="299">
        <f>L218-BA218</f>
        <v/>
      </c>
      <c r="BF218" s="299">
        <f>M218-BB218</f>
        <v/>
      </c>
      <c r="BG218" s="299">
        <f>N218-BC218</f>
        <v/>
      </c>
      <c r="BH218" s="299">
        <f>O218-BD218</f>
        <v/>
      </c>
      <c r="BJ218" s="364" t="n"/>
      <c r="DJ218" s="365" t="n"/>
    </row>
    <row r="219" outlineLevel="1" collapsed="1" ht="12.75" customHeight="1" s="302">
      <c r="A219" s="354">
        <f>C219&amp;D219</f>
        <v/>
      </c>
      <c r="B219" s="354">
        <f>C219&amp;F219</f>
        <v/>
      </c>
      <c r="C219" s="355" t="inlineStr">
        <is>
          <t>Hotel Name</t>
        </is>
      </c>
      <c r="D219" s="485">
        <f>TEXT(F219,"mmm")&amp;"-"&amp;RIGHT(YEAR(F219),2)</f>
        <v/>
      </c>
      <c r="E219" s="485" t="inlineStr">
        <is>
          <t>Q3</t>
        </is>
      </c>
      <c r="F219" s="485" t="n">
        <v>45231</v>
      </c>
      <c r="G219" s="486">
        <f>WEEKDAY(F219)</f>
        <v/>
      </c>
      <c r="H219" s="299" t="n">
        <v>1</v>
      </c>
      <c r="I219" s="299" t="n">
        <v>0</v>
      </c>
      <c r="J219" s="299" t="n">
        <v>0</v>
      </c>
      <c r="K219" s="300">
        <f>SUM(H219:J219)-J219</f>
        <v/>
      </c>
      <c r="L219" s="299" t="n"/>
      <c r="M219" s="299" t="n"/>
      <c r="N219" s="299" t="n"/>
      <c r="O219" s="300">
        <f>SUM(L219:N219)-N219</f>
        <v/>
      </c>
      <c r="P219" s="358">
        <f>IF(ISERROR(K219/VLOOKUP(C219,$W$1:$X$4,2,0)),"",K219/VLOOKUP(C219,$W$1:$X$4,2,0))</f>
        <v/>
      </c>
      <c r="Q219" s="358">
        <f>IF(ISERROR(O219/VLOOKUP(C219,$W$1:$X$4,2,0)),"",O219/VLOOKUP(C219,$W$1:$X$4,2,0))</f>
        <v/>
      </c>
      <c r="R219" s="299" t="inlineStr">
        <is>
          <t>NA</t>
        </is>
      </c>
      <c r="S219" s="299">
        <f>N219</f>
        <v/>
      </c>
      <c r="T219" s="358">
        <f>(O219+S219)/VLOOKUP(C219,$W$1:$X$4,2,0)</f>
        <v/>
      </c>
      <c r="U219" s="299" t="inlineStr">
        <is>
          <t>NA</t>
        </is>
      </c>
      <c r="V219" s="359">
        <f>U219=R219</f>
        <v/>
      </c>
      <c r="W219" s="373" t="n"/>
      <c r="X219" s="349" t="n"/>
      <c r="Y219" s="483" t="n"/>
      <c r="Z219" s="362" t="n"/>
      <c r="AA219" s="477" t="n"/>
      <c r="AB219" s="299">
        <f>L219-H219</f>
        <v/>
      </c>
      <c r="AC219" s="299">
        <f>M219-I219</f>
        <v/>
      </c>
      <c r="AD219" s="299">
        <f>N219-J219</f>
        <v/>
      </c>
      <c r="AE219" s="299">
        <f>O219-K219</f>
        <v/>
      </c>
      <c r="AF219" s="299" t="n"/>
      <c r="AG219" s="299" t="n"/>
      <c r="AH219" s="299" t="n"/>
      <c r="AI219" s="299" t="n"/>
      <c r="AJ219" s="299">
        <f>SUM(AG219:AI219)-AI219</f>
        <v/>
      </c>
      <c r="AK219" s="299" t="n"/>
      <c r="AL219" s="299" t="n"/>
      <c r="AM219" s="299" t="n"/>
      <c r="AN219" s="299">
        <f>SUM(AK219:AM219)-AM219</f>
        <v/>
      </c>
      <c r="AO219" s="358">
        <f>IF(ISERROR(AJ219/VLOOKUP(C219,$W$1:$X$4,2,0)),"",AJ219/VLOOKUP(C219,$W$1:$X$4,2,0))</f>
        <v/>
      </c>
      <c r="AP219" s="358">
        <f>IF(ISERROR(AN219/VLOOKUP(C219,$W$1:$X$4,2,0)),"",AN219/VLOOKUP(C219,$W$1:$X$4,2,0))</f>
        <v/>
      </c>
      <c r="AR219" s="299" t="n"/>
      <c r="AS219" s="299" t="n"/>
      <c r="AT219" s="299" t="n"/>
      <c r="AU219" s="300" t="n"/>
      <c r="AV219" s="299">
        <f>H219-AR219</f>
        <v/>
      </c>
      <c r="AW219" s="299">
        <f>I219-AS219</f>
        <v/>
      </c>
      <c r="AX219" s="299">
        <f>J219-AT219</f>
        <v/>
      </c>
      <c r="AY219" s="299">
        <f>K219-AU219</f>
        <v/>
      </c>
      <c r="AZ219" s="364" t="n"/>
      <c r="BA219" s="299" t="n"/>
      <c r="BB219" s="299" t="n"/>
      <c r="BC219" s="299" t="n"/>
      <c r="BD219" s="300" t="n"/>
      <c r="BE219" s="299">
        <f>L219-BA219</f>
        <v/>
      </c>
      <c r="BF219" s="299">
        <f>M219-BB219</f>
        <v/>
      </c>
      <c r="BG219" s="299">
        <f>N219-BC219</f>
        <v/>
      </c>
      <c r="BH219" s="299">
        <f>O219-BD219</f>
        <v/>
      </c>
      <c r="BJ219" s="364" t="n"/>
      <c r="DJ219" s="365" t="n"/>
    </row>
    <row r="220" outlineLevel="1" ht="12.75" customHeight="1" s="302">
      <c r="A220" s="354">
        <f>C220&amp;D220</f>
        <v/>
      </c>
      <c r="B220" s="354">
        <f>C220&amp;F220</f>
        <v/>
      </c>
      <c r="C220" s="355" t="inlineStr">
        <is>
          <t>Hotel Name</t>
        </is>
      </c>
      <c r="D220" s="485">
        <f>TEXT(F220,"mmm")&amp;"-"&amp;RIGHT(YEAR(F220),2)</f>
        <v/>
      </c>
      <c r="E220" s="485" t="inlineStr">
        <is>
          <t>Q3</t>
        </is>
      </c>
      <c r="F220" s="485" t="n">
        <v>45232</v>
      </c>
      <c r="G220" s="486">
        <f>WEEKDAY(F220)</f>
        <v/>
      </c>
      <c r="H220" s="299" t="n">
        <v>3</v>
      </c>
      <c r="I220" s="299" t="n">
        <v>14</v>
      </c>
      <c r="J220" s="299" t="n">
        <v>0</v>
      </c>
      <c r="K220" s="300">
        <f>SUM(H220:J220)-J220</f>
        <v/>
      </c>
      <c r="L220" s="299" t="n"/>
      <c r="M220" s="299" t="n"/>
      <c r="N220" s="299" t="n"/>
      <c r="O220" s="300">
        <f>SUM(L220:N220)-N220</f>
        <v/>
      </c>
      <c r="P220" s="358">
        <f>IF(ISERROR(K220/VLOOKUP(C220,$W$1:$X$4,2,0)),"",K220/VLOOKUP(C220,$W$1:$X$4,2,0))</f>
        <v/>
      </c>
      <c r="Q220" s="358">
        <f>IF(ISERROR(O220/VLOOKUP(C220,$W$1:$X$4,2,0)),"",O220/VLOOKUP(C220,$W$1:$X$4,2,0))</f>
        <v/>
      </c>
      <c r="R220" s="299" t="inlineStr">
        <is>
          <t>NA</t>
        </is>
      </c>
      <c r="S220" s="299">
        <f>N220</f>
        <v/>
      </c>
      <c r="T220" s="358">
        <f>(O220+S220)/VLOOKUP(C220,$W$1:$X$4,2,0)</f>
        <v/>
      </c>
      <c r="U220" s="299" t="inlineStr">
        <is>
          <t>NA</t>
        </is>
      </c>
      <c r="V220" s="359">
        <f>U220=R220</f>
        <v/>
      </c>
      <c r="W220" s="373" t="n"/>
      <c r="X220" s="349" t="n"/>
      <c r="Y220" s="483" t="n"/>
      <c r="Z220" s="362" t="n"/>
      <c r="AA220" s="477" t="n"/>
      <c r="AB220" s="299">
        <f>L220-H220</f>
        <v/>
      </c>
      <c r="AC220" s="299">
        <f>M220-I220</f>
        <v/>
      </c>
      <c r="AD220" s="299">
        <f>N220-J220</f>
        <v/>
      </c>
      <c r="AE220" s="299">
        <f>O220-K220</f>
        <v/>
      </c>
      <c r="AF220" s="299" t="n"/>
      <c r="AG220" s="299" t="n"/>
      <c r="AH220" s="299" t="n"/>
      <c r="AI220" s="299" t="n"/>
      <c r="AJ220" s="299">
        <f>SUM(AG220:AI220)-AI220</f>
        <v/>
      </c>
      <c r="AK220" s="299" t="n"/>
      <c r="AL220" s="299" t="n"/>
      <c r="AM220" s="299" t="n"/>
      <c r="AN220" s="299">
        <f>SUM(AK220:AM220)-AM220</f>
        <v/>
      </c>
      <c r="AO220" s="358">
        <f>IF(ISERROR(AJ220/VLOOKUP(C220,$W$1:$X$4,2,0)),"",AJ220/VLOOKUP(C220,$W$1:$X$4,2,0))</f>
        <v/>
      </c>
      <c r="AP220" s="358">
        <f>IF(ISERROR(AN220/VLOOKUP(C220,$W$1:$X$4,2,0)),"",AN220/VLOOKUP(C220,$W$1:$X$4,2,0))</f>
        <v/>
      </c>
      <c r="AR220" s="299" t="n"/>
      <c r="AS220" s="299" t="n"/>
      <c r="AT220" s="299" t="n"/>
      <c r="AU220" s="300" t="n"/>
      <c r="AV220" s="299">
        <f>H220-AR220</f>
        <v/>
      </c>
      <c r="AW220" s="299">
        <f>I220-AS220</f>
        <v/>
      </c>
      <c r="AX220" s="299">
        <f>J220-AT220</f>
        <v/>
      </c>
      <c r="AY220" s="299">
        <f>K220-AU220</f>
        <v/>
      </c>
      <c r="AZ220" s="364" t="n"/>
      <c r="BA220" s="299" t="n"/>
      <c r="BB220" s="299" t="n"/>
      <c r="BC220" s="299" t="n"/>
      <c r="BD220" s="300" t="n"/>
      <c r="BE220" s="299">
        <f>L220-BA220</f>
        <v/>
      </c>
      <c r="BF220" s="299">
        <f>M220-BB220</f>
        <v/>
      </c>
      <c r="BG220" s="299">
        <f>N220-BC220</f>
        <v/>
      </c>
      <c r="BH220" s="299">
        <f>O220-BD220</f>
        <v/>
      </c>
      <c r="BJ220" s="364" t="n"/>
      <c r="DJ220" s="365" t="n"/>
    </row>
    <row r="221" outlineLevel="1" ht="12.75" customHeight="1" s="302">
      <c r="A221" s="354">
        <f>C221&amp;D221</f>
        <v/>
      </c>
      <c r="B221" s="354">
        <f>C221&amp;F221</f>
        <v/>
      </c>
      <c r="C221" s="355" t="inlineStr">
        <is>
          <t>Hotel Name</t>
        </is>
      </c>
      <c r="D221" s="485">
        <f>TEXT(F221,"mmm")&amp;"-"&amp;RIGHT(YEAR(F221),2)</f>
        <v/>
      </c>
      <c r="E221" s="485" t="inlineStr">
        <is>
          <t>Q3</t>
        </is>
      </c>
      <c r="F221" s="485" t="n">
        <v>45233</v>
      </c>
      <c r="G221" s="486">
        <f>WEEKDAY(F221)</f>
        <v/>
      </c>
      <c r="H221" s="299" t="n">
        <v>7</v>
      </c>
      <c r="I221" s="299" t="n">
        <v>35</v>
      </c>
      <c r="J221" s="299" t="n">
        <v>0</v>
      </c>
      <c r="K221" s="300">
        <f>SUM(H221:J221)-J221</f>
        <v/>
      </c>
      <c r="L221" s="299" t="n"/>
      <c r="M221" s="299" t="n"/>
      <c r="N221" s="299" t="n"/>
      <c r="O221" s="300">
        <f>SUM(L221:N221)-N221</f>
        <v/>
      </c>
      <c r="P221" s="358">
        <f>IF(ISERROR(K221/VLOOKUP(C221,$W$1:$X$4,2,0)),"",K221/VLOOKUP(C221,$W$1:$X$4,2,0))</f>
        <v/>
      </c>
      <c r="Q221" s="358">
        <f>IF(ISERROR(O221/VLOOKUP(C221,$W$1:$X$4,2,0)),"",O221/VLOOKUP(C221,$W$1:$X$4,2,0))</f>
        <v/>
      </c>
      <c r="R221" s="299" t="inlineStr">
        <is>
          <t>NA</t>
        </is>
      </c>
      <c r="S221" s="299">
        <f>N221</f>
        <v/>
      </c>
      <c r="T221" s="358">
        <f>(O221+S221)/VLOOKUP(C221,$W$1:$X$4,2,0)</f>
        <v/>
      </c>
      <c r="U221" s="299" t="inlineStr">
        <is>
          <t>NA</t>
        </is>
      </c>
      <c r="V221" s="359">
        <f>U221=R221</f>
        <v/>
      </c>
      <c r="W221" s="373" t="n"/>
      <c r="X221" s="349" t="n"/>
      <c r="Y221" s="483" t="n"/>
      <c r="Z221" s="362" t="n"/>
      <c r="AA221" s="477" t="n"/>
      <c r="AB221" s="299">
        <f>L221-H221</f>
        <v/>
      </c>
      <c r="AC221" s="299">
        <f>M221-I221</f>
        <v/>
      </c>
      <c r="AD221" s="299">
        <f>N221-J221</f>
        <v/>
      </c>
      <c r="AE221" s="299">
        <f>O221-K221</f>
        <v/>
      </c>
      <c r="AF221" s="299" t="n"/>
      <c r="AG221" s="299" t="n"/>
      <c r="AH221" s="299" t="n"/>
      <c r="AI221" s="299" t="n"/>
      <c r="AJ221" s="299">
        <f>SUM(AG221:AI221)-AI221</f>
        <v/>
      </c>
      <c r="AK221" s="299" t="n"/>
      <c r="AL221" s="299" t="n"/>
      <c r="AM221" s="299" t="n"/>
      <c r="AN221" s="299">
        <f>SUM(AK221:AM221)-AM221</f>
        <v/>
      </c>
      <c r="AO221" s="358">
        <f>IF(ISERROR(AJ221/VLOOKUP(C221,$W$1:$X$4,2,0)),"",AJ221/VLOOKUP(C221,$W$1:$X$4,2,0))</f>
        <v/>
      </c>
      <c r="AP221" s="358">
        <f>IF(ISERROR(AN221/VLOOKUP(C221,$W$1:$X$4,2,0)),"",AN221/VLOOKUP(C221,$W$1:$X$4,2,0))</f>
        <v/>
      </c>
      <c r="AR221" s="299" t="n"/>
      <c r="AS221" s="299" t="n"/>
      <c r="AT221" s="299" t="n"/>
      <c r="AU221" s="300" t="n"/>
      <c r="AV221" s="299">
        <f>H221-AR221</f>
        <v/>
      </c>
      <c r="AW221" s="299">
        <f>I221-AS221</f>
        <v/>
      </c>
      <c r="AX221" s="299">
        <f>J221-AT221</f>
        <v/>
      </c>
      <c r="AY221" s="299">
        <f>K221-AU221</f>
        <v/>
      </c>
      <c r="AZ221" s="364" t="n"/>
      <c r="BA221" s="299" t="n"/>
      <c r="BB221" s="299" t="n"/>
      <c r="BC221" s="299" t="n"/>
      <c r="BD221" s="300" t="n"/>
      <c r="BE221" s="299">
        <f>L221-BA221</f>
        <v/>
      </c>
      <c r="BF221" s="299">
        <f>M221-BB221</f>
        <v/>
      </c>
      <c r="BG221" s="299">
        <f>N221-BC221</f>
        <v/>
      </c>
      <c r="BH221" s="299">
        <f>O221-BD221</f>
        <v/>
      </c>
      <c r="BJ221" s="364" t="n"/>
      <c r="DJ221" s="365" t="n"/>
    </row>
    <row r="222" outlineLevel="1" ht="12.75" customHeight="1" s="302">
      <c r="A222" s="354">
        <f>C222&amp;D222</f>
        <v/>
      </c>
      <c r="B222" s="354">
        <f>C222&amp;F222</f>
        <v/>
      </c>
      <c r="C222" s="355" t="inlineStr">
        <is>
          <t>Hotel Name</t>
        </is>
      </c>
      <c r="D222" s="485">
        <f>TEXT(F222,"mmm")&amp;"-"&amp;RIGHT(YEAR(F222),2)</f>
        <v/>
      </c>
      <c r="E222" s="485" t="inlineStr">
        <is>
          <t>Q3</t>
        </is>
      </c>
      <c r="F222" s="485" t="n">
        <v>45234</v>
      </c>
      <c r="G222" s="486">
        <f>WEEKDAY(F222)</f>
        <v/>
      </c>
      <c r="H222" s="299" t="n">
        <v>9</v>
      </c>
      <c r="I222" s="299" t="n">
        <v>28</v>
      </c>
      <c r="J222" s="299" t="n">
        <v>0</v>
      </c>
      <c r="K222" s="300">
        <f>SUM(H222:J222)-J222</f>
        <v/>
      </c>
      <c r="L222" s="299" t="n"/>
      <c r="M222" s="299" t="n"/>
      <c r="N222" s="299" t="n"/>
      <c r="O222" s="300">
        <f>SUM(L222:N222)-N222</f>
        <v/>
      </c>
      <c r="P222" s="358">
        <f>IF(ISERROR(K222/VLOOKUP(C222,$W$1:$X$4,2,0)),"",K222/VLOOKUP(C222,$W$1:$X$4,2,0))</f>
        <v/>
      </c>
      <c r="Q222" s="358">
        <f>IF(ISERROR(O222/VLOOKUP(C222,$W$1:$X$4,2,0)),"",O222/VLOOKUP(C222,$W$1:$X$4,2,0))</f>
        <v/>
      </c>
      <c r="R222" s="299" t="inlineStr">
        <is>
          <t>NA</t>
        </is>
      </c>
      <c r="S222" s="299">
        <f>N222</f>
        <v/>
      </c>
      <c r="T222" s="358">
        <f>(O222+S222)/VLOOKUP(C222,$W$1:$X$4,2,0)</f>
        <v/>
      </c>
      <c r="U222" s="299" t="inlineStr">
        <is>
          <t>NA</t>
        </is>
      </c>
      <c r="V222" s="359">
        <f>U222=R222</f>
        <v/>
      </c>
      <c r="W222" s="373" t="n"/>
      <c r="X222" s="349" t="n"/>
      <c r="Y222" s="483" t="n"/>
      <c r="Z222" s="362" t="n"/>
      <c r="AA222" s="477" t="n"/>
      <c r="AB222" s="299">
        <f>L222-H222</f>
        <v/>
      </c>
      <c r="AC222" s="299">
        <f>M222-I222</f>
        <v/>
      </c>
      <c r="AD222" s="299">
        <f>N222-J222</f>
        <v/>
      </c>
      <c r="AE222" s="299">
        <f>O222-K222</f>
        <v/>
      </c>
      <c r="AF222" s="299" t="n"/>
      <c r="AG222" s="299" t="n"/>
      <c r="AH222" s="299" t="n"/>
      <c r="AI222" s="299" t="n"/>
      <c r="AJ222" s="299">
        <f>SUM(AG222:AI222)-AI222</f>
        <v/>
      </c>
      <c r="AK222" s="299" t="n"/>
      <c r="AL222" s="299" t="n"/>
      <c r="AM222" s="299" t="n"/>
      <c r="AN222" s="299">
        <f>SUM(AK222:AM222)-AM222</f>
        <v/>
      </c>
      <c r="AO222" s="358">
        <f>IF(ISERROR(AJ222/VLOOKUP(C222,$W$1:$X$4,2,0)),"",AJ222/VLOOKUP(C222,$W$1:$X$4,2,0))</f>
        <v/>
      </c>
      <c r="AP222" s="358">
        <f>IF(ISERROR(AN222/VLOOKUP(C222,$W$1:$X$4,2,0)),"",AN222/VLOOKUP(C222,$W$1:$X$4,2,0))</f>
        <v/>
      </c>
      <c r="AR222" s="299" t="n"/>
      <c r="AS222" s="299" t="n"/>
      <c r="AT222" s="299" t="n"/>
      <c r="AU222" s="300" t="n"/>
      <c r="AV222" s="299">
        <f>H222-AR222</f>
        <v/>
      </c>
      <c r="AW222" s="299">
        <f>I222-AS222</f>
        <v/>
      </c>
      <c r="AX222" s="299">
        <f>J222-AT222</f>
        <v/>
      </c>
      <c r="AY222" s="299">
        <f>K222-AU222</f>
        <v/>
      </c>
      <c r="AZ222" s="364" t="n"/>
      <c r="BA222" s="299" t="n"/>
      <c r="BB222" s="299" t="n"/>
      <c r="BC222" s="299" t="n"/>
      <c r="BD222" s="300" t="n"/>
      <c r="BE222" s="299">
        <f>L222-BA222</f>
        <v/>
      </c>
      <c r="BF222" s="299">
        <f>M222-BB222</f>
        <v/>
      </c>
      <c r="BG222" s="299">
        <f>N222-BC222</f>
        <v/>
      </c>
      <c r="BH222" s="299">
        <f>O222-BD222</f>
        <v/>
      </c>
      <c r="BJ222" s="364" t="n"/>
      <c r="DJ222" s="365" t="n"/>
    </row>
    <row r="223" outlineLevel="1" ht="12.75" customHeight="1" s="302">
      <c r="A223" s="354">
        <f>C223&amp;D223</f>
        <v/>
      </c>
      <c r="B223" s="354">
        <f>C223&amp;F223</f>
        <v/>
      </c>
      <c r="C223" s="355" t="inlineStr">
        <is>
          <t>Hotel Name</t>
        </is>
      </c>
      <c r="D223" s="485">
        <f>TEXT(F223,"mmm")&amp;"-"&amp;RIGHT(YEAR(F223),2)</f>
        <v/>
      </c>
      <c r="E223" s="485" t="inlineStr">
        <is>
          <t>Q3</t>
        </is>
      </c>
      <c r="F223" s="485" t="n">
        <v>45235</v>
      </c>
      <c r="G223" s="486">
        <f>WEEKDAY(F223)</f>
        <v/>
      </c>
      <c r="H223" s="299" t="n">
        <v>7</v>
      </c>
      <c r="I223" s="299" t="n">
        <v>27</v>
      </c>
      <c r="J223" s="299" t="n">
        <v>0</v>
      </c>
      <c r="K223" s="300">
        <f>SUM(H223:J223)-J223</f>
        <v/>
      </c>
      <c r="L223" s="299" t="n"/>
      <c r="M223" s="299" t="n"/>
      <c r="N223" s="299" t="n"/>
      <c r="O223" s="300">
        <f>SUM(L223:N223)-N223</f>
        <v/>
      </c>
      <c r="P223" s="358">
        <f>IF(ISERROR(K223/VLOOKUP(C223,$W$1:$X$4,2,0)),"",K223/VLOOKUP(C223,$W$1:$X$4,2,0))</f>
        <v/>
      </c>
      <c r="Q223" s="358">
        <f>IF(ISERROR(O223/VLOOKUP(C223,$W$1:$X$4,2,0)),"",O223/VLOOKUP(C223,$W$1:$X$4,2,0))</f>
        <v/>
      </c>
      <c r="R223" s="299" t="inlineStr">
        <is>
          <t>NA</t>
        </is>
      </c>
      <c r="S223" s="299">
        <f>N223</f>
        <v/>
      </c>
      <c r="T223" s="358">
        <f>(O223+S223)/VLOOKUP(C223,$W$1:$X$4,2,0)</f>
        <v/>
      </c>
      <c r="U223" s="299" t="inlineStr">
        <is>
          <t>NA</t>
        </is>
      </c>
      <c r="V223" s="359">
        <f>U223=R223</f>
        <v/>
      </c>
      <c r="W223" s="373" t="n"/>
      <c r="X223" s="349" t="n"/>
      <c r="Y223" s="483" t="n"/>
      <c r="Z223" s="362" t="n"/>
      <c r="AA223" s="477" t="n"/>
      <c r="AB223" s="299">
        <f>L223-H223</f>
        <v/>
      </c>
      <c r="AC223" s="299">
        <f>M223-I223</f>
        <v/>
      </c>
      <c r="AD223" s="299">
        <f>N223-J223</f>
        <v/>
      </c>
      <c r="AE223" s="299">
        <f>O223-K223</f>
        <v/>
      </c>
      <c r="AF223" s="299" t="n"/>
      <c r="AG223" s="299" t="n"/>
      <c r="AH223" s="299" t="n"/>
      <c r="AI223" s="299" t="n"/>
      <c r="AJ223" s="299">
        <f>SUM(AG223:AI223)-AI223</f>
        <v/>
      </c>
      <c r="AK223" s="299" t="n"/>
      <c r="AL223" s="299" t="n"/>
      <c r="AM223" s="299" t="n"/>
      <c r="AN223" s="299">
        <f>SUM(AK223:AM223)-AM223</f>
        <v/>
      </c>
      <c r="AO223" s="358">
        <f>IF(ISERROR(AJ223/VLOOKUP(C223,$W$1:$X$4,2,0)),"",AJ223/VLOOKUP(C223,$W$1:$X$4,2,0))</f>
        <v/>
      </c>
      <c r="AP223" s="358">
        <f>IF(ISERROR(AN223/VLOOKUP(C223,$W$1:$X$4,2,0)),"",AN223/VLOOKUP(C223,$W$1:$X$4,2,0))</f>
        <v/>
      </c>
      <c r="AR223" s="299" t="n"/>
      <c r="AS223" s="299" t="n"/>
      <c r="AT223" s="299" t="n"/>
      <c r="AU223" s="300" t="n"/>
      <c r="AV223" s="299">
        <f>H223-AR223</f>
        <v/>
      </c>
      <c r="AW223" s="299">
        <f>I223-AS223</f>
        <v/>
      </c>
      <c r="AX223" s="299">
        <f>J223-AT223</f>
        <v/>
      </c>
      <c r="AY223" s="299">
        <f>K223-AU223</f>
        <v/>
      </c>
      <c r="AZ223" s="364" t="n"/>
      <c r="BA223" s="299" t="n"/>
      <c r="BB223" s="299" t="n"/>
      <c r="BC223" s="299" t="n"/>
      <c r="BD223" s="300" t="n"/>
      <c r="BE223" s="299">
        <f>L223-BA223</f>
        <v/>
      </c>
      <c r="BF223" s="299">
        <f>M223-BB223</f>
        <v/>
      </c>
      <c r="BG223" s="299">
        <f>N223-BC223</f>
        <v/>
      </c>
      <c r="BH223" s="299">
        <f>O223-BD223</f>
        <v/>
      </c>
      <c r="BJ223" s="364" t="n"/>
      <c r="DJ223" s="365" t="n"/>
    </row>
    <row r="224" outlineLevel="1" ht="12.75" customHeight="1" s="302">
      <c r="A224" s="354">
        <f>C224&amp;D224</f>
        <v/>
      </c>
      <c r="B224" s="354">
        <f>C224&amp;F224</f>
        <v/>
      </c>
      <c r="C224" s="355" t="inlineStr">
        <is>
          <t>Hotel Name</t>
        </is>
      </c>
      <c r="D224" s="485">
        <f>TEXT(F224,"mmm")&amp;"-"&amp;RIGHT(YEAR(F224),2)</f>
        <v/>
      </c>
      <c r="E224" s="485" t="inlineStr">
        <is>
          <t>Q3</t>
        </is>
      </c>
      <c r="F224" s="485" t="n">
        <v>45236</v>
      </c>
      <c r="G224" s="486">
        <f>WEEKDAY(F224)</f>
        <v/>
      </c>
      <c r="H224" s="299" t="n">
        <v>10</v>
      </c>
      <c r="I224" s="299" t="n">
        <v>2</v>
      </c>
      <c r="J224" s="299" t="n">
        <v>0</v>
      </c>
      <c r="K224" s="300">
        <f>SUM(H224:J224)-J224</f>
        <v/>
      </c>
      <c r="L224" s="299" t="n"/>
      <c r="M224" s="299" t="n"/>
      <c r="N224" s="299" t="n"/>
      <c r="O224" s="300">
        <f>SUM(L224:N224)-N224</f>
        <v/>
      </c>
      <c r="P224" s="358">
        <f>IF(ISERROR(K224/VLOOKUP(C224,$W$1:$X$4,2,0)),"",K224/VLOOKUP(C224,$W$1:$X$4,2,0))</f>
        <v/>
      </c>
      <c r="Q224" s="358">
        <f>IF(ISERROR(O224/VLOOKUP(C224,$W$1:$X$4,2,0)),"",O224/VLOOKUP(C224,$W$1:$X$4,2,0))</f>
        <v/>
      </c>
      <c r="R224" s="299" t="inlineStr">
        <is>
          <t>NA</t>
        </is>
      </c>
      <c r="S224" s="299">
        <f>N224</f>
        <v/>
      </c>
      <c r="T224" s="358">
        <f>(O224+S224)/VLOOKUP(C224,$W$1:$X$4,2,0)</f>
        <v/>
      </c>
      <c r="U224" s="299" t="inlineStr">
        <is>
          <t>NA</t>
        </is>
      </c>
      <c r="V224" s="359">
        <f>U224=R224</f>
        <v/>
      </c>
      <c r="W224" s="373" t="n"/>
      <c r="X224" s="349" t="n"/>
      <c r="Y224" s="483" t="n"/>
      <c r="Z224" s="362" t="n"/>
      <c r="AA224" s="477" t="n"/>
      <c r="AB224" s="299">
        <f>L224-H224</f>
        <v/>
      </c>
      <c r="AC224" s="299">
        <f>M224-I224</f>
        <v/>
      </c>
      <c r="AD224" s="299">
        <f>N224-J224</f>
        <v/>
      </c>
      <c r="AE224" s="299">
        <f>O224-K224</f>
        <v/>
      </c>
      <c r="AF224" s="299" t="n"/>
      <c r="AG224" s="299" t="n"/>
      <c r="AH224" s="299" t="n"/>
      <c r="AI224" s="299" t="n"/>
      <c r="AJ224" s="299">
        <f>SUM(AG224:AI224)-AI224</f>
        <v/>
      </c>
      <c r="AK224" s="299" t="n"/>
      <c r="AL224" s="299" t="n"/>
      <c r="AM224" s="299" t="n"/>
      <c r="AN224" s="299">
        <f>SUM(AK224:AM224)-AM224</f>
        <v/>
      </c>
      <c r="AO224" s="358">
        <f>IF(ISERROR(AJ224/VLOOKUP(C224,$W$1:$X$4,2,0)),"",AJ224/VLOOKUP(C224,$W$1:$X$4,2,0))</f>
        <v/>
      </c>
      <c r="AP224" s="358">
        <f>IF(ISERROR(AN224/VLOOKUP(C224,$W$1:$X$4,2,0)),"",AN224/VLOOKUP(C224,$W$1:$X$4,2,0))</f>
        <v/>
      </c>
      <c r="AR224" s="299" t="n"/>
      <c r="AS224" s="299" t="n"/>
      <c r="AT224" s="299" t="n"/>
      <c r="AU224" s="300" t="n"/>
      <c r="AV224" s="299">
        <f>H224-AR224</f>
        <v/>
      </c>
      <c r="AW224" s="299">
        <f>I224-AS224</f>
        <v/>
      </c>
      <c r="AX224" s="299">
        <f>J224-AT224</f>
        <v/>
      </c>
      <c r="AY224" s="299">
        <f>K224-AU224</f>
        <v/>
      </c>
      <c r="AZ224" s="364" t="n"/>
      <c r="BA224" s="299" t="n"/>
      <c r="BB224" s="299" t="n"/>
      <c r="BC224" s="299" t="n"/>
      <c r="BD224" s="300" t="n"/>
      <c r="BE224" s="299">
        <f>L224-BA224</f>
        <v/>
      </c>
      <c r="BF224" s="299">
        <f>M224-BB224</f>
        <v/>
      </c>
      <c r="BG224" s="299">
        <f>N224-BC224</f>
        <v/>
      </c>
      <c r="BH224" s="299">
        <f>O224-BD224</f>
        <v/>
      </c>
      <c r="BJ224" s="364" t="n"/>
      <c r="DJ224" s="365" t="n"/>
    </row>
    <row r="225" outlineLevel="1" ht="12.75" customHeight="1" s="302">
      <c r="A225" s="354">
        <f>C225&amp;D225</f>
        <v/>
      </c>
      <c r="B225" s="354">
        <f>C225&amp;F225</f>
        <v/>
      </c>
      <c r="C225" s="355" t="inlineStr">
        <is>
          <t>Hotel Name</t>
        </is>
      </c>
      <c r="D225" s="485">
        <f>TEXT(F225,"mmm")&amp;"-"&amp;RIGHT(YEAR(F225),2)</f>
        <v/>
      </c>
      <c r="E225" s="485" t="inlineStr">
        <is>
          <t>Q3</t>
        </is>
      </c>
      <c r="F225" s="485" t="n">
        <v>45237</v>
      </c>
      <c r="G225" s="486">
        <f>WEEKDAY(F225)</f>
        <v/>
      </c>
      <c r="H225" s="299" t="n">
        <v>7</v>
      </c>
      <c r="I225" s="299" t="n">
        <v>2</v>
      </c>
      <c r="J225" s="299" t="n">
        <v>0</v>
      </c>
      <c r="K225" s="300">
        <f>SUM(H225:J225)-J225</f>
        <v/>
      </c>
      <c r="L225" s="299" t="n"/>
      <c r="M225" s="299" t="n"/>
      <c r="N225" s="299" t="n"/>
      <c r="O225" s="300">
        <f>SUM(L225:N225)-N225</f>
        <v/>
      </c>
      <c r="P225" s="358">
        <f>IF(ISERROR(K225/VLOOKUP(C225,$W$1:$X$4,2,0)),"",K225/VLOOKUP(C225,$W$1:$X$4,2,0))</f>
        <v/>
      </c>
      <c r="Q225" s="358">
        <f>IF(ISERROR(O225/VLOOKUP(C225,$W$1:$X$4,2,0)),"",O225/VLOOKUP(C225,$W$1:$X$4,2,0))</f>
        <v/>
      </c>
      <c r="R225" s="299" t="inlineStr">
        <is>
          <t>NA</t>
        </is>
      </c>
      <c r="S225" s="299">
        <f>N225</f>
        <v/>
      </c>
      <c r="T225" s="358">
        <f>(O225+S225)/VLOOKUP(C225,$W$1:$X$4,2,0)</f>
        <v/>
      </c>
      <c r="U225" s="299" t="inlineStr">
        <is>
          <t>NA</t>
        </is>
      </c>
      <c r="V225" s="359">
        <f>U225=R225</f>
        <v/>
      </c>
      <c r="W225" s="373" t="n"/>
      <c r="X225" s="349" t="n"/>
      <c r="Y225" s="483" t="n"/>
      <c r="Z225" s="362" t="n"/>
      <c r="AA225" s="477" t="n"/>
      <c r="AB225" s="299">
        <f>L225-H225</f>
        <v/>
      </c>
      <c r="AC225" s="299">
        <f>M225-I225</f>
        <v/>
      </c>
      <c r="AD225" s="299">
        <f>N225-J225</f>
        <v/>
      </c>
      <c r="AE225" s="299">
        <f>O225-K225</f>
        <v/>
      </c>
      <c r="AF225" s="299" t="n"/>
      <c r="AG225" s="299" t="n"/>
      <c r="AH225" s="299" t="n"/>
      <c r="AI225" s="299" t="n"/>
      <c r="AJ225" s="299">
        <f>SUM(AG225:AI225)-AI225</f>
        <v/>
      </c>
      <c r="AK225" s="299" t="n"/>
      <c r="AL225" s="299" t="n"/>
      <c r="AM225" s="299" t="n"/>
      <c r="AN225" s="299">
        <f>SUM(AK225:AM225)-AM225</f>
        <v/>
      </c>
      <c r="AO225" s="358">
        <f>IF(ISERROR(AJ225/VLOOKUP(C225,$W$1:$X$4,2,0)),"",AJ225/VLOOKUP(C225,$W$1:$X$4,2,0))</f>
        <v/>
      </c>
      <c r="AP225" s="358">
        <f>IF(ISERROR(AN225/VLOOKUP(C225,$W$1:$X$4,2,0)),"",AN225/VLOOKUP(C225,$W$1:$X$4,2,0))</f>
        <v/>
      </c>
      <c r="AR225" s="299" t="n"/>
      <c r="AS225" s="299" t="n"/>
      <c r="AT225" s="299" t="n"/>
      <c r="AU225" s="300" t="n"/>
      <c r="AV225" s="299">
        <f>H225-AR225</f>
        <v/>
      </c>
      <c r="AW225" s="299">
        <f>I225-AS225</f>
        <v/>
      </c>
      <c r="AX225" s="299">
        <f>J225-AT225</f>
        <v/>
      </c>
      <c r="AY225" s="299">
        <f>K225-AU225</f>
        <v/>
      </c>
      <c r="AZ225" s="364" t="n"/>
      <c r="BA225" s="299" t="n"/>
      <c r="BB225" s="299" t="n"/>
      <c r="BC225" s="299" t="n"/>
      <c r="BD225" s="300" t="n"/>
      <c r="BE225" s="299">
        <f>L225-BA225</f>
        <v/>
      </c>
      <c r="BF225" s="299">
        <f>M225-BB225</f>
        <v/>
      </c>
      <c r="BG225" s="299">
        <f>N225-BC225</f>
        <v/>
      </c>
      <c r="BH225" s="299">
        <f>O225-BD225</f>
        <v/>
      </c>
      <c r="BJ225" s="364" t="n"/>
      <c r="DJ225" s="365" t="n"/>
    </row>
    <row r="226" outlineLevel="1" ht="12.75" customHeight="1" s="302">
      <c r="A226" s="354">
        <f>C226&amp;D226</f>
        <v/>
      </c>
      <c r="B226" s="354">
        <f>C226&amp;F226</f>
        <v/>
      </c>
      <c r="C226" s="355" t="inlineStr">
        <is>
          <t>Hotel Name</t>
        </is>
      </c>
      <c r="D226" s="485">
        <f>TEXT(F226,"mmm")&amp;"-"&amp;RIGHT(YEAR(F226),2)</f>
        <v/>
      </c>
      <c r="E226" s="485" t="inlineStr">
        <is>
          <t>Q3</t>
        </is>
      </c>
      <c r="F226" s="485" t="n">
        <v>45238</v>
      </c>
      <c r="G226" s="486">
        <f>WEEKDAY(F226)</f>
        <v/>
      </c>
      <c r="H226" s="299" t="n">
        <v>5</v>
      </c>
      <c r="I226" s="299" t="n">
        <v>18</v>
      </c>
      <c r="J226" s="299" t="n">
        <v>0</v>
      </c>
      <c r="K226" s="300">
        <f>SUM(H226:J226)-J226</f>
        <v/>
      </c>
      <c r="L226" s="299" t="n"/>
      <c r="M226" s="299" t="n"/>
      <c r="N226" s="299" t="n"/>
      <c r="O226" s="300">
        <f>SUM(L226:N226)-N226</f>
        <v/>
      </c>
      <c r="P226" s="358">
        <f>IF(ISERROR(K226/VLOOKUP(C226,$W$1:$X$4,2,0)),"",K226/VLOOKUP(C226,$W$1:$X$4,2,0))</f>
        <v/>
      </c>
      <c r="Q226" s="358">
        <f>IF(ISERROR(O226/VLOOKUP(C226,$W$1:$X$4,2,0)),"",O226/VLOOKUP(C226,$W$1:$X$4,2,0))</f>
        <v/>
      </c>
      <c r="R226" s="299" t="inlineStr">
        <is>
          <t>NA</t>
        </is>
      </c>
      <c r="S226" s="299">
        <f>N226</f>
        <v/>
      </c>
      <c r="T226" s="358">
        <f>(O226+S226)/VLOOKUP(C226,$W$1:$X$4,2,0)</f>
        <v/>
      </c>
      <c r="U226" s="299" t="inlineStr">
        <is>
          <t>NA</t>
        </is>
      </c>
      <c r="V226" s="359">
        <f>U226=R226</f>
        <v/>
      </c>
      <c r="W226" s="373" t="n"/>
      <c r="X226" s="349" t="n"/>
      <c r="Y226" s="483" t="n"/>
      <c r="Z226" s="362" t="n"/>
      <c r="AA226" s="477" t="n"/>
      <c r="AB226" s="299">
        <f>L226-H226</f>
        <v/>
      </c>
      <c r="AC226" s="299">
        <f>M226-I226</f>
        <v/>
      </c>
      <c r="AD226" s="299">
        <f>N226-J226</f>
        <v/>
      </c>
      <c r="AE226" s="299">
        <f>O226-K226</f>
        <v/>
      </c>
      <c r="AF226" s="299" t="n"/>
      <c r="AG226" s="299" t="n"/>
      <c r="AH226" s="299" t="n"/>
      <c r="AI226" s="299" t="n"/>
      <c r="AJ226" s="299">
        <f>SUM(AG226:AI226)-AI226</f>
        <v/>
      </c>
      <c r="AK226" s="299" t="n"/>
      <c r="AL226" s="299" t="n"/>
      <c r="AM226" s="299" t="n"/>
      <c r="AN226" s="299">
        <f>SUM(AK226:AM226)-AM226</f>
        <v/>
      </c>
      <c r="AO226" s="358">
        <f>IF(ISERROR(AJ226/VLOOKUP(C226,$W$1:$X$4,2,0)),"",AJ226/VLOOKUP(C226,$W$1:$X$4,2,0))</f>
        <v/>
      </c>
      <c r="AP226" s="358">
        <f>IF(ISERROR(AN226/VLOOKUP(C226,$W$1:$X$4,2,0)),"",AN226/VLOOKUP(C226,$W$1:$X$4,2,0))</f>
        <v/>
      </c>
      <c r="AR226" s="299" t="n"/>
      <c r="AS226" s="299" t="n"/>
      <c r="AT226" s="299" t="n"/>
      <c r="AU226" s="300" t="n"/>
      <c r="AV226" s="299">
        <f>H226-AR226</f>
        <v/>
      </c>
      <c r="AW226" s="299">
        <f>I226-AS226</f>
        <v/>
      </c>
      <c r="AX226" s="299">
        <f>J226-AT226</f>
        <v/>
      </c>
      <c r="AY226" s="299">
        <f>K226-AU226</f>
        <v/>
      </c>
      <c r="AZ226" s="364" t="n"/>
      <c r="BA226" s="299" t="n"/>
      <c r="BB226" s="299" t="n"/>
      <c r="BC226" s="299" t="n"/>
      <c r="BD226" s="300" t="n"/>
      <c r="BE226" s="299">
        <f>L226-BA226</f>
        <v/>
      </c>
      <c r="BF226" s="299">
        <f>M226-BB226</f>
        <v/>
      </c>
      <c r="BG226" s="299">
        <f>N226-BC226</f>
        <v/>
      </c>
      <c r="BH226" s="299">
        <f>O226-BD226</f>
        <v/>
      </c>
      <c r="BJ226" s="364" t="n"/>
      <c r="DJ226" s="365" t="n"/>
    </row>
    <row r="227" outlineLevel="1" ht="12.75" customHeight="1" s="302">
      <c r="A227" s="354">
        <f>C227&amp;D227</f>
        <v/>
      </c>
      <c r="B227" s="354">
        <f>C227&amp;F227</f>
        <v/>
      </c>
      <c r="C227" s="355" t="inlineStr">
        <is>
          <t>Hotel Name</t>
        </is>
      </c>
      <c r="D227" s="485">
        <f>TEXT(F227,"mmm")&amp;"-"&amp;RIGHT(YEAR(F227),2)</f>
        <v/>
      </c>
      <c r="E227" s="485" t="inlineStr">
        <is>
          <t>Q3</t>
        </is>
      </c>
      <c r="F227" s="485" t="n">
        <v>45239</v>
      </c>
      <c r="G227" s="486">
        <f>WEEKDAY(F227)</f>
        <v/>
      </c>
      <c r="H227" s="299" t="n">
        <v>7</v>
      </c>
      <c r="I227" s="299" t="n">
        <v>8</v>
      </c>
      <c r="J227" s="299" t="n">
        <v>0</v>
      </c>
      <c r="K227" s="300">
        <f>SUM(H227:J227)-J227</f>
        <v/>
      </c>
      <c r="L227" s="299" t="n"/>
      <c r="M227" s="299" t="n"/>
      <c r="N227" s="299" t="n"/>
      <c r="O227" s="300">
        <f>SUM(L227:N227)-N227</f>
        <v/>
      </c>
      <c r="P227" s="358">
        <f>IF(ISERROR(K227/VLOOKUP(C227,$W$1:$X$4,2,0)),"",K227/VLOOKUP(C227,$W$1:$X$4,2,0))</f>
        <v/>
      </c>
      <c r="Q227" s="358">
        <f>IF(ISERROR(O227/VLOOKUP(C227,$W$1:$X$4,2,0)),"",O227/VLOOKUP(C227,$W$1:$X$4,2,0))</f>
        <v/>
      </c>
      <c r="R227" s="299" t="inlineStr">
        <is>
          <t>NA</t>
        </is>
      </c>
      <c r="S227" s="299">
        <f>N227</f>
        <v/>
      </c>
      <c r="T227" s="358">
        <f>(O227+S227)/VLOOKUP(C227,$W$1:$X$4,2,0)</f>
        <v/>
      </c>
      <c r="U227" s="299" t="inlineStr">
        <is>
          <t>NA</t>
        </is>
      </c>
      <c r="V227" s="359">
        <f>U227=R227</f>
        <v/>
      </c>
      <c r="W227" s="373" t="n"/>
      <c r="X227" s="349" t="n"/>
      <c r="Y227" s="483" t="n"/>
      <c r="Z227" s="362" t="n"/>
      <c r="AA227" s="477" t="n"/>
      <c r="AB227" s="299">
        <f>L227-H227</f>
        <v/>
      </c>
      <c r="AC227" s="299">
        <f>M227-I227</f>
        <v/>
      </c>
      <c r="AD227" s="299">
        <f>N227-J227</f>
        <v/>
      </c>
      <c r="AE227" s="299">
        <f>O227-K227</f>
        <v/>
      </c>
      <c r="AF227" s="299" t="n"/>
      <c r="AG227" s="299" t="n"/>
      <c r="AH227" s="299" t="n"/>
      <c r="AI227" s="299" t="n"/>
      <c r="AJ227" s="299">
        <f>SUM(AG227:AI227)-AI227</f>
        <v/>
      </c>
      <c r="AK227" s="299" t="n"/>
      <c r="AL227" s="299" t="n"/>
      <c r="AM227" s="299" t="n"/>
      <c r="AN227" s="299">
        <f>SUM(AK227:AM227)-AM227</f>
        <v/>
      </c>
      <c r="AO227" s="358">
        <f>IF(ISERROR(AJ227/VLOOKUP(C227,$W$1:$X$4,2,0)),"",AJ227/VLOOKUP(C227,$W$1:$X$4,2,0))</f>
        <v/>
      </c>
      <c r="AP227" s="358">
        <f>IF(ISERROR(AN227/VLOOKUP(C227,$W$1:$X$4,2,0)),"",AN227/VLOOKUP(C227,$W$1:$X$4,2,0))</f>
        <v/>
      </c>
      <c r="AR227" s="299" t="n"/>
      <c r="AS227" s="299" t="n"/>
      <c r="AT227" s="299" t="n"/>
      <c r="AU227" s="300" t="n"/>
      <c r="AV227" s="299">
        <f>H227-AR227</f>
        <v/>
      </c>
      <c r="AW227" s="299">
        <f>I227-AS227</f>
        <v/>
      </c>
      <c r="AX227" s="299">
        <f>J227-AT227</f>
        <v/>
      </c>
      <c r="AY227" s="299">
        <f>K227-AU227</f>
        <v/>
      </c>
      <c r="AZ227" s="364" t="n"/>
      <c r="BA227" s="299" t="n"/>
      <c r="BB227" s="299" t="n"/>
      <c r="BC227" s="299" t="n"/>
      <c r="BD227" s="300" t="n"/>
      <c r="BE227" s="299">
        <f>L227-BA227</f>
        <v/>
      </c>
      <c r="BF227" s="299">
        <f>M227-BB227</f>
        <v/>
      </c>
      <c r="BG227" s="299">
        <f>N227-BC227</f>
        <v/>
      </c>
      <c r="BH227" s="299">
        <f>O227-BD227</f>
        <v/>
      </c>
      <c r="BJ227" s="364" t="n"/>
      <c r="DJ227" s="365" t="n"/>
    </row>
    <row r="228" outlineLevel="1" ht="12.75" customHeight="1" s="302">
      <c r="A228" s="354">
        <f>C228&amp;D228</f>
        <v/>
      </c>
      <c r="B228" s="354">
        <f>C228&amp;F228</f>
        <v/>
      </c>
      <c r="C228" s="355" t="inlineStr">
        <is>
          <t>Hotel Name</t>
        </is>
      </c>
      <c r="D228" s="485">
        <f>TEXT(F228,"mmm")&amp;"-"&amp;RIGHT(YEAR(F228),2)</f>
        <v/>
      </c>
      <c r="E228" s="485" t="inlineStr">
        <is>
          <t>Q3</t>
        </is>
      </c>
      <c r="F228" s="485" t="n">
        <v>45240</v>
      </c>
      <c r="G228" s="486">
        <f>WEEKDAY(F228)</f>
        <v/>
      </c>
      <c r="H228" s="299" t="n">
        <v>8</v>
      </c>
      <c r="I228" s="299" t="n">
        <v>18</v>
      </c>
      <c r="J228" s="299" t="n">
        <v>0</v>
      </c>
      <c r="K228" s="300">
        <f>SUM(H228:J228)-J228</f>
        <v/>
      </c>
      <c r="L228" s="299" t="n"/>
      <c r="M228" s="299" t="n"/>
      <c r="N228" s="299" t="n"/>
      <c r="O228" s="300">
        <f>SUM(L228:N228)-N228</f>
        <v/>
      </c>
      <c r="P228" s="358">
        <f>IF(ISERROR(K228/VLOOKUP(C228,$W$1:$X$4,2,0)),"",K228/VLOOKUP(C228,$W$1:$X$4,2,0))</f>
        <v/>
      </c>
      <c r="Q228" s="358">
        <f>IF(ISERROR(O228/VLOOKUP(C228,$W$1:$X$4,2,0)),"",O228/VLOOKUP(C228,$W$1:$X$4,2,0))</f>
        <v/>
      </c>
      <c r="R228" s="299" t="inlineStr">
        <is>
          <t>NA</t>
        </is>
      </c>
      <c r="S228" s="299">
        <f>N228</f>
        <v/>
      </c>
      <c r="T228" s="358">
        <f>(O228+S228)/VLOOKUP(C228,$W$1:$X$4,2,0)</f>
        <v/>
      </c>
      <c r="U228" s="299" t="inlineStr">
        <is>
          <t>NA</t>
        </is>
      </c>
      <c r="V228" s="359">
        <f>U228=R228</f>
        <v/>
      </c>
      <c r="W228" s="373" t="n"/>
      <c r="X228" s="349" t="n"/>
      <c r="Y228" s="483" t="n"/>
      <c r="Z228" s="362" t="n"/>
      <c r="AA228" s="477" t="n"/>
      <c r="AB228" s="299">
        <f>L228-H228</f>
        <v/>
      </c>
      <c r="AC228" s="299">
        <f>M228-I228</f>
        <v/>
      </c>
      <c r="AD228" s="299">
        <f>N228-J228</f>
        <v/>
      </c>
      <c r="AE228" s="299">
        <f>O228-K228</f>
        <v/>
      </c>
      <c r="AF228" s="299" t="n"/>
      <c r="AG228" s="299" t="n"/>
      <c r="AH228" s="299" t="n"/>
      <c r="AI228" s="299" t="n"/>
      <c r="AJ228" s="299">
        <f>SUM(AG228:AI228)-AI228</f>
        <v/>
      </c>
      <c r="AK228" s="299" t="n"/>
      <c r="AL228" s="299" t="n"/>
      <c r="AM228" s="299" t="n"/>
      <c r="AN228" s="299">
        <f>SUM(AK228:AM228)-AM228</f>
        <v/>
      </c>
      <c r="AO228" s="358">
        <f>IF(ISERROR(AJ228/VLOOKUP(C228,$W$1:$X$4,2,0)),"",AJ228/VLOOKUP(C228,$W$1:$X$4,2,0))</f>
        <v/>
      </c>
      <c r="AP228" s="358">
        <f>IF(ISERROR(AN228/VLOOKUP(C228,$W$1:$X$4,2,0)),"",AN228/VLOOKUP(C228,$W$1:$X$4,2,0))</f>
        <v/>
      </c>
      <c r="AR228" s="299" t="n"/>
      <c r="AS228" s="299" t="n"/>
      <c r="AT228" s="299" t="n"/>
      <c r="AU228" s="300" t="n"/>
      <c r="AV228" s="299">
        <f>H228-AR228</f>
        <v/>
      </c>
      <c r="AW228" s="299">
        <f>I228-AS228</f>
        <v/>
      </c>
      <c r="AX228" s="299">
        <f>J228-AT228</f>
        <v/>
      </c>
      <c r="AY228" s="299">
        <f>K228-AU228</f>
        <v/>
      </c>
      <c r="AZ228" s="364" t="n"/>
      <c r="BA228" s="299" t="n"/>
      <c r="BB228" s="299" t="n"/>
      <c r="BC228" s="299" t="n"/>
      <c r="BD228" s="300" t="n"/>
      <c r="BE228" s="299">
        <f>L228-BA228</f>
        <v/>
      </c>
      <c r="BF228" s="299">
        <f>M228-BB228</f>
        <v/>
      </c>
      <c r="BG228" s="299">
        <f>N228-BC228</f>
        <v/>
      </c>
      <c r="BH228" s="299">
        <f>O228-BD228</f>
        <v/>
      </c>
      <c r="BJ228" s="364" t="n"/>
      <c r="DJ228" s="365" t="n"/>
    </row>
    <row r="229" outlineLevel="1" ht="12.75" customHeight="1" s="302">
      <c r="A229" s="354">
        <f>C229&amp;D229</f>
        <v/>
      </c>
      <c r="B229" s="354">
        <f>C229&amp;F229</f>
        <v/>
      </c>
      <c r="C229" s="355" t="inlineStr">
        <is>
          <t>Hotel Name</t>
        </is>
      </c>
      <c r="D229" s="485">
        <f>TEXT(F229,"mmm")&amp;"-"&amp;RIGHT(YEAR(F229),2)</f>
        <v/>
      </c>
      <c r="E229" s="485" t="inlineStr">
        <is>
          <t>Q3</t>
        </is>
      </c>
      <c r="F229" s="485" t="n">
        <v>45241</v>
      </c>
      <c r="G229" s="486">
        <f>WEEKDAY(F229)</f>
        <v/>
      </c>
      <c r="H229" s="299" t="n">
        <v>8</v>
      </c>
      <c r="I229" s="299" t="n">
        <v>16</v>
      </c>
      <c r="J229" s="299" t="n">
        <v>0</v>
      </c>
      <c r="K229" s="300">
        <f>SUM(H229:J229)-J229</f>
        <v/>
      </c>
      <c r="L229" s="299" t="n"/>
      <c r="M229" s="299" t="n"/>
      <c r="N229" s="299" t="n"/>
      <c r="O229" s="300">
        <f>SUM(L229:N229)-N229</f>
        <v/>
      </c>
      <c r="P229" s="358">
        <f>IF(ISERROR(K229/VLOOKUP(C229,$W$1:$X$4,2,0)),"",K229/VLOOKUP(C229,$W$1:$X$4,2,0))</f>
        <v/>
      </c>
      <c r="Q229" s="358">
        <f>IF(ISERROR(O229/VLOOKUP(C229,$W$1:$X$4,2,0)),"",O229/VLOOKUP(C229,$W$1:$X$4,2,0))</f>
        <v/>
      </c>
      <c r="R229" s="299" t="inlineStr">
        <is>
          <t>NA</t>
        </is>
      </c>
      <c r="S229" s="299">
        <f>N229</f>
        <v/>
      </c>
      <c r="T229" s="358">
        <f>(O229+S229)/VLOOKUP(C229,$W$1:$X$4,2,0)</f>
        <v/>
      </c>
      <c r="U229" s="299" t="inlineStr">
        <is>
          <t>NA</t>
        </is>
      </c>
      <c r="V229" s="359">
        <f>U229=R229</f>
        <v/>
      </c>
      <c r="W229" s="373" t="n"/>
      <c r="X229" s="349" t="n"/>
      <c r="Y229" s="483" t="n"/>
      <c r="Z229" s="362" t="n"/>
      <c r="AA229" s="477" t="n"/>
      <c r="AB229" s="299">
        <f>L229-H229</f>
        <v/>
      </c>
      <c r="AC229" s="299">
        <f>M229-I229</f>
        <v/>
      </c>
      <c r="AD229" s="299">
        <f>N229-J229</f>
        <v/>
      </c>
      <c r="AE229" s="299">
        <f>O229-K229</f>
        <v/>
      </c>
      <c r="AF229" s="299" t="n"/>
      <c r="AG229" s="299" t="n"/>
      <c r="AH229" s="299" t="n"/>
      <c r="AI229" s="299" t="n"/>
      <c r="AJ229" s="299">
        <f>SUM(AG229:AI229)-AI229</f>
        <v/>
      </c>
      <c r="AK229" s="299" t="n"/>
      <c r="AL229" s="299" t="n"/>
      <c r="AM229" s="299" t="n"/>
      <c r="AN229" s="299">
        <f>SUM(AK229:AM229)-AM229</f>
        <v/>
      </c>
      <c r="AO229" s="358">
        <f>IF(ISERROR(AJ229/VLOOKUP(C229,$W$1:$X$4,2,0)),"",AJ229/VLOOKUP(C229,$W$1:$X$4,2,0))</f>
        <v/>
      </c>
      <c r="AP229" s="358">
        <f>IF(ISERROR(AN229/VLOOKUP(C229,$W$1:$X$4,2,0)),"",AN229/VLOOKUP(C229,$W$1:$X$4,2,0))</f>
        <v/>
      </c>
      <c r="AR229" s="299" t="n"/>
      <c r="AS229" s="299" t="n"/>
      <c r="AT229" s="299" t="n"/>
      <c r="AU229" s="300" t="n"/>
      <c r="AV229" s="299">
        <f>H229-AR229</f>
        <v/>
      </c>
      <c r="AW229" s="299">
        <f>I229-AS229</f>
        <v/>
      </c>
      <c r="AX229" s="299">
        <f>J229-AT229</f>
        <v/>
      </c>
      <c r="AY229" s="299">
        <f>K229-AU229</f>
        <v/>
      </c>
      <c r="AZ229" s="364" t="n"/>
      <c r="BA229" s="299" t="n"/>
      <c r="BB229" s="299" t="n"/>
      <c r="BC229" s="299" t="n"/>
      <c r="BD229" s="300" t="n"/>
      <c r="BE229" s="299">
        <f>L229-BA229</f>
        <v/>
      </c>
      <c r="BF229" s="299">
        <f>M229-BB229</f>
        <v/>
      </c>
      <c r="BG229" s="299">
        <f>N229-BC229</f>
        <v/>
      </c>
      <c r="BH229" s="299">
        <f>O229-BD229</f>
        <v/>
      </c>
      <c r="BJ229" s="364" t="n"/>
      <c r="DJ229" s="365" t="n"/>
    </row>
    <row r="230" outlineLevel="1" ht="12.75" customHeight="1" s="302">
      <c r="A230" s="354">
        <f>C230&amp;D230</f>
        <v/>
      </c>
      <c r="B230" s="354">
        <f>C230&amp;F230</f>
        <v/>
      </c>
      <c r="C230" s="355" t="inlineStr">
        <is>
          <t>Hotel Name</t>
        </is>
      </c>
      <c r="D230" s="485">
        <f>TEXT(F230,"mmm")&amp;"-"&amp;RIGHT(YEAR(F230),2)</f>
        <v/>
      </c>
      <c r="E230" s="485" t="inlineStr">
        <is>
          <t>Q3</t>
        </is>
      </c>
      <c r="F230" s="485" t="n">
        <v>45242</v>
      </c>
      <c r="G230" s="486">
        <f>WEEKDAY(F230)</f>
        <v/>
      </c>
      <c r="H230" s="299" t="n">
        <v>6</v>
      </c>
      <c r="I230" s="299" t="n">
        <v>0</v>
      </c>
      <c r="J230" s="299" t="n">
        <v>0</v>
      </c>
      <c r="K230" s="300">
        <f>SUM(H230:J230)-J230</f>
        <v/>
      </c>
      <c r="L230" s="299" t="n"/>
      <c r="M230" s="299" t="n"/>
      <c r="N230" s="299" t="n"/>
      <c r="O230" s="300">
        <f>SUM(L230:N230)-N230</f>
        <v/>
      </c>
      <c r="P230" s="358">
        <f>IF(ISERROR(K230/VLOOKUP(C230,$W$1:$X$4,2,0)),"",K230/VLOOKUP(C230,$W$1:$X$4,2,0))</f>
        <v/>
      </c>
      <c r="Q230" s="358">
        <f>IF(ISERROR(O230/VLOOKUP(C230,$W$1:$X$4,2,0)),"",O230/VLOOKUP(C230,$W$1:$X$4,2,0))</f>
        <v/>
      </c>
      <c r="R230" s="299" t="inlineStr">
        <is>
          <t>NA</t>
        </is>
      </c>
      <c r="S230" s="299">
        <f>N230</f>
        <v/>
      </c>
      <c r="T230" s="358">
        <f>(O230+S230)/VLOOKUP(C230,$W$1:$X$4,2,0)</f>
        <v/>
      </c>
      <c r="U230" s="299" t="inlineStr">
        <is>
          <t>NA</t>
        </is>
      </c>
      <c r="V230" s="359">
        <f>U230=R230</f>
        <v/>
      </c>
      <c r="W230" s="373" t="n"/>
      <c r="X230" s="349" t="n"/>
      <c r="Y230" s="483" t="n"/>
      <c r="Z230" s="362" t="n"/>
      <c r="AA230" s="477" t="n"/>
      <c r="AB230" s="299">
        <f>L230-H230</f>
        <v/>
      </c>
      <c r="AC230" s="299">
        <f>M230-I230</f>
        <v/>
      </c>
      <c r="AD230" s="299">
        <f>N230-J230</f>
        <v/>
      </c>
      <c r="AE230" s="299">
        <f>O230-K230</f>
        <v/>
      </c>
      <c r="AF230" s="299" t="n"/>
      <c r="AG230" s="299" t="n"/>
      <c r="AH230" s="299" t="n"/>
      <c r="AI230" s="299" t="n"/>
      <c r="AJ230" s="299">
        <f>SUM(AG230:AI230)-AI230</f>
        <v/>
      </c>
      <c r="AK230" s="299" t="n"/>
      <c r="AL230" s="299" t="n"/>
      <c r="AM230" s="299" t="n"/>
      <c r="AN230" s="299">
        <f>SUM(AK230:AM230)-AM230</f>
        <v/>
      </c>
      <c r="AO230" s="358">
        <f>IF(ISERROR(AJ230/VLOOKUP(C230,$W$1:$X$4,2,0)),"",AJ230/VLOOKUP(C230,$W$1:$X$4,2,0))</f>
        <v/>
      </c>
      <c r="AP230" s="358">
        <f>IF(ISERROR(AN230/VLOOKUP(C230,$W$1:$X$4,2,0)),"",AN230/VLOOKUP(C230,$W$1:$X$4,2,0))</f>
        <v/>
      </c>
      <c r="AR230" s="299" t="n"/>
      <c r="AS230" s="299" t="n"/>
      <c r="AT230" s="299" t="n"/>
      <c r="AU230" s="300" t="n"/>
      <c r="AV230" s="299">
        <f>H230-AR230</f>
        <v/>
      </c>
      <c r="AW230" s="299">
        <f>I230-AS230</f>
        <v/>
      </c>
      <c r="AX230" s="299">
        <f>J230-AT230</f>
        <v/>
      </c>
      <c r="AY230" s="299">
        <f>K230-AU230</f>
        <v/>
      </c>
      <c r="AZ230" s="364" t="n"/>
      <c r="BA230" s="299" t="n"/>
      <c r="BB230" s="299" t="n"/>
      <c r="BC230" s="299" t="n"/>
      <c r="BD230" s="300" t="n"/>
      <c r="BE230" s="299">
        <f>L230-BA230</f>
        <v/>
      </c>
      <c r="BF230" s="299">
        <f>M230-BB230</f>
        <v/>
      </c>
      <c r="BG230" s="299">
        <f>N230-BC230</f>
        <v/>
      </c>
      <c r="BH230" s="299">
        <f>O230-BD230</f>
        <v/>
      </c>
      <c r="BJ230" s="364" t="n"/>
      <c r="DJ230" s="365" t="n"/>
    </row>
    <row r="231" outlineLevel="1" ht="12.75" customHeight="1" s="302">
      <c r="A231" s="354">
        <f>C231&amp;D231</f>
        <v/>
      </c>
      <c r="B231" s="354">
        <f>C231&amp;F231</f>
        <v/>
      </c>
      <c r="C231" s="355" t="inlineStr">
        <is>
          <t>Hotel Name</t>
        </is>
      </c>
      <c r="D231" s="485">
        <f>TEXT(F231,"mmm")&amp;"-"&amp;RIGHT(YEAR(F231),2)</f>
        <v/>
      </c>
      <c r="E231" s="485" t="inlineStr">
        <is>
          <t>Q3</t>
        </is>
      </c>
      <c r="F231" s="485" t="n">
        <v>45243</v>
      </c>
      <c r="G231" s="486">
        <f>WEEKDAY(F231)</f>
        <v/>
      </c>
      <c r="H231" s="299" t="n">
        <v>15</v>
      </c>
      <c r="I231" s="299" t="n">
        <v>16</v>
      </c>
      <c r="J231" s="299" t="n">
        <v>0</v>
      </c>
      <c r="K231" s="300">
        <f>SUM(H231:J231)-J231</f>
        <v/>
      </c>
      <c r="L231" s="299" t="n"/>
      <c r="M231" s="299" t="n"/>
      <c r="N231" s="299" t="n"/>
      <c r="O231" s="300">
        <f>SUM(L231:N231)-N231</f>
        <v/>
      </c>
      <c r="P231" s="358">
        <f>IF(ISERROR(K231/VLOOKUP(C231,$W$1:$X$4,2,0)),"",K231/VLOOKUP(C231,$W$1:$X$4,2,0))</f>
        <v/>
      </c>
      <c r="Q231" s="358">
        <f>IF(ISERROR(O231/VLOOKUP(C231,$W$1:$X$4,2,0)),"",O231/VLOOKUP(C231,$W$1:$X$4,2,0))</f>
        <v/>
      </c>
      <c r="R231" s="299" t="inlineStr">
        <is>
          <t>NA</t>
        </is>
      </c>
      <c r="S231" s="299">
        <f>N231</f>
        <v/>
      </c>
      <c r="T231" s="358">
        <f>(O231+S231)/VLOOKUP(C231,$W$1:$X$4,2,0)</f>
        <v/>
      </c>
      <c r="U231" s="299" t="inlineStr">
        <is>
          <t>NA</t>
        </is>
      </c>
      <c r="V231" s="359">
        <f>U231=R231</f>
        <v/>
      </c>
      <c r="W231" s="373" t="n"/>
      <c r="X231" s="349" t="n"/>
      <c r="Y231" s="483" t="n"/>
      <c r="Z231" s="362" t="n"/>
      <c r="AA231" s="477" t="n"/>
      <c r="AB231" s="299">
        <f>L231-H231</f>
        <v/>
      </c>
      <c r="AC231" s="299">
        <f>M231-I231</f>
        <v/>
      </c>
      <c r="AD231" s="299">
        <f>N231-J231</f>
        <v/>
      </c>
      <c r="AE231" s="299">
        <f>O231-K231</f>
        <v/>
      </c>
      <c r="AF231" s="299" t="n"/>
      <c r="AG231" s="299" t="n"/>
      <c r="AH231" s="299" t="n"/>
      <c r="AI231" s="299" t="n"/>
      <c r="AJ231" s="299">
        <f>SUM(AG231:AI231)-AI231</f>
        <v/>
      </c>
      <c r="AK231" s="299" t="n"/>
      <c r="AL231" s="299" t="n"/>
      <c r="AM231" s="299" t="n"/>
      <c r="AN231" s="299">
        <f>SUM(AK231:AM231)-AM231</f>
        <v/>
      </c>
      <c r="AO231" s="358">
        <f>IF(ISERROR(AJ231/VLOOKUP(C231,$W$1:$X$4,2,0)),"",AJ231/VLOOKUP(C231,$W$1:$X$4,2,0))</f>
        <v/>
      </c>
      <c r="AP231" s="358">
        <f>IF(ISERROR(AN231/VLOOKUP(C231,$W$1:$X$4,2,0)),"",AN231/VLOOKUP(C231,$W$1:$X$4,2,0))</f>
        <v/>
      </c>
      <c r="AR231" s="299" t="n"/>
      <c r="AS231" s="299" t="n"/>
      <c r="AT231" s="299" t="n"/>
      <c r="AU231" s="300" t="n"/>
      <c r="AV231" s="299">
        <f>H231-AR231</f>
        <v/>
      </c>
      <c r="AW231" s="299">
        <f>I231-AS231</f>
        <v/>
      </c>
      <c r="AX231" s="299">
        <f>J231-AT231</f>
        <v/>
      </c>
      <c r="AY231" s="299">
        <f>K231-AU231</f>
        <v/>
      </c>
      <c r="AZ231" s="364" t="n"/>
      <c r="BA231" s="299" t="n"/>
      <c r="BB231" s="299" t="n"/>
      <c r="BC231" s="299" t="n"/>
      <c r="BD231" s="300" t="n"/>
      <c r="BE231" s="299">
        <f>L231-BA231</f>
        <v/>
      </c>
      <c r="BF231" s="299">
        <f>M231-BB231</f>
        <v/>
      </c>
      <c r="BG231" s="299">
        <f>N231-BC231</f>
        <v/>
      </c>
      <c r="BH231" s="299">
        <f>O231-BD231</f>
        <v/>
      </c>
      <c r="BJ231" s="364" t="n"/>
      <c r="DJ231" s="365" t="n"/>
    </row>
    <row r="232" outlineLevel="1" ht="12.75" customHeight="1" s="302">
      <c r="A232" s="354">
        <f>C232&amp;D232</f>
        <v/>
      </c>
      <c r="B232" s="354">
        <f>C232&amp;F232</f>
        <v/>
      </c>
      <c r="C232" s="355" t="inlineStr">
        <is>
          <t>Hotel Name</t>
        </is>
      </c>
      <c r="D232" s="485">
        <f>TEXT(F232,"mmm")&amp;"-"&amp;RIGHT(YEAR(F232),2)</f>
        <v/>
      </c>
      <c r="E232" s="485" t="inlineStr">
        <is>
          <t>Q3</t>
        </is>
      </c>
      <c r="F232" s="485" t="n">
        <v>45244</v>
      </c>
      <c r="G232" s="486">
        <f>WEEKDAY(F232)</f>
        <v/>
      </c>
      <c r="H232" s="299" t="n">
        <v>9</v>
      </c>
      <c r="I232" s="299" t="n">
        <v>20</v>
      </c>
      <c r="J232" s="299" t="n">
        <v>2</v>
      </c>
      <c r="K232" s="300">
        <f>SUM(H232:J232)-J232</f>
        <v/>
      </c>
      <c r="L232" s="299" t="n"/>
      <c r="M232" s="299" t="n"/>
      <c r="N232" s="299" t="n"/>
      <c r="O232" s="300">
        <f>SUM(L232:N232)-N232</f>
        <v/>
      </c>
      <c r="P232" s="358">
        <f>IF(ISERROR(K232/VLOOKUP(C232,$W$1:$X$4,2,0)),"",K232/VLOOKUP(C232,$W$1:$X$4,2,0))</f>
        <v/>
      </c>
      <c r="Q232" s="358">
        <f>IF(ISERROR(O232/VLOOKUP(C232,$W$1:$X$4,2,0)),"",O232/VLOOKUP(C232,$W$1:$X$4,2,0))</f>
        <v/>
      </c>
      <c r="R232" s="299" t="inlineStr">
        <is>
          <t>NA</t>
        </is>
      </c>
      <c r="S232" s="299">
        <f>N232</f>
        <v/>
      </c>
      <c r="T232" s="358">
        <f>(O232+S232)/VLOOKUP(C232,$W$1:$X$4,2,0)</f>
        <v/>
      </c>
      <c r="U232" s="299" t="inlineStr">
        <is>
          <t>NA</t>
        </is>
      </c>
      <c r="V232" s="359">
        <f>U232=R232</f>
        <v/>
      </c>
      <c r="W232" s="373" t="n"/>
      <c r="X232" s="349" t="n"/>
      <c r="Y232" s="483" t="n"/>
      <c r="Z232" s="362" t="n"/>
      <c r="AA232" s="477" t="n"/>
      <c r="AB232" s="299">
        <f>L232-H232</f>
        <v/>
      </c>
      <c r="AC232" s="299">
        <f>M232-I232</f>
        <v/>
      </c>
      <c r="AD232" s="299">
        <f>N232-J232</f>
        <v/>
      </c>
      <c r="AE232" s="299">
        <f>O232-K232</f>
        <v/>
      </c>
      <c r="AF232" s="299" t="n"/>
      <c r="AG232" s="299" t="n"/>
      <c r="AH232" s="299" t="n"/>
      <c r="AI232" s="299" t="n"/>
      <c r="AJ232" s="299">
        <f>SUM(AG232:AI232)-AI232</f>
        <v/>
      </c>
      <c r="AK232" s="299" t="n"/>
      <c r="AL232" s="299" t="n"/>
      <c r="AM232" s="299" t="n"/>
      <c r="AN232" s="299">
        <f>SUM(AK232:AM232)-AM232</f>
        <v/>
      </c>
      <c r="AO232" s="358">
        <f>IF(ISERROR(AJ232/VLOOKUP(C232,$W$1:$X$4,2,0)),"",AJ232/VLOOKUP(C232,$W$1:$X$4,2,0))</f>
        <v/>
      </c>
      <c r="AP232" s="358">
        <f>IF(ISERROR(AN232/VLOOKUP(C232,$W$1:$X$4,2,0)),"",AN232/VLOOKUP(C232,$W$1:$X$4,2,0))</f>
        <v/>
      </c>
      <c r="AR232" s="299" t="n"/>
      <c r="AS232" s="299" t="n"/>
      <c r="AT232" s="299" t="n"/>
      <c r="AU232" s="300" t="n"/>
      <c r="AV232" s="299">
        <f>H232-AR232</f>
        <v/>
      </c>
      <c r="AW232" s="299">
        <f>I232-AS232</f>
        <v/>
      </c>
      <c r="AX232" s="299">
        <f>J232-AT232</f>
        <v/>
      </c>
      <c r="AY232" s="299">
        <f>K232-AU232</f>
        <v/>
      </c>
      <c r="AZ232" s="364" t="n"/>
      <c r="BA232" s="299" t="n"/>
      <c r="BB232" s="299" t="n"/>
      <c r="BC232" s="299" t="n"/>
      <c r="BD232" s="300" t="n"/>
      <c r="BE232" s="299">
        <f>L232-BA232</f>
        <v/>
      </c>
      <c r="BF232" s="299">
        <f>M232-BB232</f>
        <v/>
      </c>
      <c r="BG232" s="299">
        <f>N232-BC232</f>
        <v/>
      </c>
      <c r="BH232" s="299">
        <f>O232-BD232</f>
        <v/>
      </c>
      <c r="BJ232" s="364" t="n"/>
      <c r="DJ232" s="365" t="n"/>
    </row>
    <row r="233" outlineLevel="1" ht="12.75" customHeight="1" s="302">
      <c r="A233" s="354">
        <f>C233&amp;D233</f>
        <v/>
      </c>
      <c r="B233" s="354">
        <f>C233&amp;F233</f>
        <v/>
      </c>
      <c r="C233" s="355" t="inlineStr">
        <is>
          <t>Hotel Name</t>
        </is>
      </c>
      <c r="D233" s="485">
        <f>TEXT(F233,"mmm")&amp;"-"&amp;RIGHT(YEAR(F233),2)</f>
        <v/>
      </c>
      <c r="E233" s="485" t="inlineStr">
        <is>
          <t>Q3</t>
        </is>
      </c>
      <c r="F233" s="485" t="n">
        <v>45245</v>
      </c>
      <c r="G233" s="486">
        <f>WEEKDAY(F233)</f>
        <v/>
      </c>
      <c r="H233" s="299" t="n">
        <v>6</v>
      </c>
      <c r="I233" s="299" t="n">
        <v>28</v>
      </c>
      <c r="J233" s="299" t="n">
        <v>2</v>
      </c>
      <c r="K233" s="300">
        <f>SUM(H233:J233)-J233</f>
        <v/>
      </c>
      <c r="L233" s="299" t="n"/>
      <c r="M233" s="299" t="n"/>
      <c r="N233" s="299" t="n"/>
      <c r="O233" s="300">
        <f>SUM(L233:N233)-N233</f>
        <v/>
      </c>
      <c r="P233" s="358">
        <f>IF(ISERROR(K233/VLOOKUP(C233,$W$1:$X$4,2,0)),"",K233/VLOOKUP(C233,$W$1:$X$4,2,0))</f>
        <v/>
      </c>
      <c r="Q233" s="358">
        <f>IF(ISERROR(O233/VLOOKUP(C233,$W$1:$X$4,2,0)),"",O233/VLOOKUP(C233,$W$1:$X$4,2,0))</f>
        <v/>
      </c>
      <c r="R233" s="299" t="inlineStr">
        <is>
          <t>NA</t>
        </is>
      </c>
      <c r="S233" s="299">
        <f>N233</f>
        <v/>
      </c>
      <c r="T233" s="358">
        <f>(O233+S233)/VLOOKUP(C233,$W$1:$X$4,2,0)</f>
        <v/>
      </c>
      <c r="U233" s="299" t="inlineStr">
        <is>
          <t>L</t>
        </is>
      </c>
      <c r="V233" s="359">
        <f>U233=R233</f>
        <v/>
      </c>
      <c r="W233" s="373" t="n"/>
      <c r="X233" s="349" t="n"/>
      <c r="Y233" s="483" t="n"/>
      <c r="Z233" s="362" t="n"/>
      <c r="AA233" s="477" t="n"/>
      <c r="AB233" s="299">
        <f>L233-H233</f>
        <v/>
      </c>
      <c r="AC233" s="299">
        <f>M233-I233</f>
        <v/>
      </c>
      <c r="AD233" s="299">
        <f>N233-J233</f>
        <v/>
      </c>
      <c r="AE233" s="299">
        <f>O233-K233</f>
        <v/>
      </c>
      <c r="AF233" s="299" t="n"/>
      <c r="AG233" s="299" t="n"/>
      <c r="AH233" s="299" t="n"/>
      <c r="AI233" s="299" t="n"/>
      <c r="AJ233" s="299">
        <f>SUM(AG233:AI233)-AI233</f>
        <v/>
      </c>
      <c r="AK233" s="299" t="n"/>
      <c r="AL233" s="299" t="n"/>
      <c r="AM233" s="299" t="n"/>
      <c r="AN233" s="299">
        <f>SUM(AK233:AM233)-AM233</f>
        <v/>
      </c>
      <c r="AO233" s="358">
        <f>IF(ISERROR(AJ233/VLOOKUP(C233,$W$1:$X$4,2,0)),"",AJ233/VLOOKUP(C233,$W$1:$X$4,2,0))</f>
        <v/>
      </c>
      <c r="AP233" s="358">
        <f>IF(ISERROR(AN233/VLOOKUP(C233,$W$1:$X$4,2,0)),"",AN233/VLOOKUP(C233,$W$1:$X$4,2,0))</f>
        <v/>
      </c>
      <c r="AR233" s="299" t="n"/>
      <c r="AS233" s="299" t="n"/>
      <c r="AT233" s="299" t="n"/>
      <c r="AU233" s="300" t="n"/>
      <c r="AV233" s="299">
        <f>H233-AR233</f>
        <v/>
      </c>
      <c r="AW233" s="299">
        <f>I233-AS233</f>
        <v/>
      </c>
      <c r="AX233" s="299">
        <f>J233-AT233</f>
        <v/>
      </c>
      <c r="AY233" s="299">
        <f>K233-AU233</f>
        <v/>
      </c>
      <c r="AZ233" s="364" t="n"/>
      <c r="BA233" s="299" t="n"/>
      <c r="BB233" s="299" t="n"/>
      <c r="BC233" s="299" t="n"/>
      <c r="BD233" s="300" t="n"/>
      <c r="BE233" s="299">
        <f>L233-BA233</f>
        <v/>
      </c>
      <c r="BF233" s="299">
        <f>M233-BB233</f>
        <v/>
      </c>
      <c r="BG233" s="299">
        <f>N233-BC233</f>
        <v/>
      </c>
      <c r="BH233" s="299">
        <f>O233-BD233</f>
        <v/>
      </c>
      <c r="BJ233" s="364" t="n"/>
      <c r="DJ233" s="365" t="n"/>
    </row>
    <row r="234" outlineLevel="1" ht="12.75" customHeight="1" s="302">
      <c r="A234" s="354">
        <f>C234&amp;D234</f>
        <v/>
      </c>
      <c r="B234" s="354">
        <f>C234&amp;F234</f>
        <v/>
      </c>
      <c r="C234" s="355" t="inlineStr">
        <is>
          <t>Hotel Name</t>
        </is>
      </c>
      <c r="D234" s="485">
        <f>TEXT(F234,"mmm")&amp;"-"&amp;RIGHT(YEAR(F234),2)</f>
        <v/>
      </c>
      <c r="E234" s="485" t="inlineStr">
        <is>
          <t>Q3</t>
        </is>
      </c>
      <c r="F234" s="485" t="n">
        <v>45246</v>
      </c>
      <c r="G234" s="486">
        <f>WEEKDAY(F234)</f>
        <v/>
      </c>
      <c r="H234" s="299" t="n">
        <v>6</v>
      </c>
      <c r="I234" s="299" t="n">
        <v>77</v>
      </c>
      <c r="J234" s="299" t="n">
        <v>0</v>
      </c>
      <c r="K234" s="300">
        <f>SUM(H234:J234)-J234</f>
        <v/>
      </c>
      <c r="L234" s="299" t="n"/>
      <c r="M234" s="299" t="n"/>
      <c r="N234" s="299" t="n"/>
      <c r="O234" s="300">
        <f>SUM(L234:N234)-N234</f>
        <v/>
      </c>
      <c r="P234" s="358">
        <f>IF(ISERROR(K234/VLOOKUP(C234,$W$1:$X$4,2,0)),"",K234/VLOOKUP(C234,$W$1:$X$4,2,0))</f>
        <v/>
      </c>
      <c r="Q234" s="358">
        <f>IF(ISERROR(O234/VLOOKUP(C234,$W$1:$X$4,2,0)),"",O234/VLOOKUP(C234,$W$1:$X$4,2,0))</f>
        <v/>
      </c>
      <c r="R234" s="299" t="inlineStr">
        <is>
          <t>NA</t>
        </is>
      </c>
      <c r="S234" s="299">
        <f>N234</f>
        <v/>
      </c>
      <c r="T234" s="358">
        <f>(O234+S234)/VLOOKUP(C234,$W$1:$X$4,2,0)</f>
        <v/>
      </c>
      <c r="U234" s="299" t="inlineStr">
        <is>
          <t>L</t>
        </is>
      </c>
      <c r="V234" s="359">
        <f>U234=R234</f>
        <v/>
      </c>
      <c r="W234" s="373" t="n"/>
      <c r="X234" s="349" t="n"/>
      <c r="Y234" s="483" t="n"/>
      <c r="Z234" s="362" t="n"/>
      <c r="AA234" s="477" t="n"/>
      <c r="AB234" s="299">
        <f>L234-H234</f>
        <v/>
      </c>
      <c r="AC234" s="299">
        <f>M234-I234</f>
        <v/>
      </c>
      <c r="AD234" s="299">
        <f>N234-J234</f>
        <v/>
      </c>
      <c r="AE234" s="299">
        <f>O234-K234</f>
        <v/>
      </c>
      <c r="AF234" s="299" t="n"/>
      <c r="AG234" s="299" t="n"/>
      <c r="AH234" s="299" t="n"/>
      <c r="AI234" s="299" t="n"/>
      <c r="AJ234" s="299">
        <f>SUM(AG234:AI234)-AI234</f>
        <v/>
      </c>
      <c r="AK234" s="299" t="n"/>
      <c r="AL234" s="299" t="n"/>
      <c r="AM234" s="299" t="n"/>
      <c r="AN234" s="299">
        <f>SUM(AK234:AM234)-AM234</f>
        <v/>
      </c>
      <c r="AO234" s="358">
        <f>IF(ISERROR(AJ234/VLOOKUP(C234,$W$1:$X$4,2,0)),"",AJ234/VLOOKUP(C234,$W$1:$X$4,2,0))</f>
        <v/>
      </c>
      <c r="AP234" s="358">
        <f>IF(ISERROR(AN234/VLOOKUP(C234,$W$1:$X$4,2,0)),"",AN234/VLOOKUP(C234,$W$1:$X$4,2,0))</f>
        <v/>
      </c>
      <c r="AR234" s="299" t="n"/>
      <c r="AS234" s="299" t="n"/>
      <c r="AT234" s="299" t="n"/>
      <c r="AU234" s="300" t="n"/>
      <c r="AV234" s="299">
        <f>H234-AR234</f>
        <v/>
      </c>
      <c r="AW234" s="299">
        <f>I234-AS234</f>
        <v/>
      </c>
      <c r="AX234" s="299">
        <f>J234-AT234</f>
        <v/>
      </c>
      <c r="AY234" s="299">
        <f>K234-AU234</f>
        <v/>
      </c>
      <c r="AZ234" s="364" t="n"/>
      <c r="BA234" s="299" t="n"/>
      <c r="BB234" s="299" t="n"/>
      <c r="BC234" s="299" t="n"/>
      <c r="BD234" s="300" t="n"/>
      <c r="BE234" s="299">
        <f>L234-BA234</f>
        <v/>
      </c>
      <c r="BF234" s="299">
        <f>M234-BB234</f>
        <v/>
      </c>
      <c r="BG234" s="299">
        <f>N234-BC234</f>
        <v/>
      </c>
      <c r="BH234" s="299">
        <f>O234-BD234</f>
        <v/>
      </c>
      <c r="BJ234" s="364" t="n"/>
      <c r="DJ234" s="365" t="n"/>
    </row>
    <row r="235" outlineLevel="1" ht="12.75" customHeight="1" s="302">
      <c r="A235" s="354">
        <f>C235&amp;D235</f>
        <v/>
      </c>
      <c r="B235" s="354">
        <f>C235&amp;F235</f>
        <v/>
      </c>
      <c r="C235" s="355" t="inlineStr">
        <is>
          <t>Hotel Name</t>
        </is>
      </c>
      <c r="D235" s="485">
        <f>TEXT(F235,"mmm")&amp;"-"&amp;RIGHT(YEAR(F235),2)</f>
        <v/>
      </c>
      <c r="E235" s="485" t="inlineStr">
        <is>
          <t>Q3</t>
        </is>
      </c>
      <c r="F235" s="485" t="n">
        <v>45247</v>
      </c>
      <c r="G235" s="486">
        <f>WEEKDAY(F235)</f>
        <v/>
      </c>
      <c r="H235" s="299" t="n">
        <v>5</v>
      </c>
      <c r="I235" s="299" t="n">
        <v>88</v>
      </c>
      <c r="J235" s="299" t="n">
        <v>0</v>
      </c>
      <c r="K235" s="300">
        <f>SUM(H235:J235)-J235</f>
        <v/>
      </c>
      <c r="L235" s="299" t="n"/>
      <c r="M235" s="299" t="n"/>
      <c r="N235" s="299" t="n"/>
      <c r="O235" s="300">
        <f>SUM(L235:N235)-N235</f>
        <v/>
      </c>
      <c r="P235" s="358">
        <f>IF(ISERROR(K235/VLOOKUP(C235,$W$1:$X$4,2,0)),"",K235/VLOOKUP(C235,$W$1:$X$4,2,0))</f>
        <v/>
      </c>
      <c r="Q235" s="358">
        <f>IF(ISERROR(O235/VLOOKUP(C235,$W$1:$X$4,2,0)),"",O235/VLOOKUP(C235,$W$1:$X$4,2,0))</f>
        <v/>
      </c>
      <c r="R235" s="299" t="inlineStr">
        <is>
          <t>NA</t>
        </is>
      </c>
      <c r="S235" s="299">
        <f>N235</f>
        <v/>
      </c>
      <c r="T235" s="358">
        <f>(O235+S235)/VLOOKUP(C235,$W$1:$X$4,2,0)</f>
        <v/>
      </c>
      <c r="U235" s="299" t="inlineStr">
        <is>
          <t>N</t>
        </is>
      </c>
      <c r="V235" s="359">
        <f>U235=R235</f>
        <v/>
      </c>
      <c r="W235" s="373" t="n"/>
      <c r="X235" s="349" t="n"/>
      <c r="Y235" s="483" t="n"/>
      <c r="Z235" s="362" t="n"/>
      <c r="AA235" s="477" t="n"/>
      <c r="AB235" s="299">
        <f>L235-H235</f>
        <v/>
      </c>
      <c r="AC235" s="299">
        <f>M235-I235</f>
        <v/>
      </c>
      <c r="AD235" s="299">
        <f>N235-J235</f>
        <v/>
      </c>
      <c r="AE235" s="299">
        <f>O235-K235</f>
        <v/>
      </c>
      <c r="AF235" s="299" t="n"/>
      <c r="AG235" s="299" t="n"/>
      <c r="AH235" s="299" t="n"/>
      <c r="AI235" s="299" t="n"/>
      <c r="AJ235" s="299">
        <f>SUM(AG235:AI235)-AI235</f>
        <v/>
      </c>
      <c r="AK235" s="299" t="n"/>
      <c r="AL235" s="299" t="n"/>
      <c r="AM235" s="299" t="n"/>
      <c r="AN235" s="299">
        <f>SUM(AK235:AM235)-AM235</f>
        <v/>
      </c>
      <c r="AO235" s="358">
        <f>IF(ISERROR(AJ235/VLOOKUP(C235,$W$1:$X$4,2,0)),"",AJ235/VLOOKUP(C235,$W$1:$X$4,2,0))</f>
        <v/>
      </c>
      <c r="AP235" s="358">
        <f>IF(ISERROR(AN235/VLOOKUP(C235,$W$1:$X$4,2,0)),"",AN235/VLOOKUP(C235,$W$1:$X$4,2,0))</f>
        <v/>
      </c>
      <c r="AR235" s="299" t="n"/>
      <c r="AS235" s="299" t="n"/>
      <c r="AT235" s="299" t="n"/>
      <c r="AU235" s="300" t="n"/>
      <c r="AV235" s="299">
        <f>H235-AR235</f>
        <v/>
      </c>
      <c r="AW235" s="299">
        <f>I235-AS235</f>
        <v/>
      </c>
      <c r="AX235" s="299">
        <f>J235-AT235</f>
        <v/>
      </c>
      <c r="AY235" s="299">
        <f>K235-AU235</f>
        <v/>
      </c>
      <c r="AZ235" s="364" t="n"/>
      <c r="BA235" s="299" t="n"/>
      <c r="BB235" s="299" t="n"/>
      <c r="BC235" s="299" t="n"/>
      <c r="BD235" s="300" t="n"/>
      <c r="BE235" s="299">
        <f>L235-BA235</f>
        <v/>
      </c>
      <c r="BF235" s="299">
        <f>M235-BB235</f>
        <v/>
      </c>
      <c r="BG235" s="299">
        <f>N235-BC235</f>
        <v/>
      </c>
      <c r="BH235" s="299">
        <f>O235-BD235</f>
        <v/>
      </c>
      <c r="BJ235" s="364" t="n"/>
      <c r="DJ235" s="365" t="n"/>
    </row>
    <row r="236" outlineLevel="1" ht="12.75" customHeight="1" s="302">
      <c r="A236" s="354">
        <f>C236&amp;D236</f>
        <v/>
      </c>
      <c r="B236" s="354">
        <f>C236&amp;F236</f>
        <v/>
      </c>
      <c r="C236" s="355" t="inlineStr">
        <is>
          <t>Hotel Name</t>
        </is>
      </c>
      <c r="D236" s="485">
        <f>TEXT(F236,"mmm")&amp;"-"&amp;RIGHT(YEAR(F236),2)</f>
        <v/>
      </c>
      <c r="E236" s="485" t="inlineStr">
        <is>
          <t>Q3</t>
        </is>
      </c>
      <c r="F236" s="485" t="n">
        <v>45248</v>
      </c>
      <c r="G236" s="486">
        <f>WEEKDAY(F236)</f>
        <v/>
      </c>
      <c r="H236" s="299" t="n">
        <v>6</v>
      </c>
      <c r="I236" s="299" t="n">
        <v>110</v>
      </c>
      <c r="J236" s="299" t="n">
        <v>0</v>
      </c>
      <c r="K236" s="300">
        <f>SUM(H236:J236)-J236</f>
        <v/>
      </c>
      <c r="L236" s="299" t="n"/>
      <c r="M236" s="299" t="n"/>
      <c r="N236" s="299" t="n"/>
      <c r="O236" s="300">
        <f>SUM(L236:N236)-N236</f>
        <v/>
      </c>
      <c r="P236" s="358">
        <f>IF(ISERROR(K236/VLOOKUP(C236,$W$1:$X$4,2,0)),"",K236/VLOOKUP(C236,$W$1:$X$4,2,0))</f>
        <v/>
      </c>
      <c r="Q236" s="358">
        <f>IF(ISERROR(O236/VLOOKUP(C236,$W$1:$X$4,2,0)),"",O236/VLOOKUP(C236,$W$1:$X$4,2,0))</f>
        <v/>
      </c>
      <c r="R236" s="299" t="inlineStr">
        <is>
          <t>NA</t>
        </is>
      </c>
      <c r="S236" s="299">
        <f>N236</f>
        <v/>
      </c>
      <c r="T236" s="358">
        <f>(O236+S236)/VLOOKUP(C236,$W$1:$X$4,2,0)</f>
        <v/>
      </c>
      <c r="U236" s="299" t="inlineStr">
        <is>
          <t>N</t>
        </is>
      </c>
      <c r="V236" s="359">
        <f>U236=R236</f>
        <v/>
      </c>
      <c r="W236" s="373" t="n"/>
      <c r="X236" s="349" t="n"/>
      <c r="Y236" s="483" t="n"/>
      <c r="Z236" s="362" t="n"/>
      <c r="AA236" s="477" t="n"/>
      <c r="AB236" s="299">
        <f>L236-H236</f>
        <v/>
      </c>
      <c r="AC236" s="299">
        <f>M236-I236</f>
        <v/>
      </c>
      <c r="AD236" s="299">
        <f>N236-J236</f>
        <v/>
      </c>
      <c r="AE236" s="299">
        <f>O236-K236</f>
        <v/>
      </c>
      <c r="AF236" s="299" t="n"/>
      <c r="AG236" s="299" t="n"/>
      <c r="AH236" s="299" t="n"/>
      <c r="AI236" s="299" t="n"/>
      <c r="AJ236" s="299">
        <f>SUM(AG236:AI236)-AI236</f>
        <v/>
      </c>
      <c r="AK236" s="299" t="n"/>
      <c r="AL236" s="299" t="n"/>
      <c r="AM236" s="299" t="n"/>
      <c r="AN236" s="299">
        <f>SUM(AK236:AM236)-AM236</f>
        <v/>
      </c>
      <c r="AO236" s="358">
        <f>IF(ISERROR(AJ236/VLOOKUP(C236,$W$1:$X$4,2,0)),"",AJ236/VLOOKUP(C236,$W$1:$X$4,2,0))</f>
        <v/>
      </c>
      <c r="AP236" s="358">
        <f>IF(ISERROR(AN236/VLOOKUP(C236,$W$1:$X$4,2,0)),"",AN236/VLOOKUP(C236,$W$1:$X$4,2,0))</f>
        <v/>
      </c>
      <c r="AR236" s="299" t="n"/>
      <c r="AS236" s="299" t="n"/>
      <c r="AT236" s="299" t="n"/>
      <c r="AU236" s="300" t="n"/>
      <c r="AV236" s="299">
        <f>H236-AR236</f>
        <v/>
      </c>
      <c r="AW236" s="299">
        <f>I236-AS236</f>
        <v/>
      </c>
      <c r="AX236" s="299">
        <f>J236-AT236</f>
        <v/>
      </c>
      <c r="AY236" s="299">
        <f>K236-AU236</f>
        <v/>
      </c>
      <c r="AZ236" s="364" t="n"/>
      <c r="BA236" s="299" t="n"/>
      <c r="BB236" s="299" t="n"/>
      <c r="BC236" s="299" t="n"/>
      <c r="BD236" s="300" t="n"/>
      <c r="BE236" s="299">
        <f>L236-BA236</f>
        <v/>
      </c>
      <c r="BF236" s="299">
        <f>M236-BB236</f>
        <v/>
      </c>
      <c r="BG236" s="299">
        <f>N236-BC236</f>
        <v/>
      </c>
      <c r="BH236" s="299">
        <f>O236-BD236</f>
        <v/>
      </c>
      <c r="BJ236" s="364" t="n"/>
      <c r="DJ236" s="365" t="n"/>
    </row>
    <row r="237" outlineLevel="1" ht="12.75" customHeight="1" s="302">
      <c r="A237" s="354">
        <f>C237&amp;D237</f>
        <v/>
      </c>
      <c r="B237" s="354">
        <f>C237&amp;F237</f>
        <v/>
      </c>
      <c r="C237" s="355" t="inlineStr">
        <is>
          <t>Hotel Name</t>
        </is>
      </c>
      <c r="D237" s="485">
        <f>TEXT(F237,"mmm")&amp;"-"&amp;RIGHT(YEAR(F237),2)</f>
        <v/>
      </c>
      <c r="E237" s="485" t="inlineStr">
        <is>
          <t>Q3</t>
        </is>
      </c>
      <c r="F237" s="485" t="n">
        <v>45249</v>
      </c>
      <c r="G237" s="486">
        <f>WEEKDAY(F237)</f>
        <v/>
      </c>
      <c r="H237" s="299" t="n">
        <v>7</v>
      </c>
      <c r="I237" s="299" t="n">
        <v>89</v>
      </c>
      <c r="J237" s="299" t="n">
        <v>0</v>
      </c>
      <c r="K237" s="300">
        <f>SUM(H237:J237)-J237</f>
        <v/>
      </c>
      <c r="L237" s="299" t="n"/>
      <c r="M237" s="299" t="n"/>
      <c r="N237" s="299" t="n"/>
      <c r="O237" s="300">
        <f>SUM(L237:N237)-N237</f>
        <v/>
      </c>
      <c r="P237" s="358">
        <f>IF(ISERROR(K237/VLOOKUP(C237,$W$1:$X$4,2,0)),"",K237/VLOOKUP(C237,$W$1:$X$4,2,0))</f>
        <v/>
      </c>
      <c r="Q237" s="358">
        <f>IF(ISERROR(O237/VLOOKUP(C237,$W$1:$X$4,2,0)),"",O237/VLOOKUP(C237,$W$1:$X$4,2,0))</f>
        <v/>
      </c>
      <c r="R237" s="299" t="inlineStr">
        <is>
          <t>NA</t>
        </is>
      </c>
      <c r="S237" s="299">
        <f>N237</f>
        <v/>
      </c>
      <c r="T237" s="358">
        <f>(O237+S237)/VLOOKUP(C237,$W$1:$X$4,2,0)</f>
        <v/>
      </c>
      <c r="U237" s="299" t="inlineStr">
        <is>
          <t>N</t>
        </is>
      </c>
      <c r="V237" s="359">
        <f>U237=R237</f>
        <v/>
      </c>
      <c r="W237" s="373" t="n"/>
      <c r="X237" s="349" t="n"/>
      <c r="Y237" s="483" t="n"/>
      <c r="Z237" s="362" t="n"/>
      <c r="AA237" s="477" t="n"/>
      <c r="AB237" s="299">
        <f>L237-H237</f>
        <v/>
      </c>
      <c r="AC237" s="299">
        <f>M237-I237</f>
        <v/>
      </c>
      <c r="AD237" s="299">
        <f>N237-J237</f>
        <v/>
      </c>
      <c r="AE237" s="299">
        <f>O237-K237</f>
        <v/>
      </c>
      <c r="AF237" s="299" t="n"/>
      <c r="AG237" s="299" t="n"/>
      <c r="AH237" s="299" t="n"/>
      <c r="AI237" s="299" t="n"/>
      <c r="AJ237" s="299">
        <f>SUM(AG237:AI237)-AI237</f>
        <v/>
      </c>
      <c r="AK237" s="299" t="n"/>
      <c r="AL237" s="299" t="n"/>
      <c r="AM237" s="299" t="n"/>
      <c r="AN237" s="299">
        <f>SUM(AK237:AM237)-AM237</f>
        <v/>
      </c>
      <c r="AO237" s="358">
        <f>IF(ISERROR(AJ237/VLOOKUP(C237,$W$1:$X$4,2,0)),"",AJ237/VLOOKUP(C237,$W$1:$X$4,2,0))</f>
        <v/>
      </c>
      <c r="AP237" s="358">
        <f>IF(ISERROR(AN237/VLOOKUP(C237,$W$1:$X$4,2,0)),"",AN237/VLOOKUP(C237,$W$1:$X$4,2,0))</f>
        <v/>
      </c>
      <c r="AR237" s="299" t="n"/>
      <c r="AS237" s="299" t="n"/>
      <c r="AT237" s="299" t="n"/>
      <c r="AU237" s="300" t="n"/>
      <c r="AV237" s="299">
        <f>H237-AR237</f>
        <v/>
      </c>
      <c r="AW237" s="299">
        <f>I237-AS237</f>
        <v/>
      </c>
      <c r="AX237" s="299">
        <f>J237-AT237</f>
        <v/>
      </c>
      <c r="AY237" s="299">
        <f>K237-AU237</f>
        <v/>
      </c>
      <c r="AZ237" s="364" t="n"/>
      <c r="BA237" s="299" t="n"/>
      <c r="BB237" s="299" t="n"/>
      <c r="BC237" s="299" t="n"/>
      <c r="BD237" s="300" t="n"/>
      <c r="BE237" s="299">
        <f>L237-BA237</f>
        <v/>
      </c>
      <c r="BF237" s="299">
        <f>M237-BB237</f>
        <v/>
      </c>
      <c r="BG237" s="299">
        <f>N237-BC237</f>
        <v/>
      </c>
      <c r="BH237" s="299">
        <f>O237-BD237</f>
        <v/>
      </c>
      <c r="BJ237" s="364" t="n"/>
      <c r="DJ237" s="365" t="n"/>
    </row>
    <row r="238" outlineLevel="1" ht="12.75" customHeight="1" s="302">
      <c r="A238" s="354">
        <f>C238&amp;D238</f>
        <v/>
      </c>
      <c r="B238" s="354">
        <f>C238&amp;F238</f>
        <v/>
      </c>
      <c r="C238" s="355" t="inlineStr">
        <is>
          <t>Hotel Name</t>
        </is>
      </c>
      <c r="D238" s="485">
        <f>TEXT(F238,"mmm")&amp;"-"&amp;RIGHT(YEAR(F238),2)</f>
        <v/>
      </c>
      <c r="E238" s="485" t="inlineStr">
        <is>
          <t>Q3</t>
        </is>
      </c>
      <c r="F238" s="485" t="n">
        <v>45250</v>
      </c>
      <c r="G238" s="486">
        <f>WEEKDAY(F238)</f>
        <v/>
      </c>
      <c r="H238" s="299" t="n">
        <v>15</v>
      </c>
      <c r="I238" s="299" t="n">
        <v>36</v>
      </c>
      <c r="J238" s="299" t="n">
        <v>0</v>
      </c>
      <c r="K238" s="300">
        <f>SUM(H238:J238)-J238</f>
        <v/>
      </c>
      <c r="L238" s="299" t="n"/>
      <c r="M238" s="299" t="n"/>
      <c r="N238" s="299" t="n"/>
      <c r="O238" s="300">
        <f>SUM(L238:N238)-N238</f>
        <v/>
      </c>
      <c r="P238" s="358">
        <f>IF(ISERROR(K238/VLOOKUP(C238,$W$1:$X$4,2,0)),"",K238/VLOOKUP(C238,$W$1:$X$4,2,0))</f>
        <v/>
      </c>
      <c r="Q238" s="358">
        <f>IF(ISERROR(O238/VLOOKUP(C238,$W$1:$X$4,2,0)),"",O238/VLOOKUP(C238,$W$1:$X$4,2,0))</f>
        <v/>
      </c>
      <c r="R238" s="299" t="inlineStr">
        <is>
          <t>NA</t>
        </is>
      </c>
      <c r="S238" s="299">
        <f>N238</f>
        <v/>
      </c>
      <c r="T238" s="358">
        <f>(O238+S238)/VLOOKUP(C238,$W$1:$X$4,2,0)</f>
        <v/>
      </c>
      <c r="U238" s="299" t="inlineStr">
        <is>
          <t>S</t>
        </is>
      </c>
      <c r="V238" s="359">
        <f>U238=R238</f>
        <v/>
      </c>
      <c r="W238" s="373" t="n"/>
      <c r="X238" s="349" t="n"/>
      <c r="Y238" s="483" t="n"/>
      <c r="Z238" s="362" t="n"/>
      <c r="AA238" s="477" t="n"/>
      <c r="AB238" s="299">
        <f>L238-H238</f>
        <v/>
      </c>
      <c r="AC238" s="299">
        <f>M238-I238</f>
        <v/>
      </c>
      <c r="AD238" s="299">
        <f>N238-J238</f>
        <v/>
      </c>
      <c r="AE238" s="299">
        <f>O238-K238</f>
        <v/>
      </c>
      <c r="AF238" s="299" t="n"/>
      <c r="AG238" s="299" t="n"/>
      <c r="AH238" s="299" t="n"/>
      <c r="AI238" s="299" t="n"/>
      <c r="AJ238" s="299">
        <f>SUM(AG238:AI238)-AI238</f>
        <v/>
      </c>
      <c r="AK238" s="299" t="n"/>
      <c r="AL238" s="299" t="n"/>
      <c r="AM238" s="299" t="n"/>
      <c r="AN238" s="299">
        <f>SUM(AK238:AM238)-AM238</f>
        <v/>
      </c>
      <c r="AO238" s="358">
        <f>IF(ISERROR(AJ238/VLOOKUP(C238,$W$1:$X$4,2,0)),"",AJ238/VLOOKUP(C238,$W$1:$X$4,2,0))</f>
        <v/>
      </c>
      <c r="AP238" s="358">
        <f>IF(ISERROR(AN238/VLOOKUP(C238,$W$1:$X$4,2,0)),"",AN238/VLOOKUP(C238,$W$1:$X$4,2,0))</f>
        <v/>
      </c>
      <c r="AR238" s="299" t="n"/>
      <c r="AS238" s="299" t="n"/>
      <c r="AT238" s="299" t="n"/>
      <c r="AU238" s="300" t="n"/>
      <c r="AV238" s="299">
        <f>H238-AR238</f>
        <v/>
      </c>
      <c r="AW238" s="299">
        <f>I238-AS238</f>
        <v/>
      </c>
      <c r="AX238" s="299">
        <f>J238-AT238</f>
        <v/>
      </c>
      <c r="AY238" s="299">
        <f>K238-AU238</f>
        <v/>
      </c>
      <c r="AZ238" s="364" t="n"/>
      <c r="BA238" s="299" t="n"/>
      <c r="BB238" s="299" t="n"/>
      <c r="BC238" s="299" t="n"/>
      <c r="BD238" s="300" t="n"/>
      <c r="BE238" s="299">
        <f>L238-BA238</f>
        <v/>
      </c>
      <c r="BF238" s="299">
        <f>M238-BB238</f>
        <v/>
      </c>
      <c r="BG238" s="299">
        <f>N238-BC238</f>
        <v/>
      </c>
      <c r="BH238" s="299">
        <f>O238-BD238</f>
        <v/>
      </c>
      <c r="BJ238" s="364" t="n"/>
      <c r="DJ238" s="365" t="n"/>
    </row>
    <row r="239" outlineLevel="1" ht="12.75" customHeight="1" s="302">
      <c r="A239" s="354">
        <f>C239&amp;D239</f>
        <v/>
      </c>
      <c r="B239" s="354">
        <f>C239&amp;F239</f>
        <v/>
      </c>
      <c r="C239" s="355" t="inlineStr">
        <is>
          <t>Hotel Name</t>
        </is>
      </c>
      <c r="D239" s="485">
        <f>TEXT(F239,"mmm")&amp;"-"&amp;RIGHT(YEAR(F239),2)</f>
        <v/>
      </c>
      <c r="E239" s="485" t="inlineStr">
        <is>
          <t>Q3</t>
        </is>
      </c>
      <c r="F239" s="485" t="n">
        <v>45251</v>
      </c>
      <c r="G239" s="486">
        <f>WEEKDAY(F239)</f>
        <v/>
      </c>
      <c r="H239" s="299" t="n">
        <v>6</v>
      </c>
      <c r="I239" s="299" t="n">
        <v>36</v>
      </c>
      <c r="J239" s="299" t="n">
        <v>0</v>
      </c>
      <c r="K239" s="300">
        <f>SUM(H239:J239)-J239</f>
        <v/>
      </c>
      <c r="L239" s="299" t="n"/>
      <c r="M239" s="299" t="n"/>
      <c r="N239" s="299" t="n"/>
      <c r="O239" s="300">
        <f>SUM(L239:N239)-N239</f>
        <v/>
      </c>
      <c r="P239" s="358">
        <f>IF(ISERROR(K239/VLOOKUP(C239,$W$1:$X$4,2,0)),"",K239/VLOOKUP(C239,$W$1:$X$4,2,0))</f>
        <v/>
      </c>
      <c r="Q239" s="358">
        <f>IF(ISERROR(O239/VLOOKUP(C239,$W$1:$X$4,2,0)),"",O239/VLOOKUP(C239,$W$1:$X$4,2,0))</f>
        <v/>
      </c>
      <c r="R239" s="299" t="inlineStr">
        <is>
          <t>NA</t>
        </is>
      </c>
      <c r="S239" s="299">
        <f>N239</f>
        <v/>
      </c>
      <c r="T239" s="358">
        <f>(O239+S239)/VLOOKUP(C239,$W$1:$X$4,2,0)</f>
        <v/>
      </c>
      <c r="U239" s="299" t="inlineStr">
        <is>
          <t>L</t>
        </is>
      </c>
      <c r="V239" s="359">
        <f>U239=R239</f>
        <v/>
      </c>
      <c r="W239" s="373" t="n"/>
      <c r="X239" s="349" t="n"/>
      <c r="Y239" s="483" t="n"/>
      <c r="Z239" s="362" t="n"/>
      <c r="AA239" s="477" t="n"/>
      <c r="AB239" s="299">
        <f>L239-H239</f>
        <v/>
      </c>
      <c r="AC239" s="299">
        <f>M239-I239</f>
        <v/>
      </c>
      <c r="AD239" s="299">
        <f>N239-J239</f>
        <v/>
      </c>
      <c r="AE239" s="299">
        <f>O239-K239</f>
        <v/>
      </c>
      <c r="AF239" s="299" t="n"/>
      <c r="AG239" s="299" t="n"/>
      <c r="AH239" s="299" t="n"/>
      <c r="AI239" s="299" t="n"/>
      <c r="AJ239" s="299">
        <f>SUM(AG239:AI239)-AI239</f>
        <v/>
      </c>
      <c r="AK239" s="299" t="n"/>
      <c r="AL239" s="299" t="n"/>
      <c r="AM239" s="299" t="n"/>
      <c r="AN239" s="299">
        <f>SUM(AK239:AM239)-AM239</f>
        <v/>
      </c>
      <c r="AO239" s="358">
        <f>IF(ISERROR(AJ239/VLOOKUP(C239,$W$1:$X$4,2,0)),"",AJ239/VLOOKUP(C239,$W$1:$X$4,2,0))</f>
        <v/>
      </c>
      <c r="AP239" s="358">
        <f>IF(ISERROR(AN239/VLOOKUP(C239,$W$1:$X$4,2,0)),"",AN239/VLOOKUP(C239,$W$1:$X$4,2,0))</f>
        <v/>
      </c>
      <c r="AR239" s="299" t="n"/>
      <c r="AS239" s="299" t="n"/>
      <c r="AT239" s="299" t="n"/>
      <c r="AU239" s="300" t="n"/>
      <c r="AV239" s="299">
        <f>H239-AR239</f>
        <v/>
      </c>
      <c r="AW239" s="299">
        <f>I239-AS239</f>
        <v/>
      </c>
      <c r="AX239" s="299">
        <f>J239-AT239</f>
        <v/>
      </c>
      <c r="AY239" s="299">
        <f>K239-AU239</f>
        <v/>
      </c>
      <c r="AZ239" s="364" t="n"/>
      <c r="BA239" s="299" t="n"/>
      <c r="BB239" s="299" t="n"/>
      <c r="BC239" s="299" t="n"/>
      <c r="BD239" s="300" t="n"/>
      <c r="BE239" s="299">
        <f>L239-BA239</f>
        <v/>
      </c>
      <c r="BF239" s="299">
        <f>M239-BB239</f>
        <v/>
      </c>
      <c r="BG239" s="299">
        <f>N239-BC239</f>
        <v/>
      </c>
      <c r="BH239" s="299">
        <f>O239-BD239</f>
        <v/>
      </c>
      <c r="BJ239" s="364" t="n"/>
      <c r="DJ239" s="365" t="n"/>
    </row>
    <row r="240" outlineLevel="1" ht="12.75" customHeight="1" s="302">
      <c r="A240" s="354">
        <f>C240&amp;D240</f>
        <v/>
      </c>
      <c r="B240" s="354">
        <f>C240&amp;F240</f>
        <v/>
      </c>
      <c r="C240" s="355" t="inlineStr">
        <is>
          <t>Hotel Name</t>
        </is>
      </c>
      <c r="D240" s="485">
        <f>TEXT(F240,"mmm")&amp;"-"&amp;RIGHT(YEAR(F240),2)</f>
        <v/>
      </c>
      <c r="E240" s="485" t="inlineStr">
        <is>
          <t>Q3</t>
        </is>
      </c>
      <c r="F240" s="485" t="n">
        <v>45252</v>
      </c>
      <c r="G240" s="486">
        <f>WEEKDAY(F240)</f>
        <v/>
      </c>
      <c r="H240" s="299" t="n">
        <v>4</v>
      </c>
      <c r="I240" s="299" t="n">
        <v>24</v>
      </c>
      <c r="J240" s="299" t="n">
        <v>0</v>
      </c>
      <c r="K240" s="300">
        <f>SUM(H240:J240)-J240</f>
        <v/>
      </c>
      <c r="L240" s="299" t="n"/>
      <c r="M240" s="299" t="n"/>
      <c r="N240" s="299" t="n"/>
      <c r="O240" s="300">
        <f>SUM(L240:N240)-N240</f>
        <v/>
      </c>
      <c r="P240" s="358">
        <f>IF(ISERROR(K240/VLOOKUP(C240,$W$1:$X$4,2,0)),"",K240/VLOOKUP(C240,$W$1:$X$4,2,0))</f>
        <v/>
      </c>
      <c r="Q240" s="358">
        <f>IF(ISERROR(O240/VLOOKUP(C240,$W$1:$X$4,2,0)),"",O240/VLOOKUP(C240,$W$1:$X$4,2,0))</f>
        <v/>
      </c>
      <c r="R240" s="299" t="inlineStr">
        <is>
          <t>NA</t>
        </is>
      </c>
      <c r="S240" s="299">
        <f>N240</f>
        <v/>
      </c>
      <c r="T240" s="358">
        <f>(O240+S240)/VLOOKUP(C240,$W$1:$X$4,2,0)</f>
        <v/>
      </c>
      <c r="U240" s="299" t="inlineStr">
        <is>
          <t>S</t>
        </is>
      </c>
      <c r="V240" s="359">
        <f>U240=R240</f>
        <v/>
      </c>
      <c r="W240" s="373" t="n"/>
      <c r="X240" s="349" t="n"/>
      <c r="Y240" s="483" t="n"/>
      <c r="Z240" s="362" t="n"/>
      <c r="AA240" s="477" t="n"/>
      <c r="AB240" s="299">
        <f>L240-H240</f>
        <v/>
      </c>
      <c r="AC240" s="299">
        <f>M240-I240</f>
        <v/>
      </c>
      <c r="AD240" s="299">
        <f>N240-J240</f>
        <v/>
      </c>
      <c r="AE240" s="299">
        <f>O240-K240</f>
        <v/>
      </c>
      <c r="AF240" s="299" t="n"/>
      <c r="AG240" s="299" t="n"/>
      <c r="AH240" s="299" t="n"/>
      <c r="AI240" s="299" t="n"/>
      <c r="AJ240" s="299">
        <f>SUM(AG240:AI240)-AI240</f>
        <v/>
      </c>
      <c r="AK240" s="299" t="n"/>
      <c r="AL240" s="299" t="n"/>
      <c r="AM240" s="299" t="n"/>
      <c r="AN240" s="299">
        <f>SUM(AK240:AM240)-AM240</f>
        <v/>
      </c>
      <c r="AO240" s="358">
        <f>IF(ISERROR(AJ240/VLOOKUP(C240,$W$1:$X$4,2,0)),"",AJ240/VLOOKUP(C240,$W$1:$X$4,2,0))</f>
        <v/>
      </c>
      <c r="AP240" s="358">
        <f>IF(ISERROR(AN240/VLOOKUP(C240,$W$1:$X$4,2,0)),"",AN240/VLOOKUP(C240,$W$1:$X$4,2,0))</f>
        <v/>
      </c>
      <c r="AR240" s="299" t="n"/>
      <c r="AS240" s="299" t="n"/>
      <c r="AT240" s="299" t="n"/>
      <c r="AU240" s="300" t="n"/>
      <c r="AV240" s="299">
        <f>H240-AR240</f>
        <v/>
      </c>
      <c r="AW240" s="299">
        <f>I240-AS240</f>
        <v/>
      </c>
      <c r="AX240" s="299">
        <f>J240-AT240</f>
        <v/>
      </c>
      <c r="AY240" s="299">
        <f>K240-AU240</f>
        <v/>
      </c>
      <c r="AZ240" s="364" t="n"/>
      <c r="BA240" s="299" t="n"/>
      <c r="BB240" s="299" t="n"/>
      <c r="BC240" s="299" t="n"/>
      <c r="BD240" s="300" t="n"/>
      <c r="BE240" s="299">
        <f>L240-BA240</f>
        <v/>
      </c>
      <c r="BF240" s="299">
        <f>M240-BB240</f>
        <v/>
      </c>
      <c r="BG240" s="299">
        <f>N240-BC240</f>
        <v/>
      </c>
      <c r="BH240" s="299">
        <f>O240-BD240</f>
        <v/>
      </c>
      <c r="BJ240" s="364" t="n"/>
      <c r="DJ240" s="365" t="n"/>
    </row>
    <row r="241" outlineLevel="1" ht="12.75" customHeight="1" s="302">
      <c r="A241" s="354">
        <f>C241&amp;D241</f>
        <v/>
      </c>
      <c r="B241" s="354">
        <f>C241&amp;F241</f>
        <v/>
      </c>
      <c r="C241" s="355" t="inlineStr">
        <is>
          <t>Hotel Name</t>
        </is>
      </c>
      <c r="D241" s="485">
        <f>TEXT(F241,"mmm")&amp;"-"&amp;RIGHT(YEAR(F241),2)</f>
        <v/>
      </c>
      <c r="E241" s="485" t="inlineStr">
        <is>
          <t>Q3</t>
        </is>
      </c>
      <c r="F241" s="485" t="n">
        <v>45253</v>
      </c>
      <c r="G241" s="486">
        <f>WEEKDAY(F241)</f>
        <v/>
      </c>
      <c r="H241" s="299" t="n">
        <v>3</v>
      </c>
      <c r="I241" s="299" t="n">
        <v>20</v>
      </c>
      <c r="J241" s="299" t="n">
        <v>0</v>
      </c>
      <c r="K241" s="300">
        <f>SUM(H241:J241)-J241</f>
        <v/>
      </c>
      <c r="L241" s="299" t="n"/>
      <c r="M241" s="299" t="n"/>
      <c r="N241" s="299" t="n"/>
      <c r="O241" s="300">
        <f>SUM(L241:N241)-N241</f>
        <v/>
      </c>
      <c r="P241" s="358">
        <f>IF(ISERROR(K241/VLOOKUP(C241,$W$1:$X$4,2,0)),"",K241/VLOOKUP(C241,$W$1:$X$4,2,0))</f>
        <v/>
      </c>
      <c r="Q241" s="358">
        <f>IF(ISERROR(O241/VLOOKUP(C241,$W$1:$X$4,2,0)),"",O241/VLOOKUP(C241,$W$1:$X$4,2,0))</f>
        <v/>
      </c>
      <c r="R241" s="299" t="inlineStr">
        <is>
          <t>NA</t>
        </is>
      </c>
      <c r="S241" s="299">
        <f>N241</f>
        <v/>
      </c>
      <c r="T241" s="358">
        <f>(O241+S241)/VLOOKUP(C241,$W$1:$X$4,2,0)</f>
        <v/>
      </c>
      <c r="U241" s="299" t="inlineStr">
        <is>
          <t>L</t>
        </is>
      </c>
      <c r="V241" s="359">
        <f>U241=R241</f>
        <v/>
      </c>
      <c r="W241" s="373" t="n"/>
      <c r="X241" s="349" t="n"/>
      <c r="Y241" s="483" t="n"/>
      <c r="Z241" s="362" t="n"/>
      <c r="AA241" s="477" t="n"/>
      <c r="AB241" s="299">
        <f>L241-H241</f>
        <v/>
      </c>
      <c r="AC241" s="299">
        <f>M241-I241</f>
        <v/>
      </c>
      <c r="AD241" s="299">
        <f>N241-J241</f>
        <v/>
      </c>
      <c r="AE241" s="299">
        <f>O241-K241</f>
        <v/>
      </c>
      <c r="AF241" s="299" t="n"/>
      <c r="AG241" s="299" t="n"/>
      <c r="AH241" s="299" t="n"/>
      <c r="AI241" s="299" t="n"/>
      <c r="AJ241" s="299">
        <f>SUM(AG241:AI241)-AI241</f>
        <v/>
      </c>
      <c r="AK241" s="299" t="n"/>
      <c r="AL241" s="299" t="n"/>
      <c r="AM241" s="299" t="n"/>
      <c r="AN241" s="299">
        <f>SUM(AK241:AM241)-AM241</f>
        <v/>
      </c>
      <c r="AO241" s="358">
        <f>IF(ISERROR(AJ241/VLOOKUP(C241,$W$1:$X$4,2,0)),"",AJ241/VLOOKUP(C241,$W$1:$X$4,2,0))</f>
        <v/>
      </c>
      <c r="AP241" s="358">
        <f>IF(ISERROR(AN241/VLOOKUP(C241,$W$1:$X$4,2,0)),"",AN241/VLOOKUP(C241,$W$1:$X$4,2,0))</f>
        <v/>
      </c>
      <c r="AR241" s="299" t="n"/>
      <c r="AS241" s="299" t="n"/>
      <c r="AT241" s="299" t="n"/>
      <c r="AU241" s="300" t="n"/>
      <c r="AV241" s="299">
        <f>H241-AR241</f>
        <v/>
      </c>
      <c r="AW241" s="299">
        <f>I241-AS241</f>
        <v/>
      </c>
      <c r="AX241" s="299">
        <f>J241-AT241</f>
        <v/>
      </c>
      <c r="AY241" s="299">
        <f>K241-AU241</f>
        <v/>
      </c>
      <c r="AZ241" s="364" t="n"/>
      <c r="BA241" s="299" t="n"/>
      <c r="BB241" s="299" t="n"/>
      <c r="BC241" s="299" t="n"/>
      <c r="BD241" s="300" t="n"/>
      <c r="BE241" s="299">
        <f>L241-BA241</f>
        <v/>
      </c>
      <c r="BF241" s="299">
        <f>M241-BB241</f>
        <v/>
      </c>
      <c r="BG241" s="299">
        <f>N241-BC241</f>
        <v/>
      </c>
      <c r="BH241" s="299">
        <f>O241-BD241</f>
        <v/>
      </c>
      <c r="BJ241" s="364" t="n"/>
      <c r="DJ241" s="365" t="n"/>
    </row>
    <row r="242" outlineLevel="1" ht="12.75" customHeight="1" s="302">
      <c r="A242" s="354">
        <f>C242&amp;D242</f>
        <v/>
      </c>
      <c r="B242" s="354">
        <f>C242&amp;F242</f>
        <v/>
      </c>
      <c r="C242" s="355" t="inlineStr">
        <is>
          <t>Hotel Name</t>
        </is>
      </c>
      <c r="D242" s="485">
        <f>TEXT(F242,"mmm")&amp;"-"&amp;RIGHT(YEAR(F242),2)</f>
        <v/>
      </c>
      <c r="E242" s="485" t="inlineStr">
        <is>
          <t>Q3</t>
        </is>
      </c>
      <c r="F242" s="485" t="n">
        <v>45254</v>
      </c>
      <c r="G242" s="486">
        <f>WEEKDAY(F242)</f>
        <v/>
      </c>
      <c r="H242" s="299" t="n">
        <v>3</v>
      </c>
      <c r="I242" s="299" t="n">
        <v>8</v>
      </c>
      <c r="J242" s="299" t="n">
        <v>0</v>
      </c>
      <c r="K242" s="300">
        <f>SUM(H242:J242)-J242</f>
        <v/>
      </c>
      <c r="L242" s="299" t="n"/>
      <c r="M242" s="299" t="n"/>
      <c r="N242" s="299" t="n"/>
      <c r="O242" s="300">
        <f>SUM(L242:N242)-N242</f>
        <v/>
      </c>
      <c r="P242" s="358">
        <f>IF(ISERROR(K242/VLOOKUP(C242,$W$1:$X$4,2,0)),"",K242/VLOOKUP(C242,$W$1:$X$4,2,0))</f>
        <v/>
      </c>
      <c r="Q242" s="358">
        <f>IF(ISERROR(O242/VLOOKUP(C242,$W$1:$X$4,2,0)),"",O242/VLOOKUP(C242,$W$1:$X$4,2,0))</f>
        <v/>
      </c>
      <c r="R242" s="299" t="inlineStr">
        <is>
          <t>NA</t>
        </is>
      </c>
      <c r="S242" s="299">
        <f>N242</f>
        <v/>
      </c>
      <c r="T242" s="358">
        <f>(O242+S242)/VLOOKUP(C242,$W$1:$X$4,2,0)</f>
        <v/>
      </c>
      <c r="U242" s="299" t="inlineStr">
        <is>
          <t>S</t>
        </is>
      </c>
      <c r="V242" s="359">
        <f>U242=R242</f>
        <v/>
      </c>
      <c r="W242" s="373" t="n"/>
      <c r="X242" s="349" t="n"/>
      <c r="Y242" s="483" t="n"/>
      <c r="Z242" s="362" t="n"/>
      <c r="AA242" s="477" t="n"/>
      <c r="AB242" s="299">
        <f>L242-H242</f>
        <v/>
      </c>
      <c r="AC242" s="299">
        <f>M242-I242</f>
        <v/>
      </c>
      <c r="AD242" s="299">
        <f>N242-J242</f>
        <v/>
      </c>
      <c r="AE242" s="299">
        <f>O242-K242</f>
        <v/>
      </c>
      <c r="AF242" s="299" t="n"/>
      <c r="AG242" s="299" t="n"/>
      <c r="AH242" s="299" t="n"/>
      <c r="AI242" s="299" t="n"/>
      <c r="AJ242" s="299">
        <f>SUM(AG242:AI242)-AI242</f>
        <v/>
      </c>
      <c r="AK242" s="299" t="n"/>
      <c r="AL242" s="299" t="n"/>
      <c r="AM242" s="299" t="n"/>
      <c r="AN242" s="299">
        <f>SUM(AK242:AM242)-AM242</f>
        <v/>
      </c>
      <c r="AO242" s="358">
        <f>IF(ISERROR(AJ242/VLOOKUP(C242,$W$1:$X$4,2,0)),"",AJ242/VLOOKUP(C242,$W$1:$X$4,2,0))</f>
        <v/>
      </c>
      <c r="AP242" s="358">
        <f>IF(ISERROR(AN242/VLOOKUP(C242,$W$1:$X$4,2,0)),"",AN242/VLOOKUP(C242,$W$1:$X$4,2,0))</f>
        <v/>
      </c>
      <c r="AR242" s="299" t="n"/>
      <c r="AS242" s="299" t="n"/>
      <c r="AT242" s="299" t="n"/>
      <c r="AU242" s="300" t="n"/>
      <c r="AV242" s="299">
        <f>H242-AR242</f>
        <v/>
      </c>
      <c r="AW242" s="299">
        <f>I242-AS242</f>
        <v/>
      </c>
      <c r="AX242" s="299">
        <f>J242-AT242</f>
        <v/>
      </c>
      <c r="AY242" s="299">
        <f>K242-AU242</f>
        <v/>
      </c>
      <c r="AZ242" s="364" t="n"/>
      <c r="BA242" s="299" t="n"/>
      <c r="BB242" s="299" t="n"/>
      <c r="BC242" s="299" t="n"/>
      <c r="BD242" s="300" t="n"/>
      <c r="BE242" s="299">
        <f>L242-BA242</f>
        <v/>
      </c>
      <c r="BF242" s="299">
        <f>M242-BB242</f>
        <v/>
      </c>
      <c r="BG242" s="299">
        <f>N242-BC242</f>
        <v/>
      </c>
      <c r="BH242" s="299">
        <f>O242-BD242</f>
        <v/>
      </c>
      <c r="BJ242" s="364" t="n"/>
      <c r="DJ242" s="365" t="n"/>
    </row>
    <row r="243" outlineLevel="1" ht="12.75" customHeight="1" s="302">
      <c r="A243" s="354">
        <f>C243&amp;D243</f>
        <v/>
      </c>
      <c r="B243" s="354">
        <f>C243&amp;F243</f>
        <v/>
      </c>
      <c r="C243" s="355" t="inlineStr">
        <is>
          <t>Hotel Name</t>
        </is>
      </c>
      <c r="D243" s="485">
        <f>TEXT(F243,"mmm")&amp;"-"&amp;RIGHT(YEAR(F243),2)</f>
        <v/>
      </c>
      <c r="E243" s="485" t="inlineStr">
        <is>
          <t>Q3</t>
        </is>
      </c>
      <c r="F243" s="485" t="n">
        <v>45255</v>
      </c>
      <c r="G243" s="486">
        <f>WEEKDAY(F243)</f>
        <v/>
      </c>
      <c r="H243" s="299" t="n">
        <v>2</v>
      </c>
      <c r="I243" s="299" t="n">
        <v>0</v>
      </c>
      <c r="J243" s="299" t="n">
        <v>0</v>
      </c>
      <c r="K243" s="300">
        <f>SUM(H243:J243)-J243</f>
        <v/>
      </c>
      <c r="L243" s="299" t="n"/>
      <c r="M243" s="299" t="n"/>
      <c r="N243" s="299" t="n"/>
      <c r="O243" s="300">
        <f>SUM(L243:N243)-N243</f>
        <v/>
      </c>
      <c r="P243" s="358">
        <f>IF(ISERROR(K243/VLOOKUP(C243,$W$1:$X$4,2,0)),"",K243/VLOOKUP(C243,$W$1:$X$4,2,0))</f>
        <v/>
      </c>
      <c r="Q243" s="358">
        <f>IF(ISERROR(O243/VLOOKUP(C243,$W$1:$X$4,2,0)),"",O243/VLOOKUP(C243,$W$1:$X$4,2,0))</f>
        <v/>
      </c>
      <c r="R243" s="299" t="inlineStr">
        <is>
          <t>NA</t>
        </is>
      </c>
      <c r="S243" s="299">
        <f>N243</f>
        <v/>
      </c>
      <c r="T243" s="358">
        <f>(O243+S243)/VLOOKUP(C243,$W$1:$X$4,2,0)</f>
        <v/>
      </c>
      <c r="U243" s="299" t="inlineStr">
        <is>
          <t>S</t>
        </is>
      </c>
      <c r="V243" s="359">
        <f>U243=R243</f>
        <v/>
      </c>
      <c r="W243" s="373" t="n"/>
      <c r="X243" s="349" t="n"/>
      <c r="Y243" s="483" t="n"/>
      <c r="Z243" s="362" t="n"/>
      <c r="AA243" s="477" t="n"/>
      <c r="AB243" s="299">
        <f>L243-H243</f>
        <v/>
      </c>
      <c r="AC243" s="299">
        <f>M243-I243</f>
        <v/>
      </c>
      <c r="AD243" s="299">
        <f>N243-J243</f>
        <v/>
      </c>
      <c r="AE243" s="299">
        <f>O243-K243</f>
        <v/>
      </c>
      <c r="AF243" s="299" t="n"/>
      <c r="AG243" s="299" t="n"/>
      <c r="AH243" s="299" t="n"/>
      <c r="AI243" s="299" t="n"/>
      <c r="AJ243" s="299">
        <f>SUM(AG243:AI243)-AI243</f>
        <v/>
      </c>
      <c r="AK243" s="299" t="n"/>
      <c r="AL243" s="299" t="n"/>
      <c r="AM243" s="299" t="n"/>
      <c r="AN243" s="299">
        <f>SUM(AK243:AM243)-AM243</f>
        <v/>
      </c>
      <c r="AO243" s="358">
        <f>IF(ISERROR(AJ243/VLOOKUP(C243,$W$1:$X$4,2,0)),"",AJ243/VLOOKUP(C243,$W$1:$X$4,2,0))</f>
        <v/>
      </c>
      <c r="AP243" s="358">
        <f>IF(ISERROR(AN243/VLOOKUP(C243,$W$1:$X$4,2,0)),"",AN243/VLOOKUP(C243,$W$1:$X$4,2,0))</f>
        <v/>
      </c>
      <c r="AR243" s="299" t="n"/>
      <c r="AS243" s="299" t="n"/>
      <c r="AT243" s="299" t="n"/>
      <c r="AU243" s="300" t="n"/>
      <c r="AV243" s="299">
        <f>H243-AR243</f>
        <v/>
      </c>
      <c r="AW243" s="299">
        <f>I243-AS243</f>
        <v/>
      </c>
      <c r="AX243" s="299">
        <f>J243-AT243</f>
        <v/>
      </c>
      <c r="AY243" s="299">
        <f>K243-AU243</f>
        <v/>
      </c>
      <c r="AZ243" s="364" t="n"/>
      <c r="BA243" s="299" t="n"/>
      <c r="BB243" s="299" t="n"/>
      <c r="BC243" s="299" t="n"/>
      <c r="BD243" s="300" t="n"/>
      <c r="BE243" s="299">
        <f>L243-BA243</f>
        <v/>
      </c>
      <c r="BF243" s="299">
        <f>M243-BB243</f>
        <v/>
      </c>
      <c r="BG243" s="299">
        <f>N243-BC243</f>
        <v/>
      </c>
      <c r="BH243" s="299">
        <f>O243-BD243</f>
        <v/>
      </c>
      <c r="BJ243" s="364" t="n"/>
      <c r="DJ243" s="365" t="n"/>
    </row>
    <row r="244" outlineLevel="1" ht="12.75" customHeight="1" s="302">
      <c r="A244" s="354">
        <f>C244&amp;D244</f>
        <v/>
      </c>
      <c r="B244" s="354">
        <f>C244&amp;F244</f>
        <v/>
      </c>
      <c r="C244" s="355" t="inlineStr">
        <is>
          <t>Hotel Name</t>
        </is>
      </c>
      <c r="D244" s="485">
        <f>TEXT(F244,"mmm")&amp;"-"&amp;RIGHT(YEAR(F244),2)</f>
        <v/>
      </c>
      <c r="E244" s="485" t="inlineStr">
        <is>
          <t>Q3</t>
        </is>
      </c>
      <c r="F244" s="485" t="n">
        <v>45256</v>
      </c>
      <c r="G244" s="486">
        <f>WEEKDAY(F244)</f>
        <v/>
      </c>
      <c r="H244" s="299" t="n">
        <v>1</v>
      </c>
      <c r="I244" s="299" t="n">
        <v>0</v>
      </c>
      <c r="J244" s="299" t="n">
        <v>0</v>
      </c>
      <c r="K244" s="300">
        <f>SUM(H244:J244)-J244</f>
        <v/>
      </c>
      <c r="L244" s="299" t="n"/>
      <c r="M244" s="299" t="n"/>
      <c r="N244" s="299" t="n"/>
      <c r="O244" s="300">
        <f>SUM(L244:N244)-N244</f>
        <v/>
      </c>
      <c r="P244" s="358">
        <f>IF(ISERROR(K244/VLOOKUP(C244,$W$1:$X$4,2,0)),"",K244/VLOOKUP(C244,$W$1:$X$4,2,0))</f>
        <v/>
      </c>
      <c r="Q244" s="358">
        <f>IF(ISERROR(O244/VLOOKUP(C244,$W$1:$X$4,2,0)),"",O244/VLOOKUP(C244,$W$1:$X$4,2,0))</f>
        <v/>
      </c>
      <c r="R244" s="299" t="inlineStr">
        <is>
          <t>NA</t>
        </is>
      </c>
      <c r="S244" s="299">
        <f>N244</f>
        <v/>
      </c>
      <c r="T244" s="358">
        <f>(O244+S244)/VLOOKUP(C244,$W$1:$X$4,2,0)</f>
        <v/>
      </c>
      <c r="U244" s="299" t="inlineStr">
        <is>
          <t>S</t>
        </is>
      </c>
      <c r="V244" s="359">
        <f>U244=R244</f>
        <v/>
      </c>
      <c r="W244" s="373" t="n"/>
      <c r="X244" s="349" t="n"/>
      <c r="Y244" s="483" t="n"/>
      <c r="Z244" s="362" t="n"/>
      <c r="AA244" s="477" t="n"/>
      <c r="AB244" s="299">
        <f>L244-H244</f>
        <v/>
      </c>
      <c r="AC244" s="299">
        <f>M244-I244</f>
        <v/>
      </c>
      <c r="AD244" s="299">
        <f>N244-J244</f>
        <v/>
      </c>
      <c r="AE244" s="299">
        <f>O244-K244</f>
        <v/>
      </c>
      <c r="AF244" s="299" t="n"/>
      <c r="AG244" s="299" t="n"/>
      <c r="AH244" s="299" t="n"/>
      <c r="AI244" s="299" t="n"/>
      <c r="AJ244" s="299">
        <f>SUM(AG244:AI244)-AI244</f>
        <v/>
      </c>
      <c r="AK244" s="299" t="n"/>
      <c r="AL244" s="299" t="n"/>
      <c r="AM244" s="299" t="n"/>
      <c r="AN244" s="299">
        <f>SUM(AK244:AM244)-AM244</f>
        <v/>
      </c>
      <c r="AO244" s="358">
        <f>IF(ISERROR(AJ244/VLOOKUP(C244,$W$1:$X$4,2,0)),"",AJ244/VLOOKUP(C244,$W$1:$X$4,2,0))</f>
        <v/>
      </c>
      <c r="AP244" s="358">
        <f>IF(ISERROR(AN244/VLOOKUP(C244,$W$1:$X$4,2,0)),"",AN244/VLOOKUP(C244,$W$1:$X$4,2,0))</f>
        <v/>
      </c>
      <c r="AR244" s="299" t="n"/>
      <c r="AS244" s="299" t="n"/>
      <c r="AT244" s="299" t="n"/>
      <c r="AU244" s="300" t="n"/>
      <c r="AV244" s="299">
        <f>H244-AR244</f>
        <v/>
      </c>
      <c r="AW244" s="299">
        <f>I244-AS244</f>
        <v/>
      </c>
      <c r="AX244" s="299">
        <f>J244-AT244</f>
        <v/>
      </c>
      <c r="AY244" s="299">
        <f>K244-AU244</f>
        <v/>
      </c>
      <c r="AZ244" s="364" t="n"/>
      <c r="BA244" s="299" t="n"/>
      <c r="BB244" s="299" t="n"/>
      <c r="BC244" s="299" t="n"/>
      <c r="BD244" s="300" t="n"/>
      <c r="BE244" s="299">
        <f>L244-BA244</f>
        <v/>
      </c>
      <c r="BF244" s="299">
        <f>M244-BB244</f>
        <v/>
      </c>
      <c r="BG244" s="299">
        <f>N244-BC244</f>
        <v/>
      </c>
      <c r="BH244" s="299">
        <f>O244-BD244</f>
        <v/>
      </c>
      <c r="BJ244" s="364" t="n"/>
      <c r="DJ244" s="365" t="n"/>
    </row>
    <row r="245" outlineLevel="1" ht="12.75" customHeight="1" s="302">
      <c r="A245" s="354">
        <f>C245&amp;D245</f>
        <v/>
      </c>
      <c r="B245" s="354">
        <f>C245&amp;F245</f>
        <v/>
      </c>
      <c r="C245" s="355" t="inlineStr">
        <is>
          <t>Hotel Name</t>
        </is>
      </c>
      <c r="D245" s="485">
        <f>TEXT(F245,"mmm")&amp;"-"&amp;RIGHT(YEAR(F245),2)</f>
        <v/>
      </c>
      <c r="E245" s="485" t="inlineStr">
        <is>
          <t>Q3</t>
        </is>
      </c>
      <c r="F245" s="485" t="n">
        <v>45257</v>
      </c>
      <c r="G245" s="486">
        <f>WEEKDAY(F245)</f>
        <v/>
      </c>
      <c r="H245" s="299" t="n">
        <v>4</v>
      </c>
      <c r="I245" s="299" t="n">
        <v>0</v>
      </c>
      <c r="J245" s="299" t="n">
        <v>0</v>
      </c>
      <c r="K245" s="300">
        <f>SUM(H245:J245)-J245</f>
        <v/>
      </c>
      <c r="L245" s="299" t="n"/>
      <c r="M245" s="299" t="n"/>
      <c r="N245" s="299" t="n"/>
      <c r="O245" s="300">
        <f>SUM(L245:N245)-N245</f>
        <v/>
      </c>
      <c r="P245" s="358">
        <f>IF(ISERROR(K245/VLOOKUP(C245,$W$1:$X$4,2,0)),"",K245/VLOOKUP(C245,$W$1:$X$4,2,0))</f>
        <v/>
      </c>
      <c r="Q245" s="358">
        <f>IF(ISERROR(O245/VLOOKUP(C245,$W$1:$X$4,2,0)),"",O245/VLOOKUP(C245,$W$1:$X$4,2,0))</f>
        <v/>
      </c>
      <c r="R245" s="299" t="inlineStr">
        <is>
          <t>NA</t>
        </is>
      </c>
      <c r="S245" s="299">
        <f>N245</f>
        <v/>
      </c>
      <c r="T245" s="358">
        <f>(O245+S245)/VLOOKUP(C245,$W$1:$X$4,2,0)</f>
        <v/>
      </c>
      <c r="U245" s="299" t="inlineStr">
        <is>
          <t>L</t>
        </is>
      </c>
      <c r="V245" s="359">
        <f>U245=R245</f>
        <v/>
      </c>
      <c r="W245" s="373" t="n"/>
      <c r="X245" s="349" t="n"/>
      <c r="Y245" s="483" t="n"/>
      <c r="Z245" s="362" t="n"/>
      <c r="AA245" s="477" t="n"/>
      <c r="AB245" s="299">
        <f>L245-H245</f>
        <v/>
      </c>
      <c r="AC245" s="299">
        <f>M245-I245</f>
        <v/>
      </c>
      <c r="AD245" s="299">
        <f>N245-J245</f>
        <v/>
      </c>
      <c r="AE245" s="299">
        <f>O245-K245</f>
        <v/>
      </c>
      <c r="AF245" s="299" t="n"/>
      <c r="AG245" s="299" t="n"/>
      <c r="AH245" s="299" t="n"/>
      <c r="AI245" s="299" t="n"/>
      <c r="AJ245" s="299">
        <f>SUM(AG245:AI245)-AI245</f>
        <v/>
      </c>
      <c r="AK245" s="299" t="n"/>
      <c r="AL245" s="299" t="n"/>
      <c r="AM245" s="299" t="n"/>
      <c r="AN245" s="299">
        <f>SUM(AK245:AM245)-AM245</f>
        <v/>
      </c>
      <c r="AO245" s="358">
        <f>IF(ISERROR(AJ245/VLOOKUP(C245,$W$1:$X$4,2,0)),"",AJ245/VLOOKUP(C245,$W$1:$X$4,2,0))</f>
        <v/>
      </c>
      <c r="AP245" s="358">
        <f>IF(ISERROR(AN245/VLOOKUP(C245,$W$1:$X$4,2,0)),"",AN245/VLOOKUP(C245,$W$1:$X$4,2,0))</f>
        <v/>
      </c>
      <c r="AR245" s="299" t="n"/>
      <c r="AS245" s="299" t="n"/>
      <c r="AT245" s="299" t="n"/>
      <c r="AU245" s="300" t="n"/>
      <c r="AV245" s="299">
        <f>H245-AR245</f>
        <v/>
      </c>
      <c r="AW245" s="299">
        <f>I245-AS245</f>
        <v/>
      </c>
      <c r="AX245" s="299">
        <f>J245-AT245</f>
        <v/>
      </c>
      <c r="AY245" s="299">
        <f>K245-AU245</f>
        <v/>
      </c>
      <c r="AZ245" s="364" t="n"/>
      <c r="BA245" s="299" t="n"/>
      <c r="BB245" s="299" t="n"/>
      <c r="BC245" s="299" t="n"/>
      <c r="BD245" s="300" t="n"/>
      <c r="BE245" s="299">
        <f>L245-BA245</f>
        <v/>
      </c>
      <c r="BF245" s="299">
        <f>M245-BB245</f>
        <v/>
      </c>
      <c r="BG245" s="299">
        <f>N245-BC245</f>
        <v/>
      </c>
      <c r="BH245" s="299">
        <f>O245-BD245</f>
        <v/>
      </c>
      <c r="BJ245" s="364" t="n"/>
      <c r="DJ245" s="365" t="n"/>
    </row>
    <row r="246" outlineLevel="1" ht="12.75" customHeight="1" s="302">
      <c r="A246" s="354">
        <f>C246&amp;D246</f>
        <v/>
      </c>
      <c r="B246" s="354">
        <f>C246&amp;F246</f>
        <v/>
      </c>
      <c r="C246" s="355" t="inlineStr">
        <is>
          <t>Hotel Name</t>
        </is>
      </c>
      <c r="D246" s="485">
        <f>TEXT(F246,"mmm")&amp;"-"&amp;RIGHT(YEAR(F246),2)</f>
        <v/>
      </c>
      <c r="E246" s="485" t="inlineStr">
        <is>
          <t>Q3</t>
        </is>
      </c>
      <c r="F246" s="485" t="n">
        <v>45258</v>
      </c>
      <c r="G246" s="486">
        <f>WEEKDAY(F246)</f>
        <v/>
      </c>
      <c r="H246" s="299" t="n">
        <v>5</v>
      </c>
      <c r="I246" s="299" t="n">
        <v>0</v>
      </c>
      <c r="J246" s="299" t="n">
        <v>0</v>
      </c>
      <c r="K246" s="300">
        <f>SUM(H246:J246)-J246</f>
        <v/>
      </c>
      <c r="L246" s="299" t="n"/>
      <c r="M246" s="299" t="n"/>
      <c r="N246" s="299" t="n"/>
      <c r="O246" s="300">
        <f>SUM(L246:N246)-N246</f>
        <v/>
      </c>
      <c r="P246" s="358">
        <f>IF(ISERROR(K246/VLOOKUP(C246,$W$1:$X$4,2,0)),"",K246/VLOOKUP(C246,$W$1:$X$4,2,0))</f>
        <v/>
      </c>
      <c r="Q246" s="358">
        <f>IF(ISERROR(O246/VLOOKUP(C246,$W$1:$X$4,2,0)),"",O246/VLOOKUP(C246,$W$1:$X$4,2,0))</f>
        <v/>
      </c>
      <c r="R246" s="299" t="inlineStr">
        <is>
          <t>NA</t>
        </is>
      </c>
      <c r="S246" s="299">
        <f>N246</f>
        <v/>
      </c>
      <c r="T246" s="358">
        <f>(O246+S246)/VLOOKUP(C246,$W$1:$X$4,2,0)</f>
        <v/>
      </c>
      <c r="U246" s="299" t="inlineStr">
        <is>
          <t>L</t>
        </is>
      </c>
      <c r="V246" s="359">
        <f>U246=R246</f>
        <v/>
      </c>
      <c r="W246" s="373" t="n"/>
      <c r="X246" s="349" t="n"/>
      <c r="Y246" s="483" t="n"/>
      <c r="Z246" s="362" t="n"/>
      <c r="AA246" s="477" t="n"/>
      <c r="AB246" s="299">
        <f>L246-H246</f>
        <v/>
      </c>
      <c r="AC246" s="299">
        <f>M246-I246</f>
        <v/>
      </c>
      <c r="AD246" s="299">
        <f>N246-J246</f>
        <v/>
      </c>
      <c r="AE246" s="299">
        <f>O246-K246</f>
        <v/>
      </c>
      <c r="AF246" s="299" t="n"/>
      <c r="AG246" s="299" t="n"/>
      <c r="AH246" s="299" t="n"/>
      <c r="AI246" s="299" t="n"/>
      <c r="AJ246" s="299">
        <f>SUM(AG246:AI246)-AI246</f>
        <v/>
      </c>
      <c r="AK246" s="299" t="n"/>
      <c r="AL246" s="299" t="n"/>
      <c r="AM246" s="299" t="n"/>
      <c r="AN246" s="299">
        <f>SUM(AK246:AM246)-AM246</f>
        <v/>
      </c>
      <c r="AO246" s="358">
        <f>IF(ISERROR(AJ246/VLOOKUP(C246,$W$1:$X$4,2,0)),"",AJ246/VLOOKUP(C246,$W$1:$X$4,2,0))</f>
        <v/>
      </c>
      <c r="AP246" s="358">
        <f>IF(ISERROR(AN246/VLOOKUP(C246,$W$1:$X$4,2,0)),"",AN246/VLOOKUP(C246,$W$1:$X$4,2,0))</f>
        <v/>
      </c>
      <c r="AR246" s="299" t="n"/>
      <c r="AS246" s="299" t="n"/>
      <c r="AT246" s="299" t="n"/>
      <c r="AU246" s="300" t="n"/>
      <c r="AV246" s="299">
        <f>H246-AR246</f>
        <v/>
      </c>
      <c r="AW246" s="299">
        <f>I246-AS246</f>
        <v/>
      </c>
      <c r="AX246" s="299">
        <f>J246-AT246</f>
        <v/>
      </c>
      <c r="AY246" s="299">
        <f>K246-AU246</f>
        <v/>
      </c>
      <c r="AZ246" s="364" t="n"/>
      <c r="BA246" s="299" t="n"/>
      <c r="BB246" s="299" t="n"/>
      <c r="BC246" s="299" t="n"/>
      <c r="BD246" s="300" t="n"/>
      <c r="BE246" s="299">
        <f>L246-BA246</f>
        <v/>
      </c>
      <c r="BF246" s="299">
        <f>M246-BB246</f>
        <v/>
      </c>
      <c r="BG246" s="299">
        <f>N246-BC246</f>
        <v/>
      </c>
      <c r="BH246" s="299">
        <f>O246-BD246</f>
        <v/>
      </c>
      <c r="BJ246" s="364" t="n"/>
      <c r="DJ246" s="365" t="n"/>
    </row>
    <row r="247" outlineLevel="1" ht="12.75" customHeight="1" s="302">
      <c r="A247" s="354">
        <f>C247&amp;D247</f>
        <v/>
      </c>
      <c r="B247" s="354">
        <f>C247&amp;F247</f>
        <v/>
      </c>
      <c r="C247" s="355" t="inlineStr">
        <is>
          <t>Hotel Name</t>
        </is>
      </c>
      <c r="D247" s="485">
        <f>TEXT(F247,"mmm")&amp;"-"&amp;RIGHT(YEAR(F247),2)</f>
        <v/>
      </c>
      <c r="E247" s="485" t="inlineStr">
        <is>
          <t>Q3</t>
        </is>
      </c>
      <c r="F247" s="485" t="n">
        <v>45259</v>
      </c>
      <c r="G247" s="486">
        <f>WEEKDAY(F247)</f>
        <v/>
      </c>
      <c r="H247" s="299" t="n">
        <v>1</v>
      </c>
      <c r="I247" s="299" t="n">
        <v>0</v>
      </c>
      <c r="J247" s="299" t="n">
        <v>0</v>
      </c>
      <c r="K247" s="300">
        <f>SUM(H247:J247)-J247</f>
        <v/>
      </c>
      <c r="L247" s="299" t="n"/>
      <c r="M247" s="299" t="n"/>
      <c r="N247" s="299" t="n"/>
      <c r="O247" s="300">
        <f>SUM(L247:N247)-N247</f>
        <v/>
      </c>
      <c r="P247" s="358">
        <f>IF(ISERROR(K247/VLOOKUP(C247,$W$1:$X$4,2,0)),"",K247/VLOOKUP(C247,$W$1:$X$4,2,0))</f>
        <v/>
      </c>
      <c r="Q247" s="358">
        <f>IF(ISERROR(O247/VLOOKUP(C247,$W$1:$X$4,2,0)),"",O247/VLOOKUP(C247,$W$1:$X$4,2,0))</f>
        <v/>
      </c>
      <c r="R247" s="299" t="inlineStr">
        <is>
          <t>NA</t>
        </is>
      </c>
      <c r="S247" s="299">
        <f>N247</f>
        <v/>
      </c>
      <c r="T247" s="358">
        <f>(O247+S247)/VLOOKUP(C247,$W$1:$X$4,2,0)</f>
        <v/>
      </c>
      <c r="U247" s="299" t="inlineStr">
        <is>
          <t>L</t>
        </is>
      </c>
      <c r="V247" s="359">
        <f>U247=R247</f>
        <v/>
      </c>
      <c r="W247" s="373" t="n"/>
      <c r="X247" s="349" t="n"/>
      <c r="Y247" s="483" t="n"/>
      <c r="Z247" s="362" t="n"/>
      <c r="AA247" s="477" t="n"/>
      <c r="AB247" s="299">
        <f>L247-H247</f>
        <v/>
      </c>
      <c r="AC247" s="299">
        <f>M247-I247</f>
        <v/>
      </c>
      <c r="AD247" s="299">
        <f>N247-J247</f>
        <v/>
      </c>
      <c r="AE247" s="299">
        <f>O247-K247</f>
        <v/>
      </c>
      <c r="AF247" s="299" t="n"/>
      <c r="AG247" s="299" t="n"/>
      <c r="AH247" s="299" t="n"/>
      <c r="AI247" s="299" t="n"/>
      <c r="AJ247" s="299">
        <f>SUM(AG247:AI247)-AI247</f>
        <v/>
      </c>
      <c r="AK247" s="299" t="n"/>
      <c r="AL247" s="299" t="n"/>
      <c r="AM247" s="299" t="n"/>
      <c r="AN247" s="299">
        <f>SUM(AK247:AM247)-AM247</f>
        <v/>
      </c>
      <c r="AO247" s="358">
        <f>IF(ISERROR(AJ247/VLOOKUP(C247,$W$1:$X$4,2,0)),"",AJ247/VLOOKUP(C247,$W$1:$X$4,2,0))</f>
        <v/>
      </c>
      <c r="AP247" s="358">
        <f>IF(ISERROR(AN247/VLOOKUP(C247,$W$1:$X$4,2,0)),"",AN247/VLOOKUP(C247,$W$1:$X$4,2,0))</f>
        <v/>
      </c>
      <c r="AR247" s="299" t="n"/>
      <c r="AS247" s="299" t="n"/>
      <c r="AT247" s="299" t="n"/>
      <c r="AU247" s="300" t="n"/>
      <c r="AV247" s="299">
        <f>H247-AR247</f>
        <v/>
      </c>
      <c r="AW247" s="299">
        <f>I247-AS247</f>
        <v/>
      </c>
      <c r="AX247" s="299">
        <f>J247-AT247</f>
        <v/>
      </c>
      <c r="AY247" s="299">
        <f>K247-AU247</f>
        <v/>
      </c>
      <c r="AZ247" s="364" t="n"/>
      <c r="BA247" s="299" t="n"/>
      <c r="BB247" s="299" t="n"/>
      <c r="BC247" s="299" t="n"/>
      <c r="BD247" s="300" t="n"/>
      <c r="BE247" s="299">
        <f>L247-BA247</f>
        <v/>
      </c>
      <c r="BF247" s="299">
        <f>M247-BB247</f>
        <v/>
      </c>
      <c r="BG247" s="299">
        <f>N247-BC247</f>
        <v/>
      </c>
      <c r="BH247" s="299">
        <f>O247-BD247</f>
        <v/>
      </c>
      <c r="BJ247" s="364" t="n"/>
      <c r="DJ247" s="365" t="n"/>
    </row>
    <row r="248" outlineLevel="1" ht="12.75" customHeight="1" s="302">
      <c r="A248" s="354">
        <f>C248&amp;D248</f>
        <v/>
      </c>
      <c r="B248" s="354">
        <f>C248&amp;F248</f>
        <v/>
      </c>
      <c r="C248" s="355" t="inlineStr">
        <is>
          <t>Hotel Name</t>
        </is>
      </c>
      <c r="D248" s="485">
        <f>TEXT(F248,"mmm")&amp;"-"&amp;RIGHT(YEAR(F248),2)</f>
        <v/>
      </c>
      <c r="E248" s="485" t="inlineStr">
        <is>
          <t>Q3</t>
        </is>
      </c>
      <c r="F248" s="485" t="n">
        <v>45260</v>
      </c>
      <c r="G248" s="486">
        <f>WEEKDAY(F248)</f>
        <v/>
      </c>
      <c r="H248" s="299" t="n">
        <v>2</v>
      </c>
      <c r="I248" s="299" t="n">
        <v>19</v>
      </c>
      <c r="J248" s="299" t="n">
        <v>0</v>
      </c>
      <c r="K248" s="300">
        <f>SUM(H248:J248)-J248</f>
        <v/>
      </c>
      <c r="L248" s="299" t="n"/>
      <c r="M248" s="299" t="n"/>
      <c r="N248" s="299" t="n"/>
      <c r="O248" s="300">
        <f>SUM(L248:N248)-N248</f>
        <v/>
      </c>
      <c r="P248" s="358">
        <f>IF(ISERROR(K248/VLOOKUP(C248,$W$1:$X$4,2,0)),"",K248/VLOOKUP(C248,$W$1:$X$4,2,0))</f>
        <v/>
      </c>
      <c r="Q248" s="358">
        <f>IF(ISERROR(O248/VLOOKUP(C248,$W$1:$X$4,2,0)),"",O248/VLOOKUP(C248,$W$1:$X$4,2,0))</f>
        <v/>
      </c>
      <c r="R248" s="299" t="inlineStr">
        <is>
          <t>NA</t>
        </is>
      </c>
      <c r="S248" s="299">
        <f>N248</f>
        <v/>
      </c>
      <c r="T248" s="358">
        <f>(O248+S248)/VLOOKUP(C248,$W$1:$X$4,2,0)</f>
        <v/>
      </c>
      <c r="U248" s="299" t="inlineStr">
        <is>
          <t>L</t>
        </is>
      </c>
      <c r="V248" s="359">
        <f>U248=R248</f>
        <v/>
      </c>
      <c r="W248" s="373" t="n"/>
      <c r="X248" s="349" t="n"/>
      <c r="Y248" s="483" t="n"/>
      <c r="Z248" s="362" t="n"/>
      <c r="AA248" s="477" t="n"/>
      <c r="AB248" s="299">
        <f>L248-H248</f>
        <v/>
      </c>
      <c r="AC248" s="299">
        <f>M248-I248</f>
        <v/>
      </c>
      <c r="AD248" s="299">
        <f>N248-J248</f>
        <v/>
      </c>
      <c r="AE248" s="299">
        <f>O248-K248</f>
        <v/>
      </c>
      <c r="AF248" s="299" t="n"/>
      <c r="AG248" s="299" t="n"/>
      <c r="AH248" s="299" t="n"/>
      <c r="AI248" s="299" t="n"/>
      <c r="AJ248" s="299">
        <f>SUM(AG248:AI248)-AI248</f>
        <v/>
      </c>
      <c r="AK248" s="299" t="n"/>
      <c r="AL248" s="299" t="n"/>
      <c r="AM248" s="299" t="n"/>
      <c r="AN248" s="299">
        <f>SUM(AK248:AM248)-AM248</f>
        <v/>
      </c>
      <c r="AO248" s="358">
        <f>IF(ISERROR(AJ248/VLOOKUP(C248,$W$1:$X$4,2,0)),"",AJ248/VLOOKUP(C248,$W$1:$X$4,2,0))</f>
        <v/>
      </c>
      <c r="AP248" s="358">
        <f>IF(ISERROR(AN248/VLOOKUP(C248,$W$1:$X$4,2,0)),"",AN248/VLOOKUP(C248,$W$1:$X$4,2,0))</f>
        <v/>
      </c>
      <c r="AR248" s="299" t="n"/>
      <c r="AS248" s="299" t="n"/>
      <c r="AT248" s="299" t="n"/>
      <c r="AU248" s="300" t="n"/>
      <c r="AV248" s="299">
        <f>H248-AR248</f>
        <v/>
      </c>
      <c r="AW248" s="299">
        <f>I248-AS248</f>
        <v/>
      </c>
      <c r="AX248" s="299">
        <f>J248-AT248</f>
        <v/>
      </c>
      <c r="AY248" s="299">
        <f>K248-AU248</f>
        <v/>
      </c>
      <c r="AZ248" s="364" t="n"/>
      <c r="BA248" s="299" t="n"/>
      <c r="BB248" s="299" t="n"/>
      <c r="BC248" s="299" t="n"/>
      <c r="BD248" s="300" t="n"/>
      <c r="BE248" s="299">
        <f>L248-BA248</f>
        <v/>
      </c>
      <c r="BF248" s="299">
        <f>M248-BB248</f>
        <v/>
      </c>
      <c r="BG248" s="299">
        <f>N248-BC248</f>
        <v/>
      </c>
      <c r="BH248" s="299">
        <f>O248-BD248</f>
        <v/>
      </c>
      <c r="BJ248" s="364" t="n"/>
      <c r="DJ248" s="365" t="n"/>
    </row>
    <row r="249" outlineLevel="1" collapsed="1" ht="12.75" customHeight="1" s="302">
      <c r="A249" s="354">
        <f>C249&amp;D249</f>
        <v/>
      </c>
      <c r="B249" s="354">
        <f>C249&amp;F249</f>
        <v/>
      </c>
      <c r="C249" s="355" t="inlineStr">
        <is>
          <t>Hotel Name</t>
        </is>
      </c>
      <c r="D249" s="485">
        <f>TEXT(F249,"mmm")&amp;"-"&amp;RIGHT(YEAR(F249),2)</f>
        <v/>
      </c>
      <c r="E249" s="485" t="inlineStr">
        <is>
          <t>Q3</t>
        </is>
      </c>
      <c r="F249" s="485" t="n">
        <v>45261</v>
      </c>
      <c r="G249" s="486">
        <f>WEEKDAY(F249)</f>
        <v/>
      </c>
      <c r="H249" s="299" t="n">
        <v>2</v>
      </c>
      <c r="I249" s="299" t="n">
        <v>10</v>
      </c>
      <c r="J249" s="299" t="n">
        <v>0</v>
      </c>
      <c r="K249" s="300">
        <f>SUM(H249:J249)-J249</f>
        <v/>
      </c>
      <c r="L249" s="299" t="n"/>
      <c r="M249" s="299" t="n"/>
      <c r="N249" s="299" t="n"/>
      <c r="O249" s="300">
        <f>SUM(L249:N249)-N249</f>
        <v/>
      </c>
      <c r="P249" s="358">
        <f>IF(ISERROR(K249/VLOOKUP(C249,$W$1:$X$4,2,0)),"",K249/VLOOKUP(C249,$W$1:$X$4,2,0))</f>
        <v/>
      </c>
      <c r="Q249" s="358">
        <f>IF(ISERROR(O249/VLOOKUP(C249,$W$1:$X$4,2,0)),"",O249/VLOOKUP(C249,$W$1:$X$4,2,0))</f>
        <v/>
      </c>
      <c r="R249" s="299" t="inlineStr">
        <is>
          <t>NA</t>
        </is>
      </c>
      <c r="S249" s="299">
        <f>N249</f>
        <v/>
      </c>
      <c r="T249" s="358">
        <f>(O249+S249)/VLOOKUP(C249,$W$1:$X$4,2,0)</f>
        <v/>
      </c>
      <c r="U249" s="299" t="inlineStr">
        <is>
          <t>S</t>
        </is>
      </c>
      <c r="V249" s="359">
        <f>U249=R249</f>
        <v/>
      </c>
      <c r="W249" s="373" t="n"/>
      <c r="X249" s="349" t="n"/>
      <c r="Y249" s="483" t="n"/>
      <c r="Z249" s="362" t="n"/>
      <c r="AA249" s="477" t="n"/>
      <c r="AB249" s="299">
        <f>L249-H249</f>
        <v/>
      </c>
      <c r="AC249" s="299">
        <f>M249-I249</f>
        <v/>
      </c>
      <c r="AD249" s="299">
        <f>N249-J249</f>
        <v/>
      </c>
      <c r="AE249" s="299">
        <f>O249-K249</f>
        <v/>
      </c>
      <c r="AF249" s="299" t="n"/>
      <c r="AG249" s="299" t="n"/>
      <c r="AH249" s="299" t="n"/>
      <c r="AI249" s="299" t="n"/>
      <c r="AJ249" s="299">
        <f>SUM(AG249:AI249)-AI249</f>
        <v/>
      </c>
      <c r="AK249" s="299" t="n"/>
      <c r="AL249" s="299" t="n"/>
      <c r="AM249" s="299" t="n"/>
      <c r="AN249" s="299">
        <f>SUM(AK249:AM249)-AM249</f>
        <v/>
      </c>
      <c r="AO249" s="358">
        <f>IF(ISERROR(AJ249/VLOOKUP(C249,$W$1:$X$4,2,0)),"",AJ249/VLOOKUP(C249,$W$1:$X$4,2,0))</f>
        <v/>
      </c>
      <c r="AP249" s="358">
        <f>IF(ISERROR(AN249/VLOOKUP(C249,$W$1:$X$4,2,0)),"",AN249/VLOOKUP(C249,$W$1:$X$4,2,0))</f>
        <v/>
      </c>
      <c r="AR249" s="299" t="n"/>
      <c r="AS249" s="299" t="n"/>
      <c r="AT249" s="299" t="n"/>
      <c r="AU249" s="300" t="n"/>
      <c r="AV249" s="299">
        <f>H249-AR249</f>
        <v/>
      </c>
      <c r="AW249" s="299">
        <f>I249-AS249</f>
        <v/>
      </c>
      <c r="AX249" s="299">
        <f>J249-AT249</f>
        <v/>
      </c>
      <c r="AY249" s="299">
        <f>K249-AU249</f>
        <v/>
      </c>
      <c r="AZ249" s="364" t="n"/>
      <c r="BA249" s="299" t="n"/>
      <c r="BB249" s="299" t="n"/>
      <c r="BC249" s="299" t="n"/>
      <c r="BD249" s="300" t="n"/>
      <c r="BE249" s="299">
        <f>L249-BA249</f>
        <v/>
      </c>
      <c r="BF249" s="299">
        <f>M249-BB249</f>
        <v/>
      </c>
      <c r="BG249" s="299">
        <f>N249-BC249</f>
        <v/>
      </c>
      <c r="BH249" s="299">
        <f>O249-BD249</f>
        <v/>
      </c>
      <c r="BJ249" s="364" t="n"/>
      <c r="DJ249" s="365" t="n"/>
    </row>
    <row r="250" outlineLevel="1" ht="12.75" customHeight="1" s="302">
      <c r="A250" s="354">
        <f>C250&amp;D250</f>
        <v/>
      </c>
      <c r="B250" s="354">
        <f>C250&amp;F250</f>
        <v/>
      </c>
      <c r="C250" s="355" t="inlineStr">
        <is>
          <t>Hotel Name</t>
        </is>
      </c>
      <c r="D250" s="485">
        <f>TEXT(F250,"mmm")&amp;"-"&amp;RIGHT(YEAR(F250),2)</f>
        <v/>
      </c>
      <c r="E250" s="485" t="inlineStr">
        <is>
          <t>Q3</t>
        </is>
      </c>
      <c r="F250" s="485" t="n">
        <v>45262</v>
      </c>
      <c r="G250" s="486">
        <f>WEEKDAY(F250)</f>
        <v/>
      </c>
      <c r="H250" s="299" t="n">
        <v>2</v>
      </c>
      <c r="I250" s="299" t="n">
        <v>12</v>
      </c>
      <c r="J250" s="299" t="n">
        <v>0</v>
      </c>
      <c r="K250" s="300">
        <f>SUM(H250:J250)-J250</f>
        <v/>
      </c>
      <c r="L250" s="299" t="n"/>
      <c r="M250" s="299" t="n"/>
      <c r="N250" s="299" t="n"/>
      <c r="O250" s="300">
        <f>SUM(L250:N250)-N250</f>
        <v/>
      </c>
      <c r="P250" s="358">
        <f>IF(ISERROR(K250/VLOOKUP(C250,$W$1:$X$4,2,0)),"",K250/VLOOKUP(C250,$W$1:$X$4,2,0))</f>
        <v/>
      </c>
      <c r="Q250" s="358">
        <f>IF(ISERROR(O250/VLOOKUP(C250,$W$1:$X$4,2,0)),"",O250/VLOOKUP(C250,$W$1:$X$4,2,0))</f>
        <v/>
      </c>
      <c r="R250" s="299" t="inlineStr">
        <is>
          <t>NA</t>
        </is>
      </c>
      <c r="S250" s="299">
        <f>N250</f>
        <v/>
      </c>
      <c r="T250" s="358">
        <f>(O250+S250)/VLOOKUP(C250,$W$1:$X$4,2,0)</f>
        <v/>
      </c>
      <c r="U250" s="299" t="inlineStr">
        <is>
          <t>S</t>
        </is>
      </c>
      <c r="V250" s="359">
        <f>U250=R250</f>
        <v/>
      </c>
      <c r="W250" s="373" t="n"/>
      <c r="X250" s="349" t="n"/>
      <c r="Y250" s="483" t="n"/>
      <c r="Z250" s="362" t="n"/>
      <c r="AA250" s="477" t="n"/>
      <c r="AB250" s="299">
        <f>L250-H250</f>
        <v/>
      </c>
      <c r="AC250" s="299">
        <f>M250-I250</f>
        <v/>
      </c>
      <c r="AD250" s="299">
        <f>N250-J250</f>
        <v/>
      </c>
      <c r="AE250" s="299">
        <f>O250-K250</f>
        <v/>
      </c>
      <c r="AF250" s="299" t="n"/>
      <c r="AG250" s="299" t="n"/>
      <c r="AH250" s="299" t="n"/>
      <c r="AI250" s="299" t="n"/>
      <c r="AJ250" s="299">
        <f>SUM(AG250:AI250)-AI250</f>
        <v/>
      </c>
      <c r="AK250" s="299" t="n"/>
      <c r="AL250" s="299" t="n"/>
      <c r="AM250" s="299" t="n"/>
      <c r="AN250" s="299">
        <f>SUM(AK250:AM250)-AM250</f>
        <v/>
      </c>
      <c r="AO250" s="358">
        <f>IF(ISERROR(AJ250/VLOOKUP(C250,$W$1:$X$4,2,0)),"",AJ250/VLOOKUP(C250,$W$1:$X$4,2,0))</f>
        <v/>
      </c>
      <c r="AP250" s="358">
        <f>IF(ISERROR(AN250/VLOOKUP(C250,$W$1:$X$4,2,0)),"",AN250/VLOOKUP(C250,$W$1:$X$4,2,0))</f>
        <v/>
      </c>
      <c r="AR250" s="299" t="n"/>
      <c r="AS250" s="299" t="n"/>
      <c r="AT250" s="299" t="n"/>
      <c r="AU250" s="300" t="n"/>
      <c r="AV250" s="299">
        <f>H250-AR250</f>
        <v/>
      </c>
      <c r="AW250" s="299">
        <f>I250-AS250</f>
        <v/>
      </c>
      <c r="AX250" s="299">
        <f>J250-AT250</f>
        <v/>
      </c>
      <c r="AY250" s="299">
        <f>K250-AU250</f>
        <v/>
      </c>
      <c r="AZ250" s="364" t="n"/>
      <c r="BA250" s="299" t="n"/>
      <c r="BB250" s="299" t="n"/>
      <c r="BC250" s="299" t="n"/>
      <c r="BD250" s="300" t="n"/>
      <c r="BE250" s="299">
        <f>L250-BA250</f>
        <v/>
      </c>
      <c r="BF250" s="299">
        <f>M250-BB250</f>
        <v/>
      </c>
      <c r="BG250" s="299">
        <f>N250-BC250</f>
        <v/>
      </c>
      <c r="BH250" s="299">
        <f>O250-BD250</f>
        <v/>
      </c>
      <c r="BJ250" s="364" t="n"/>
      <c r="DJ250" s="365" t="n"/>
    </row>
    <row r="251" outlineLevel="1" ht="12.75" customHeight="1" s="302">
      <c r="A251" s="354">
        <f>C251&amp;D251</f>
        <v/>
      </c>
      <c r="B251" s="354">
        <f>C251&amp;F251</f>
        <v/>
      </c>
      <c r="C251" s="355" t="inlineStr">
        <is>
          <t>Hotel Name</t>
        </is>
      </c>
      <c r="D251" s="485">
        <f>TEXT(F251,"mmm")&amp;"-"&amp;RIGHT(YEAR(F251),2)</f>
        <v/>
      </c>
      <c r="E251" s="485" t="inlineStr">
        <is>
          <t>Q3</t>
        </is>
      </c>
      <c r="F251" s="485" t="n">
        <v>45263</v>
      </c>
      <c r="G251" s="486">
        <f>WEEKDAY(F251)</f>
        <v/>
      </c>
      <c r="H251" s="299" t="n">
        <v>2</v>
      </c>
      <c r="I251" s="299" t="n">
        <v>2</v>
      </c>
      <c r="J251" s="299" t="n">
        <v>0</v>
      </c>
      <c r="K251" s="300">
        <f>SUM(H251:J251)-J251</f>
        <v/>
      </c>
      <c r="L251" s="299" t="n"/>
      <c r="M251" s="299" t="n"/>
      <c r="N251" s="299" t="n"/>
      <c r="O251" s="300">
        <f>SUM(L251:N251)-N251</f>
        <v/>
      </c>
      <c r="P251" s="358">
        <f>IF(ISERROR(K251/VLOOKUP(C251,$W$1:$X$4,2,0)),"",K251/VLOOKUP(C251,$W$1:$X$4,2,0))</f>
        <v/>
      </c>
      <c r="Q251" s="358">
        <f>IF(ISERROR(O251/VLOOKUP(C251,$W$1:$X$4,2,0)),"",O251/VLOOKUP(C251,$W$1:$X$4,2,0))</f>
        <v/>
      </c>
      <c r="R251" s="299" t="inlineStr">
        <is>
          <t>NA</t>
        </is>
      </c>
      <c r="S251" s="299">
        <f>N251</f>
        <v/>
      </c>
      <c r="T251" s="358">
        <f>(O251+S251)/VLOOKUP(C251,$W$1:$X$4,2,0)</f>
        <v/>
      </c>
      <c r="U251" s="299" t="inlineStr">
        <is>
          <t>S</t>
        </is>
      </c>
      <c r="V251" s="359">
        <f>U251=R251</f>
        <v/>
      </c>
      <c r="W251" s="373" t="n"/>
      <c r="X251" s="349" t="n"/>
      <c r="Y251" s="483" t="n"/>
      <c r="Z251" s="362" t="n"/>
      <c r="AA251" s="477" t="n"/>
      <c r="AB251" s="299">
        <f>L251-H251</f>
        <v/>
      </c>
      <c r="AC251" s="299">
        <f>M251-I251</f>
        <v/>
      </c>
      <c r="AD251" s="299">
        <f>N251-J251</f>
        <v/>
      </c>
      <c r="AE251" s="299">
        <f>O251-K251</f>
        <v/>
      </c>
      <c r="AF251" s="299" t="n"/>
      <c r="AG251" s="299" t="n"/>
      <c r="AH251" s="299" t="n"/>
      <c r="AI251" s="299" t="n"/>
      <c r="AJ251" s="299">
        <f>SUM(AG251:AI251)-AI251</f>
        <v/>
      </c>
      <c r="AK251" s="299" t="n"/>
      <c r="AL251" s="299" t="n"/>
      <c r="AM251" s="299" t="n"/>
      <c r="AN251" s="299">
        <f>SUM(AK251:AM251)-AM251</f>
        <v/>
      </c>
      <c r="AO251" s="358">
        <f>IF(ISERROR(AJ251/VLOOKUP(C251,$W$1:$X$4,2,0)),"",AJ251/VLOOKUP(C251,$W$1:$X$4,2,0))</f>
        <v/>
      </c>
      <c r="AP251" s="358">
        <f>IF(ISERROR(AN251/VLOOKUP(C251,$W$1:$X$4,2,0)),"",AN251/VLOOKUP(C251,$W$1:$X$4,2,0))</f>
        <v/>
      </c>
      <c r="AR251" s="299" t="n"/>
      <c r="AS251" s="299" t="n"/>
      <c r="AT251" s="299" t="n"/>
      <c r="AU251" s="300" t="n"/>
      <c r="AV251" s="299">
        <f>H251-AR251</f>
        <v/>
      </c>
      <c r="AW251" s="299">
        <f>I251-AS251</f>
        <v/>
      </c>
      <c r="AX251" s="299">
        <f>J251-AT251</f>
        <v/>
      </c>
      <c r="AY251" s="299">
        <f>K251-AU251</f>
        <v/>
      </c>
      <c r="AZ251" s="364" t="n"/>
      <c r="BA251" s="299" t="n"/>
      <c r="BB251" s="299" t="n"/>
      <c r="BC251" s="299" t="n"/>
      <c r="BD251" s="300" t="n"/>
      <c r="BE251" s="299">
        <f>L251-BA251</f>
        <v/>
      </c>
      <c r="BF251" s="299">
        <f>M251-BB251</f>
        <v/>
      </c>
      <c r="BG251" s="299">
        <f>N251-BC251</f>
        <v/>
      </c>
      <c r="BH251" s="299">
        <f>O251-BD251</f>
        <v/>
      </c>
      <c r="BJ251" s="364" t="n"/>
      <c r="DJ251" s="365" t="n"/>
    </row>
    <row r="252" outlineLevel="1" ht="12.75" customHeight="1" s="302">
      <c r="A252" s="354">
        <f>C252&amp;D252</f>
        <v/>
      </c>
      <c r="B252" s="354">
        <f>C252&amp;F252</f>
        <v/>
      </c>
      <c r="C252" s="355" t="inlineStr">
        <is>
          <t>Hotel Name</t>
        </is>
      </c>
      <c r="D252" s="485">
        <f>TEXT(F252,"mmm")&amp;"-"&amp;RIGHT(YEAR(F252),2)</f>
        <v/>
      </c>
      <c r="E252" s="485" t="inlineStr">
        <is>
          <t>Q3</t>
        </is>
      </c>
      <c r="F252" s="485" t="n">
        <v>45264</v>
      </c>
      <c r="G252" s="486">
        <f>WEEKDAY(F252)</f>
        <v/>
      </c>
      <c r="H252" s="299" t="n">
        <v>1</v>
      </c>
      <c r="I252" s="299" t="n">
        <v>2</v>
      </c>
      <c r="J252" s="299" t="n">
        <v>0</v>
      </c>
      <c r="K252" s="300">
        <f>SUM(H252:J252)-J252</f>
        <v/>
      </c>
      <c r="L252" s="299" t="n"/>
      <c r="M252" s="299" t="n"/>
      <c r="N252" s="299" t="n"/>
      <c r="O252" s="300">
        <f>SUM(L252:N252)-N252</f>
        <v/>
      </c>
      <c r="P252" s="358">
        <f>IF(ISERROR(K252/VLOOKUP(C252,$W$1:$X$4,2,0)),"",K252/VLOOKUP(C252,$W$1:$X$4,2,0))</f>
        <v/>
      </c>
      <c r="Q252" s="358">
        <f>IF(ISERROR(O252/VLOOKUP(C252,$W$1:$X$4,2,0)),"",O252/VLOOKUP(C252,$W$1:$X$4,2,0))</f>
        <v/>
      </c>
      <c r="R252" s="299" t="inlineStr">
        <is>
          <t>NA</t>
        </is>
      </c>
      <c r="S252" s="299">
        <f>N252</f>
        <v/>
      </c>
      <c r="T252" s="358">
        <f>(O252+S252)/VLOOKUP(C252,$W$1:$X$4,2,0)</f>
        <v/>
      </c>
      <c r="U252" s="299" t="inlineStr">
        <is>
          <t>L</t>
        </is>
      </c>
      <c r="V252" s="359">
        <f>U252=R252</f>
        <v/>
      </c>
      <c r="W252" s="373" t="n"/>
      <c r="X252" s="349" t="n"/>
      <c r="Y252" s="483" t="n"/>
      <c r="Z252" s="362" t="n"/>
      <c r="AA252" s="477" t="n"/>
      <c r="AB252" s="299">
        <f>L252-H252</f>
        <v/>
      </c>
      <c r="AC252" s="299">
        <f>M252-I252</f>
        <v/>
      </c>
      <c r="AD252" s="299">
        <f>N252-J252</f>
        <v/>
      </c>
      <c r="AE252" s="299">
        <f>O252-K252</f>
        <v/>
      </c>
      <c r="AF252" s="299" t="n"/>
      <c r="AG252" s="299" t="n"/>
      <c r="AH252" s="299" t="n"/>
      <c r="AI252" s="299" t="n"/>
      <c r="AJ252" s="299">
        <f>SUM(AG252:AI252)-AI252</f>
        <v/>
      </c>
      <c r="AK252" s="299" t="n"/>
      <c r="AL252" s="299" t="n"/>
      <c r="AM252" s="299" t="n"/>
      <c r="AN252" s="299">
        <f>SUM(AK252:AM252)-AM252</f>
        <v/>
      </c>
      <c r="AO252" s="358">
        <f>IF(ISERROR(AJ252/VLOOKUP(C252,$W$1:$X$4,2,0)),"",AJ252/VLOOKUP(C252,$W$1:$X$4,2,0))</f>
        <v/>
      </c>
      <c r="AP252" s="358">
        <f>IF(ISERROR(AN252/VLOOKUP(C252,$W$1:$X$4,2,0)),"",AN252/VLOOKUP(C252,$W$1:$X$4,2,0))</f>
        <v/>
      </c>
      <c r="AR252" s="299" t="n"/>
      <c r="AS252" s="299" t="n"/>
      <c r="AT252" s="299" t="n"/>
      <c r="AU252" s="300" t="n"/>
      <c r="AV252" s="299">
        <f>H252-AR252</f>
        <v/>
      </c>
      <c r="AW252" s="299">
        <f>I252-AS252</f>
        <v/>
      </c>
      <c r="AX252" s="299">
        <f>J252-AT252</f>
        <v/>
      </c>
      <c r="AY252" s="299">
        <f>K252-AU252</f>
        <v/>
      </c>
      <c r="AZ252" s="364" t="n"/>
      <c r="BA252" s="299" t="n"/>
      <c r="BB252" s="299" t="n"/>
      <c r="BC252" s="299" t="n"/>
      <c r="BD252" s="300" t="n"/>
      <c r="BE252" s="299">
        <f>L252-BA252</f>
        <v/>
      </c>
      <c r="BF252" s="299">
        <f>M252-BB252</f>
        <v/>
      </c>
      <c r="BG252" s="299">
        <f>N252-BC252</f>
        <v/>
      </c>
      <c r="BH252" s="299">
        <f>O252-BD252</f>
        <v/>
      </c>
      <c r="BJ252" s="364" t="n"/>
      <c r="DJ252" s="365" t="n"/>
    </row>
    <row r="253" outlineLevel="1" ht="12.75" customHeight="1" s="302">
      <c r="A253" s="354">
        <f>C253&amp;D253</f>
        <v/>
      </c>
      <c r="B253" s="354">
        <f>C253&amp;F253</f>
        <v/>
      </c>
      <c r="C253" s="355" t="inlineStr">
        <is>
          <t>Hotel Name</t>
        </is>
      </c>
      <c r="D253" s="485">
        <f>TEXT(F253,"mmm")&amp;"-"&amp;RIGHT(YEAR(F253),2)</f>
        <v/>
      </c>
      <c r="E253" s="485" t="inlineStr">
        <is>
          <t>Q3</t>
        </is>
      </c>
      <c r="F253" s="485" t="n">
        <v>45265</v>
      </c>
      <c r="G253" s="486">
        <f>WEEKDAY(F253)</f>
        <v/>
      </c>
      <c r="H253" s="299" t="n">
        <v>0</v>
      </c>
      <c r="I253" s="299" t="n">
        <v>0</v>
      </c>
      <c r="J253" s="299" t="n">
        <v>0</v>
      </c>
      <c r="K253" s="300">
        <f>SUM(H253:J253)-J253</f>
        <v/>
      </c>
      <c r="L253" s="299" t="n"/>
      <c r="M253" s="299" t="n"/>
      <c r="N253" s="299" t="n"/>
      <c r="O253" s="300">
        <f>SUM(L253:N253)-N253</f>
        <v/>
      </c>
      <c r="P253" s="358">
        <f>IF(ISERROR(K253/VLOOKUP(C253,$W$1:$X$4,2,0)),"",K253/VLOOKUP(C253,$W$1:$X$4,2,0))</f>
        <v/>
      </c>
      <c r="Q253" s="358">
        <f>IF(ISERROR(O253/VLOOKUP(C253,$W$1:$X$4,2,0)),"",O253/VLOOKUP(C253,$W$1:$X$4,2,0))</f>
        <v/>
      </c>
      <c r="R253" s="299" t="inlineStr">
        <is>
          <t>NA</t>
        </is>
      </c>
      <c r="S253" s="299">
        <f>N253</f>
        <v/>
      </c>
      <c r="T253" s="358">
        <f>(O253+S253)/VLOOKUP(C253,$W$1:$X$4,2,0)</f>
        <v/>
      </c>
      <c r="U253" s="299" t="inlineStr">
        <is>
          <t>L</t>
        </is>
      </c>
      <c r="V253" s="359">
        <f>U253=R253</f>
        <v/>
      </c>
      <c r="W253" s="373" t="n"/>
      <c r="X253" s="349" t="n"/>
      <c r="Y253" s="483" t="n"/>
      <c r="Z253" s="362" t="n"/>
      <c r="AA253" s="477" t="n"/>
      <c r="AB253" s="299">
        <f>L253-H253</f>
        <v/>
      </c>
      <c r="AC253" s="299">
        <f>M253-I253</f>
        <v/>
      </c>
      <c r="AD253" s="299">
        <f>N253-J253</f>
        <v/>
      </c>
      <c r="AE253" s="299">
        <f>O253-K253</f>
        <v/>
      </c>
      <c r="AF253" s="299" t="n"/>
      <c r="AG253" s="299" t="n"/>
      <c r="AH253" s="299" t="n"/>
      <c r="AI253" s="299" t="n"/>
      <c r="AJ253" s="299">
        <f>SUM(AG253:AI253)-AI253</f>
        <v/>
      </c>
      <c r="AK253" s="299" t="n"/>
      <c r="AL253" s="299" t="n"/>
      <c r="AM253" s="299" t="n"/>
      <c r="AN253" s="299">
        <f>SUM(AK253:AM253)-AM253</f>
        <v/>
      </c>
      <c r="AO253" s="358">
        <f>IF(ISERROR(AJ253/VLOOKUP(C253,$W$1:$X$4,2,0)),"",AJ253/VLOOKUP(C253,$W$1:$X$4,2,0))</f>
        <v/>
      </c>
      <c r="AP253" s="358">
        <f>IF(ISERROR(AN253/VLOOKUP(C253,$W$1:$X$4,2,0)),"",AN253/VLOOKUP(C253,$W$1:$X$4,2,0))</f>
        <v/>
      </c>
      <c r="AR253" s="299" t="n"/>
      <c r="AS253" s="299" t="n"/>
      <c r="AT253" s="299" t="n"/>
      <c r="AU253" s="300" t="n"/>
      <c r="AV253" s="299">
        <f>H253-AR253</f>
        <v/>
      </c>
      <c r="AW253" s="299">
        <f>I253-AS253</f>
        <v/>
      </c>
      <c r="AX253" s="299">
        <f>J253-AT253</f>
        <v/>
      </c>
      <c r="AY253" s="299">
        <f>K253-AU253</f>
        <v/>
      </c>
      <c r="AZ253" s="364" t="n"/>
      <c r="BA253" s="299" t="n"/>
      <c r="BB253" s="299" t="n"/>
      <c r="BC253" s="299" t="n"/>
      <c r="BD253" s="300" t="n"/>
      <c r="BE253" s="299">
        <f>L253-BA253</f>
        <v/>
      </c>
      <c r="BF253" s="299">
        <f>M253-BB253</f>
        <v/>
      </c>
      <c r="BG253" s="299">
        <f>N253-BC253</f>
        <v/>
      </c>
      <c r="BH253" s="299">
        <f>O253-BD253</f>
        <v/>
      </c>
      <c r="BJ253" s="364" t="n"/>
      <c r="DJ253" s="365" t="n"/>
    </row>
    <row r="254" outlineLevel="1" ht="12.75" customHeight="1" s="302">
      <c r="A254" s="354">
        <f>C254&amp;D254</f>
        <v/>
      </c>
      <c r="B254" s="354">
        <f>C254&amp;F254</f>
        <v/>
      </c>
      <c r="C254" s="355" t="inlineStr">
        <is>
          <t>Hotel Name</t>
        </is>
      </c>
      <c r="D254" s="485">
        <f>TEXT(F254,"mmm")&amp;"-"&amp;RIGHT(YEAR(F254),2)</f>
        <v/>
      </c>
      <c r="E254" s="485" t="inlineStr">
        <is>
          <t>Q3</t>
        </is>
      </c>
      <c r="F254" s="485" t="n">
        <v>45266</v>
      </c>
      <c r="G254" s="486">
        <f>WEEKDAY(F254)</f>
        <v/>
      </c>
      <c r="H254" s="299" t="n">
        <v>0</v>
      </c>
      <c r="I254" s="299" t="n">
        <v>0</v>
      </c>
      <c r="J254" s="299" t="n">
        <v>0</v>
      </c>
      <c r="K254" s="300">
        <f>SUM(H254:J254)-J254</f>
        <v/>
      </c>
      <c r="L254" s="299" t="n"/>
      <c r="M254" s="299" t="n"/>
      <c r="N254" s="299" t="n"/>
      <c r="O254" s="300">
        <f>SUM(L254:N254)-N254</f>
        <v/>
      </c>
      <c r="P254" s="358">
        <f>IF(ISERROR(K254/VLOOKUP(C254,$W$1:$X$4,2,0)),"",K254/VLOOKUP(C254,$W$1:$X$4,2,0))</f>
        <v/>
      </c>
      <c r="Q254" s="358">
        <f>IF(ISERROR(O254/VLOOKUP(C254,$W$1:$X$4,2,0)),"",O254/VLOOKUP(C254,$W$1:$X$4,2,0))</f>
        <v/>
      </c>
      <c r="R254" s="299" t="inlineStr">
        <is>
          <t>NA</t>
        </is>
      </c>
      <c r="S254" s="299">
        <f>N254</f>
        <v/>
      </c>
      <c r="T254" s="358">
        <f>(O254+S254)/VLOOKUP(C254,$W$1:$X$4,2,0)</f>
        <v/>
      </c>
      <c r="U254" s="299" t="inlineStr">
        <is>
          <t>L</t>
        </is>
      </c>
      <c r="V254" s="359">
        <f>U254=R254</f>
        <v/>
      </c>
      <c r="W254" s="373" t="n"/>
      <c r="X254" s="349" t="n"/>
      <c r="Y254" s="483" t="n"/>
      <c r="Z254" s="362" t="n"/>
      <c r="AA254" s="477" t="n"/>
      <c r="AB254" s="299">
        <f>L254-H254</f>
        <v/>
      </c>
      <c r="AC254" s="299">
        <f>M254-I254</f>
        <v/>
      </c>
      <c r="AD254" s="299">
        <f>N254-J254</f>
        <v/>
      </c>
      <c r="AE254" s="299">
        <f>O254-K254</f>
        <v/>
      </c>
      <c r="AF254" s="299" t="n"/>
      <c r="AG254" s="299" t="n"/>
      <c r="AH254" s="299" t="n"/>
      <c r="AI254" s="299" t="n"/>
      <c r="AJ254" s="299">
        <f>SUM(AG254:AI254)-AI254</f>
        <v/>
      </c>
      <c r="AK254" s="299" t="n"/>
      <c r="AL254" s="299" t="n"/>
      <c r="AM254" s="299" t="n"/>
      <c r="AN254" s="299">
        <f>SUM(AK254:AM254)-AM254</f>
        <v/>
      </c>
      <c r="AO254" s="358">
        <f>IF(ISERROR(AJ254/VLOOKUP(C254,$W$1:$X$4,2,0)),"",AJ254/VLOOKUP(C254,$W$1:$X$4,2,0))</f>
        <v/>
      </c>
      <c r="AP254" s="358">
        <f>IF(ISERROR(AN254/VLOOKUP(C254,$W$1:$X$4,2,0)),"",AN254/VLOOKUP(C254,$W$1:$X$4,2,0))</f>
        <v/>
      </c>
      <c r="AR254" s="299" t="n"/>
      <c r="AS254" s="299" t="n"/>
      <c r="AT254" s="299" t="n"/>
      <c r="AU254" s="300" t="n"/>
      <c r="AV254" s="299">
        <f>H254-AR254</f>
        <v/>
      </c>
      <c r="AW254" s="299">
        <f>I254-AS254</f>
        <v/>
      </c>
      <c r="AX254" s="299">
        <f>J254-AT254</f>
        <v/>
      </c>
      <c r="AY254" s="299">
        <f>K254-AU254</f>
        <v/>
      </c>
      <c r="AZ254" s="364" t="n"/>
      <c r="BA254" s="299" t="n"/>
      <c r="BB254" s="299" t="n"/>
      <c r="BC254" s="299" t="n"/>
      <c r="BD254" s="300" t="n"/>
      <c r="BE254" s="299">
        <f>L254-BA254</f>
        <v/>
      </c>
      <c r="BF254" s="299">
        <f>M254-BB254</f>
        <v/>
      </c>
      <c r="BG254" s="299">
        <f>N254-BC254</f>
        <v/>
      </c>
      <c r="BH254" s="299">
        <f>O254-BD254</f>
        <v/>
      </c>
      <c r="BJ254" s="364" t="n"/>
      <c r="DJ254" s="365" t="n"/>
    </row>
    <row r="255" outlineLevel="1" ht="12.75" customHeight="1" s="302">
      <c r="A255" s="354">
        <f>C255&amp;D255</f>
        <v/>
      </c>
      <c r="B255" s="354">
        <f>C255&amp;F255</f>
        <v/>
      </c>
      <c r="C255" s="355" t="inlineStr">
        <is>
          <t>Hotel Name</t>
        </is>
      </c>
      <c r="D255" s="485">
        <f>TEXT(F255,"mmm")&amp;"-"&amp;RIGHT(YEAR(F255),2)</f>
        <v/>
      </c>
      <c r="E255" s="485" t="inlineStr">
        <is>
          <t>Q3</t>
        </is>
      </c>
      <c r="F255" s="485" t="n">
        <v>45267</v>
      </c>
      <c r="G255" s="486">
        <f>WEEKDAY(F255)</f>
        <v/>
      </c>
      <c r="H255" s="299" t="n">
        <v>1</v>
      </c>
      <c r="I255" s="299" t="n">
        <v>0</v>
      </c>
      <c r="J255" s="299" t="n">
        <v>0</v>
      </c>
      <c r="K255" s="300">
        <f>SUM(H255:J255)-J255</f>
        <v/>
      </c>
      <c r="L255" s="299" t="n"/>
      <c r="M255" s="299" t="n"/>
      <c r="N255" s="299" t="n"/>
      <c r="O255" s="300">
        <f>SUM(L255:N255)-N255</f>
        <v/>
      </c>
      <c r="P255" s="358">
        <f>IF(ISERROR(K255/VLOOKUP(C255,$W$1:$X$4,2,0)),"",K255/VLOOKUP(C255,$W$1:$X$4,2,0))</f>
        <v/>
      </c>
      <c r="Q255" s="358">
        <f>IF(ISERROR(O255/VLOOKUP(C255,$W$1:$X$4,2,0)),"",O255/VLOOKUP(C255,$W$1:$X$4,2,0))</f>
        <v/>
      </c>
      <c r="R255" s="299" t="inlineStr">
        <is>
          <t>NA</t>
        </is>
      </c>
      <c r="S255" s="299">
        <f>N255</f>
        <v/>
      </c>
      <c r="T255" s="358">
        <f>(O255+S255)/VLOOKUP(C255,$W$1:$X$4,2,0)</f>
        <v/>
      </c>
      <c r="U255" s="299" t="inlineStr">
        <is>
          <t>L</t>
        </is>
      </c>
      <c r="V255" s="359">
        <f>U255=R255</f>
        <v/>
      </c>
      <c r="W255" s="373" t="n"/>
      <c r="X255" s="349" t="n"/>
      <c r="Y255" s="483" t="n"/>
      <c r="Z255" s="362" t="n"/>
      <c r="AA255" s="477" t="n"/>
      <c r="AB255" s="299">
        <f>L255-H255</f>
        <v/>
      </c>
      <c r="AC255" s="299">
        <f>M255-I255</f>
        <v/>
      </c>
      <c r="AD255" s="299">
        <f>N255-J255</f>
        <v/>
      </c>
      <c r="AE255" s="299">
        <f>O255-K255</f>
        <v/>
      </c>
      <c r="AF255" s="299" t="n"/>
      <c r="AG255" s="299" t="n"/>
      <c r="AH255" s="299" t="n"/>
      <c r="AI255" s="299" t="n"/>
      <c r="AJ255" s="299">
        <f>SUM(AG255:AI255)-AI255</f>
        <v/>
      </c>
      <c r="AK255" s="299" t="n"/>
      <c r="AL255" s="299" t="n"/>
      <c r="AM255" s="299" t="n"/>
      <c r="AN255" s="299">
        <f>SUM(AK255:AM255)-AM255</f>
        <v/>
      </c>
      <c r="AO255" s="358">
        <f>IF(ISERROR(AJ255/VLOOKUP(C255,$W$1:$X$4,2,0)),"",AJ255/VLOOKUP(C255,$W$1:$X$4,2,0))</f>
        <v/>
      </c>
      <c r="AP255" s="358">
        <f>IF(ISERROR(AN255/VLOOKUP(C255,$W$1:$X$4,2,0)),"",AN255/VLOOKUP(C255,$W$1:$X$4,2,0))</f>
        <v/>
      </c>
      <c r="AR255" s="299" t="n"/>
      <c r="AS255" s="299" t="n"/>
      <c r="AT255" s="299" t="n"/>
      <c r="AU255" s="300" t="n"/>
      <c r="AV255" s="299">
        <f>H255-AR255</f>
        <v/>
      </c>
      <c r="AW255" s="299">
        <f>I255-AS255</f>
        <v/>
      </c>
      <c r="AX255" s="299">
        <f>J255-AT255</f>
        <v/>
      </c>
      <c r="AY255" s="299">
        <f>K255-AU255</f>
        <v/>
      </c>
      <c r="AZ255" s="364" t="n"/>
      <c r="BA255" s="299" t="n"/>
      <c r="BB255" s="299" t="n"/>
      <c r="BC255" s="299" t="n"/>
      <c r="BD255" s="300" t="n"/>
      <c r="BE255" s="299">
        <f>L255-BA255</f>
        <v/>
      </c>
      <c r="BF255" s="299">
        <f>M255-BB255</f>
        <v/>
      </c>
      <c r="BG255" s="299">
        <f>N255-BC255</f>
        <v/>
      </c>
      <c r="BH255" s="299">
        <f>O255-BD255</f>
        <v/>
      </c>
      <c r="BJ255" s="364" t="n"/>
      <c r="DJ255" s="365" t="n"/>
    </row>
    <row r="256" outlineLevel="1" ht="12.75" customHeight="1" s="302">
      <c r="A256" s="354">
        <f>C256&amp;D256</f>
        <v/>
      </c>
      <c r="B256" s="354">
        <f>C256&amp;F256</f>
        <v/>
      </c>
      <c r="C256" s="355" t="inlineStr">
        <is>
          <t>Hotel Name</t>
        </is>
      </c>
      <c r="D256" s="485">
        <f>TEXT(F256,"mmm")&amp;"-"&amp;RIGHT(YEAR(F256),2)</f>
        <v/>
      </c>
      <c r="E256" s="485" t="inlineStr">
        <is>
          <t>Q3</t>
        </is>
      </c>
      <c r="F256" s="485" t="n">
        <v>45268</v>
      </c>
      <c r="G256" s="486">
        <f>WEEKDAY(F256)</f>
        <v/>
      </c>
      <c r="H256" s="299" t="n">
        <v>1</v>
      </c>
      <c r="I256" s="299" t="n">
        <v>0</v>
      </c>
      <c r="J256" s="299" t="n">
        <v>0</v>
      </c>
      <c r="K256" s="300">
        <f>SUM(H256:J256)-J256</f>
        <v/>
      </c>
      <c r="L256" s="299" t="n"/>
      <c r="M256" s="299" t="n"/>
      <c r="N256" s="299" t="n"/>
      <c r="O256" s="300">
        <f>SUM(L256:N256)-N256</f>
        <v/>
      </c>
      <c r="P256" s="358">
        <f>IF(ISERROR(K256/VLOOKUP(C256,$W$1:$X$4,2,0)),"",K256/VLOOKUP(C256,$W$1:$X$4,2,0))</f>
        <v/>
      </c>
      <c r="Q256" s="358">
        <f>IF(ISERROR(O256/VLOOKUP(C256,$W$1:$X$4,2,0)),"",O256/VLOOKUP(C256,$W$1:$X$4,2,0))</f>
        <v/>
      </c>
      <c r="R256" s="299" t="inlineStr">
        <is>
          <t>NA</t>
        </is>
      </c>
      <c r="S256" s="299">
        <f>N256</f>
        <v/>
      </c>
      <c r="T256" s="358">
        <f>(O256+S256)/VLOOKUP(C256,$W$1:$X$4,2,0)</f>
        <v/>
      </c>
      <c r="U256" s="299" t="inlineStr">
        <is>
          <t>L</t>
        </is>
      </c>
      <c r="V256" s="359">
        <f>U256=R256</f>
        <v/>
      </c>
      <c r="W256" s="373" t="n"/>
      <c r="X256" s="349" t="n"/>
      <c r="Y256" s="483" t="n"/>
      <c r="Z256" s="362" t="n"/>
      <c r="AA256" s="477" t="n"/>
      <c r="AB256" s="299">
        <f>L256-H256</f>
        <v/>
      </c>
      <c r="AC256" s="299">
        <f>M256-I256</f>
        <v/>
      </c>
      <c r="AD256" s="299">
        <f>N256-J256</f>
        <v/>
      </c>
      <c r="AE256" s="299">
        <f>O256-K256</f>
        <v/>
      </c>
      <c r="AF256" s="299" t="n"/>
      <c r="AG256" s="299" t="n"/>
      <c r="AH256" s="299" t="n"/>
      <c r="AI256" s="299" t="n"/>
      <c r="AJ256" s="299">
        <f>SUM(AG256:AI256)-AI256</f>
        <v/>
      </c>
      <c r="AK256" s="299" t="n"/>
      <c r="AL256" s="299" t="n"/>
      <c r="AM256" s="299" t="n"/>
      <c r="AN256" s="299">
        <f>SUM(AK256:AM256)-AM256</f>
        <v/>
      </c>
      <c r="AO256" s="358">
        <f>IF(ISERROR(AJ256/VLOOKUP(C256,$W$1:$X$4,2,0)),"",AJ256/VLOOKUP(C256,$W$1:$X$4,2,0))</f>
        <v/>
      </c>
      <c r="AP256" s="358">
        <f>IF(ISERROR(AN256/VLOOKUP(C256,$W$1:$X$4,2,0)),"",AN256/VLOOKUP(C256,$W$1:$X$4,2,0))</f>
        <v/>
      </c>
      <c r="AR256" s="299" t="n"/>
      <c r="AS256" s="299" t="n"/>
      <c r="AT256" s="299" t="n"/>
      <c r="AU256" s="300" t="n"/>
      <c r="AV256" s="299">
        <f>H256-AR256</f>
        <v/>
      </c>
      <c r="AW256" s="299">
        <f>I256-AS256</f>
        <v/>
      </c>
      <c r="AX256" s="299">
        <f>J256-AT256</f>
        <v/>
      </c>
      <c r="AY256" s="299">
        <f>K256-AU256</f>
        <v/>
      </c>
      <c r="AZ256" s="364" t="n"/>
      <c r="BA256" s="299" t="n"/>
      <c r="BB256" s="299" t="n"/>
      <c r="BC256" s="299" t="n"/>
      <c r="BD256" s="300" t="n"/>
      <c r="BE256" s="299">
        <f>L256-BA256</f>
        <v/>
      </c>
      <c r="BF256" s="299">
        <f>M256-BB256</f>
        <v/>
      </c>
      <c r="BG256" s="299">
        <f>N256-BC256</f>
        <v/>
      </c>
      <c r="BH256" s="299">
        <f>O256-BD256</f>
        <v/>
      </c>
      <c r="BJ256" s="364" t="n"/>
      <c r="DJ256" s="365" t="n"/>
    </row>
    <row r="257" outlineLevel="1" ht="12.75" customHeight="1" s="302">
      <c r="A257" s="354">
        <f>C257&amp;D257</f>
        <v/>
      </c>
      <c r="B257" s="354">
        <f>C257&amp;F257</f>
        <v/>
      </c>
      <c r="C257" s="355" t="inlineStr">
        <is>
          <t>Hotel Name</t>
        </is>
      </c>
      <c r="D257" s="485">
        <f>TEXT(F257,"mmm")&amp;"-"&amp;RIGHT(YEAR(F257),2)</f>
        <v/>
      </c>
      <c r="E257" s="485" t="inlineStr">
        <is>
          <t>Q3</t>
        </is>
      </c>
      <c r="F257" s="485" t="n">
        <v>45269</v>
      </c>
      <c r="G257" s="486">
        <f>WEEKDAY(F257)</f>
        <v/>
      </c>
      <c r="H257" s="299" t="n">
        <v>1</v>
      </c>
      <c r="I257" s="299" t="n">
        <v>0</v>
      </c>
      <c r="J257" s="299" t="n">
        <v>0</v>
      </c>
      <c r="K257" s="300">
        <f>SUM(H257:J257)-J257</f>
        <v/>
      </c>
      <c r="L257" s="299" t="n"/>
      <c r="M257" s="299" t="n"/>
      <c r="N257" s="299" t="n"/>
      <c r="O257" s="300">
        <f>SUM(L257:N257)-N257</f>
        <v/>
      </c>
      <c r="P257" s="358">
        <f>IF(ISERROR(K257/VLOOKUP(C257,$W$1:$X$4,2,0)),"",K257/VLOOKUP(C257,$W$1:$X$4,2,0))</f>
        <v/>
      </c>
      <c r="Q257" s="358">
        <f>IF(ISERROR(O257/VLOOKUP(C257,$W$1:$X$4,2,0)),"",O257/VLOOKUP(C257,$W$1:$X$4,2,0))</f>
        <v/>
      </c>
      <c r="R257" s="299" t="inlineStr">
        <is>
          <t>NA</t>
        </is>
      </c>
      <c r="S257" s="299">
        <f>N257</f>
        <v/>
      </c>
      <c r="T257" s="358">
        <f>(O257+S257)/VLOOKUP(C257,$W$1:$X$4,2,0)</f>
        <v/>
      </c>
      <c r="U257" s="299" t="inlineStr">
        <is>
          <t>L</t>
        </is>
      </c>
      <c r="V257" s="359">
        <f>U257=R257</f>
        <v/>
      </c>
      <c r="W257" s="373" t="n"/>
      <c r="X257" s="349" t="n"/>
      <c r="Y257" s="483" t="n"/>
      <c r="Z257" s="362" t="n"/>
      <c r="AA257" s="477" t="n"/>
      <c r="AB257" s="299">
        <f>L257-H257</f>
        <v/>
      </c>
      <c r="AC257" s="299">
        <f>M257-I257</f>
        <v/>
      </c>
      <c r="AD257" s="299">
        <f>N257-J257</f>
        <v/>
      </c>
      <c r="AE257" s="299">
        <f>O257-K257</f>
        <v/>
      </c>
      <c r="AF257" s="299" t="n"/>
      <c r="AG257" s="299" t="n"/>
      <c r="AH257" s="299" t="n"/>
      <c r="AI257" s="299" t="n"/>
      <c r="AJ257" s="299">
        <f>SUM(AG257:AI257)-AI257</f>
        <v/>
      </c>
      <c r="AK257" s="299" t="n"/>
      <c r="AL257" s="299" t="n"/>
      <c r="AM257" s="299" t="n"/>
      <c r="AN257" s="299">
        <f>SUM(AK257:AM257)-AM257</f>
        <v/>
      </c>
      <c r="AO257" s="358">
        <f>IF(ISERROR(AJ257/VLOOKUP(C257,$W$1:$X$4,2,0)),"",AJ257/VLOOKUP(C257,$W$1:$X$4,2,0))</f>
        <v/>
      </c>
      <c r="AP257" s="358">
        <f>IF(ISERROR(AN257/VLOOKUP(C257,$W$1:$X$4,2,0)),"",AN257/VLOOKUP(C257,$W$1:$X$4,2,0))</f>
        <v/>
      </c>
      <c r="AR257" s="299" t="n"/>
      <c r="AS257" s="299" t="n"/>
      <c r="AT257" s="299" t="n"/>
      <c r="AU257" s="300" t="n"/>
      <c r="AV257" s="299">
        <f>H257-AR257</f>
        <v/>
      </c>
      <c r="AW257" s="299">
        <f>I257-AS257</f>
        <v/>
      </c>
      <c r="AX257" s="299">
        <f>J257-AT257</f>
        <v/>
      </c>
      <c r="AY257" s="299">
        <f>K257-AU257</f>
        <v/>
      </c>
      <c r="AZ257" s="364" t="n"/>
      <c r="BA257" s="299" t="n"/>
      <c r="BB257" s="299" t="n"/>
      <c r="BC257" s="299" t="n"/>
      <c r="BD257" s="300" t="n"/>
      <c r="BE257" s="299">
        <f>L257-BA257</f>
        <v/>
      </c>
      <c r="BF257" s="299">
        <f>M257-BB257</f>
        <v/>
      </c>
      <c r="BG257" s="299">
        <f>N257-BC257</f>
        <v/>
      </c>
      <c r="BH257" s="299">
        <f>O257-BD257</f>
        <v/>
      </c>
      <c r="BJ257" s="364" t="n"/>
      <c r="DJ257" s="365" t="n"/>
    </row>
    <row r="258" outlineLevel="1" ht="12.75" customHeight="1" s="302">
      <c r="A258" s="354">
        <f>C258&amp;D258</f>
        <v/>
      </c>
      <c r="B258" s="354">
        <f>C258&amp;F258</f>
        <v/>
      </c>
      <c r="C258" s="355" t="inlineStr">
        <is>
          <t>Hotel Name</t>
        </is>
      </c>
      <c r="D258" s="485">
        <f>TEXT(F258,"mmm")&amp;"-"&amp;RIGHT(YEAR(F258),2)</f>
        <v/>
      </c>
      <c r="E258" s="485" t="inlineStr">
        <is>
          <t>Q3</t>
        </is>
      </c>
      <c r="F258" s="485" t="n">
        <v>45270</v>
      </c>
      <c r="G258" s="486">
        <f>WEEKDAY(F258)</f>
        <v/>
      </c>
      <c r="H258" s="299" t="n">
        <v>0</v>
      </c>
      <c r="I258" s="299" t="n">
        <v>0</v>
      </c>
      <c r="J258" s="299" t="n">
        <v>0</v>
      </c>
      <c r="K258" s="300">
        <f>SUM(H258:J258)-J258</f>
        <v/>
      </c>
      <c r="L258" s="299" t="n"/>
      <c r="M258" s="299" t="n"/>
      <c r="N258" s="299" t="n"/>
      <c r="O258" s="300">
        <f>SUM(L258:N258)-N258</f>
        <v/>
      </c>
      <c r="P258" s="358">
        <f>IF(ISERROR(K258/VLOOKUP(C258,$W$1:$X$4,2,0)),"",K258/VLOOKUP(C258,$W$1:$X$4,2,0))</f>
        <v/>
      </c>
      <c r="Q258" s="358">
        <f>IF(ISERROR(O258/VLOOKUP(C258,$W$1:$X$4,2,0)),"",O258/VLOOKUP(C258,$W$1:$X$4,2,0))</f>
        <v/>
      </c>
      <c r="R258" s="299" t="inlineStr">
        <is>
          <t>NA</t>
        </is>
      </c>
      <c r="S258" s="299">
        <f>N258</f>
        <v/>
      </c>
      <c r="T258" s="358">
        <f>(O258+S258)/VLOOKUP(C258,$W$1:$X$4,2,0)</f>
        <v/>
      </c>
      <c r="U258" s="299" t="inlineStr">
        <is>
          <t>L</t>
        </is>
      </c>
      <c r="V258" s="359">
        <f>U258=R258</f>
        <v/>
      </c>
      <c r="W258" s="373" t="n"/>
      <c r="X258" s="349" t="n"/>
      <c r="Y258" s="483" t="n"/>
      <c r="Z258" s="362" t="n"/>
      <c r="AA258" s="477" t="n"/>
      <c r="AB258" s="299">
        <f>L258-H258</f>
        <v/>
      </c>
      <c r="AC258" s="299">
        <f>M258-I258</f>
        <v/>
      </c>
      <c r="AD258" s="299">
        <f>N258-J258</f>
        <v/>
      </c>
      <c r="AE258" s="299">
        <f>O258-K258</f>
        <v/>
      </c>
      <c r="AF258" s="299" t="n"/>
      <c r="AG258" s="299" t="n"/>
      <c r="AH258" s="299" t="n"/>
      <c r="AI258" s="299" t="n"/>
      <c r="AJ258" s="299">
        <f>SUM(AG258:AI258)-AI258</f>
        <v/>
      </c>
      <c r="AK258" s="299" t="n"/>
      <c r="AL258" s="299" t="n"/>
      <c r="AM258" s="299" t="n"/>
      <c r="AN258" s="299">
        <f>SUM(AK258:AM258)-AM258</f>
        <v/>
      </c>
      <c r="AO258" s="358">
        <f>IF(ISERROR(AJ258/VLOOKUP(C258,$W$1:$X$4,2,0)),"",AJ258/VLOOKUP(C258,$W$1:$X$4,2,0))</f>
        <v/>
      </c>
      <c r="AP258" s="358">
        <f>IF(ISERROR(AN258/VLOOKUP(C258,$W$1:$X$4,2,0)),"",AN258/VLOOKUP(C258,$W$1:$X$4,2,0))</f>
        <v/>
      </c>
      <c r="AR258" s="299" t="n"/>
      <c r="AS258" s="299" t="n"/>
      <c r="AT258" s="299" t="n"/>
      <c r="AU258" s="300" t="n"/>
      <c r="AV258" s="299">
        <f>H258-AR258</f>
        <v/>
      </c>
      <c r="AW258" s="299">
        <f>I258-AS258</f>
        <v/>
      </c>
      <c r="AX258" s="299">
        <f>J258-AT258</f>
        <v/>
      </c>
      <c r="AY258" s="299">
        <f>K258-AU258</f>
        <v/>
      </c>
      <c r="AZ258" s="364" t="n"/>
      <c r="BA258" s="299" t="n"/>
      <c r="BB258" s="299" t="n"/>
      <c r="BC258" s="299" t="n"/>
      <c r="BD258" s="300" t="n"/>
      <c r="BE258" s="299">
        <f>L258-BA258</f>
        <v/>
      </c>
      <c r="BF258" s="299">
        <f>M258-BB258</f>
        <v/>
      </c>
      <c r="BG258" s="299">
        <f>N258-BC258</f>
        <v/>
      </c>
      <c r="BH258" s="299">
        <f>O258-BD258</f>
        <v/>
      </c>
      <c r="BJ258" s="364" t="n"/>
      <c r="DJ258" s="365" t="n"/>
    </row>
    <row r="259" outlineLevel="1" ht="12.75" customHeight="1" s="302">
      <c r="A259" s="354">
        <f>C259&amp;D259</f>
        <v/>
      </c>
      <c r="B259" s="354">
        <f>C259&amp;F259</f>
        <v/>
      </c>
      <c r="C259" s="355" t="inlineStr">
        <is>
          <t>Hotel Name</t>
        </is>
      </c>
      <c r="D259" s="485">
        <f>TEXT(F259,"mmm")&amp;"-"&amp;RIGHT(YEAR(F259),2)</f>
        <v/>
      </c>
      <c r="E259" s="485" t="inlineStr">
        <is>
          <t>Q3</t>
        </is>
      </c>
      <c r="F259" s="485" t="n">
        <v>45271</v>
      </c>
      <c r="G259" s="486">
        <f>WEEKDAY(F259)</f>
        <v/>
      </c>
      <c r="H259" s="299" t="n">
        <v>4</v>
      </c>
      <c r="I259" s="299" t="n">
        <v>0</v>
      </c>
      <c r="J259" s="299" t="n">
        <v>0</v>
      </c>
      <c r="K259" s="300">
        <f>SUM(H259:J259)-J259</f>
        <v/>
      </c>
      <c r="L259" s="299" t="n"/>
      <c r="M259" s="299" t="n"/>
      <c r="N259" s="299" t="n"/>
      <c r="O259" s="300">
        <f>SUM(L259:N259)-N259</f>
        <v/>
      </c>
      <c r="P259" s="358">
        <f>IF(ISERROR(K259/VLOOKUP(C259,$W$1:$X$4,2,0)),"",K259/VLOOKUP(C259,$W$1:$X$4,2,0))</f>
        <v/>
      </c>
      <c r="Q259" s="358">
        <f>IF(ISERROR(O259/VLOOKUP(C259,$W$1:$X$4,2,0)),"",O259/VLOOKUP(C259,$W$1:$X$4,2,0))</f>
        <v/>
      </c>
      <c r="R259" s="299" t="inlineStr">
        <is>
          <t>L</t>
        </is>
      </c>
      <c r="S259" s="299">
        <f>N259</f>
        <v/>
      </c>
      <c r="T259" s="358">
        <f>(O259+S259)/VLOOKUP(C259,$W$1:$X$4,2,0)</f>
        <v/>
      </c>
      <c r="U259" s="299" t="inlineStr">
        <is>
          <t>L</t>
        </is>
      </c>
      <c r="V259" s="359">
        <f>U259=R259</f>
        <v/>
      </c>
      <c r="W259" s="373" t="n"/>
      <c r="X259" s="349" t="n"/>
      <c r="Y259" s="483" t="n"/>
      <c r="Z259" s="362" t="n"/>
      <c r="AA259" s="477" t="n"/>
      <c r="AB259" s="299">
        <f>L259-H259</f>
        <v/>
      </c>
      <c r="AC259" s="299">
        <f>M259-I259</f>
        <v/>
      </c>
      <c r="AD259" s="299">
        <f>N259-J259</f>
        <v/>
      </c>
      <c r="AE259" s="299">
        <f>O259-K259</f>
        <v/>
      </c>
      <c r="AF259" s="299" t="n"/>
      <c r="AG259" s="299" t="n"/>
      <c r="AH259" s="299" t="n"/>
      <c r="AI259" s="299" t="n"/>
      <c r="AJ259" s="299">
        <f>SUM(AG259:AI259)-AI259</f>
        <v/>
      </c>
      <c r="AK259" s="299" t="n"/>
      <c r="AL259" s="299" t="n"/>
      <c r="AM259" s="299" t="n"/>
      <c r="AN259" s="299">
        <f>SUM(AK259:AM259)-AM259</f>
        <v/>
      </c>
      <c r="AO259" s="358">
        <f>IF(ISERROR(AJ259/VLOOKUP(C259,$W$1:$X$4,2,0)),"",AJ259/VLOOKUP(C259,$W$1:$X$4,2,0))</f>
        <v/>
      </c>
      <c r="AP259" s="358">
        <f>IF(ISERROR(AN259/VLOOKUP(C259,$W$1:$X$4,2,0)),"",AN259/VLOOKUP(C259,$W$1:$X$4,2,0))</f>
        <v/>
      </c>
      <c r="AR259" s="299" t="n"/>
      <c r="AS259" s="299" t="n"/>
      <c r="AT259" s="299" t="n"/>
      <c r="AU259" s="300" t="n"/>
      <c r="AV259" s="299">
        <f>H259-AR259</f>
        <v/>
      </c>
      <c r="AW259" s="299">
        <f>I259-AS259</f>
        <v/>
      </c>
      <c r="AX259" s="299">
        <f>J259-AT259</f>
        <v/>
      </c>
      <c r="AY259" s="299">
        <f>K259-AU259</f>
        <v/>
      </c>
      <c r="AZ259" s="364" t="n"/>
      <c r="BA259" s="299" t="n"/>
      <c r="BB259" s="299" t="n"/>
      <c r="BC259" s="299" t="n"/>
      <c r="BD259" s="300" t="n"/>
      <c r="BE259" s="299">
        <f>L259-BA259</f>
        <v/>
      </c>
      <c r="BF259" s="299">
        <f>M259-BB259</f>
        <v/>
      </c>
      <c r="BG259" s="299">
        <f>N259-BC259</f>
        <v/>
      </c>
      <c r="BH259" s="299">
        <f>O259-BD259</f>
        <v/>
      </c>
      <c r="BJ259" s="364" t="n"/>
      <c r="DJ259" s="365" t="n"/>
    </row>
    <row r="260" outlineLevel="1" ht="12.75" customHeight="1" s="302">
      <c r="A260" s="354">
        <f>C260&amp;D260</f>
        <v/>
      </c>
      <c r="B260" s="354">
        <f>C260&amp;F260</f>
        <v/>
      </c>
      <c r="C260" s="355" t="inlineStr">
        <is>
          <t>Hotel Name</t>
        </is>
      </c>
      <c r="D260" s="485">
        <f>TEXT(F260,"mmm")&amp;"-"&amp;RIGHT(YEAR(F260),2)</f>
        <v/>
      </c>
      <c r="E260" s="485" t="inlineStr">
        <is>
          <t>Q3</t>
        </is>
      </c>
      <c r="F260" s="485" t="n">
        <v>45272</v>
      </c>
      <c r="G260" s="486">
        <f>WEEKDAY(F260)</f>
        <v/>
      </c>
      <c r="H260" s="299" t="n">
        <v>4</v>
      </c>
      <c r="I260" s="299" t="n">
        <v>0</v>
      </c>
      <c r="J260" s="299" t="n">
        <v>0</v>
      </c>
      <c r="K260" s="300">
        <f>SUM(H260:J260)-J260</f>
        <v/>
      </c>
      <c r="L260" s="299" t="n"/>
      <c r="M260" s="299" t="n"/>
      <c r="N260" s="299" t="n"/>
      <c r="O260" s="300">
        <f>SUM(L260:N260)-N260</f>
        <v/>
      </c>
      <c r="P260" s="358">
        <f>IF(ISERROR(K260/VLOOKUP(C260,$W$1:$X$4,2,0)),"",K260/VLOOKUP(C260,$W$1:$X$4,2,0))</f>
        <v/>
      </c>
      <c r="Q260" s="358">
        <f>IF(ISERROR(O260/VLOOKUP(C260,$W$1:$X$4,2,0)),"",O260/VLOOKUP(C260,$W$1:$X$4,2,0))</f>
        <v/>
      </c>
      <c r="R260" s="299" t="inlineStr">
        <is>
          <t>L</t>
        </is>
      </c>
      <c r="S260" s="299">
        <f>N260</f>
        <v/>
      </c>
      <c r="T260" s="358">
        <f>(O260+S260)/VLOOKUP(C260,$W$1:$X$4,2,0)</f>
        <v/>
      </c>
      <c r="U260" s="299" t="inlineStr">
        <is>
          <t>L</t>
        </is>
      </c>
      <c r="V260" s="359">
        <f>U260=R260</f>
        <v/>
      </c>
      <c r="W260" s="373" t="n"/>
      <c r="X260" s="349" t="n"/>
      <c r="Y260" s="483" t="n"/>
      <c r="Z260" s="362" t="n"/>
      <c r="AA260" s="477" t="n"/>
      <c r="AB260" s="299">
        <f>L260-H260</f>
        <v/>
      </c>
      <c r="AC260" s="299">
        <f>M260-I260</f>
        <v/>
      </c>
      <c r="AD260" s="299">
        <f>N260-J260</f>
        <v/>
      </c>
      <c r="AE260" s="299">
        <f>O260-K260</f>
        <v/>
      </c>
      <c r="AF260" s="299" t="n"/>
      <c r="AG260" s="299" t="n"/>
      <c r="AH260" s="299" t="n"/>
      <c r="AI260" s="299" t="n"/>
      <c r="AJ260" s="299">
        <f>SUM(AG260:AI260)-AI260</f>
        <v/>
      </c>
      <c r="AK260" s="299" t="n"/>
      <c r="AL260" s="299" t="n"/>
      <c r="AM260" s="299" t="n"/>
      <c r="AN260" s="299">
        <f>SUM(AK260:AM260)-AM260</f>
        <v/>
      </c>
      <c r="AO260" s="358">
        <f>IF(ISERROR(AJ260/VLOOKUP(C260,$W$1:$X$4,2,0)),"",AJ260/VLOOKUP(C260,$W$1:$X$4,2,0))</f>
        <v/>
      </c>
      <c r="AP260" s="358">
        <f>IF(ISERROR(AN260/VLOOKUP(C260,$W$1:$X$4,2,0)),"",AN260/VLOOKUP(C260,$W$1:$X$4,2,0))</f>
        <v/>
      </c>
      <c r="AR260" s="299" t="n"/>
      <c r="AS260" s="299" t="n"/>
      <c r="AT260" s="299" t="n"/>
      <c r="AU260" s="300" t="n"/>
      <c r="AV260" s="299">
        <f>H260-AR260</f>
        <v/>
      </c>
      <c r="AW260" s="299">
        <f>I260-AS260</f>
        <v/>
      </c>
      <c r="AX260" s="299">
        <f>J260-AT260</f>
        <v/>
      </c>
      <c r="AY260" s="299">
        <f>K260-AU260</f>
        <v/>
      </c>
      <c r="AZ260" s="364" t="n"/>
      <c r="BA260" s="299" t="n"/>
      <c r="BB260" s="299" t="n"/>
      <c r="BC260" s="299" t="n"/>
      <c r="BD260" s="300" t="n"/>
      <c r="BE260" s="299">
        <f>L260-BA260</f>
        <v/>
      </c>
      <c r="BF260" s="299">
        <f>M260-BB260</f>
        <v/>
      </c>
      <c r="BG260" s="299">
        <f>N260-BC260</f>
        <v/>
      </c>
      <c r="BH260" s="299">
        <f>O260-BD260</f>
        <v/>
      </c>
      <c r="BJ260" s="364" t="n"/>
      <c r="DJ260" s="365" t="n"/>
    </row>
    <row r="261" outlineLevel="1" ht="12.75" customHeight="1" s="302">
      <c r="A261" s="354">
        <f>C261&amp;D261</f>
        <v/>
      </c>
      <c r="B261" s="354">
        <f>C261&amp;F261</f>
        <v/>
      </c>
      <c r="C261" s="355" t="inlineStr">
        <is>
          <t>Hotel Name</t>
        </is>
      </c>
      <c r="D261" s="485">
        <f>TEXT(F261,"mmm")&amp;"-"&amp;RIGHT(YEAR(F261),2)</f>
        <v/>
      </c>
      <c r="E261" s="485" t="inlineStr">
        <is>
          <t>Q3</t>
        </is>
      </c>
      <c r="F261" s="485" t="n">
        <v>45273</v>
      </c>
      <c r="G261" s="486">
        <f>WEEKDAY(F261)</f>
        <v/>
      </c>
      <c r="H261" s="299" t="n">
        <v>0</v>
      </c>
      <c r="I261" s="299" t="n">
        <v>0</v>
      </c>
      <c r="J261" s="299" t="n">
        <v>0</v>
      </c>
      <c r="K261" s="300">
        <f>SUM(H261:J261)-J261</f>
        <v/>
      </c>
      <c r="L261" s="299" t="n"/>
      <c r="M261" s="299" t="n"/>
      <c r="N261" s="299" t="n"/>
      <c r="O261" s="300">
        <f>SUM(L261:N261)-N261</f>
        <v/>
      </c>
      <c r="P261" s="358">
        <f>IF(ISERROR(K261/VLOOKUP(C261,$W$1:$X$4,2,0)),"",K261/VLOOKUP(C261,$W$1:$X$4,2,0))</f>
        <v/>
      </c>
      <c r="Q261" s="358">
        <f>IF(ISERROR(O261/VLOOKUP(C261,$W$1:$X$4,2,0)),"",O261/VLOOKUP(C261,$W$1:$X$4,2,0))</f>
        <v/>
      </c>
      <c r="R261" s="299" t="inlineStr">
        <is>
          <t>L</t>
        </is>
      </c>
      <c r="S261" s="299">
        <f>N261</f>
        <v/>
      </c>
      <c r="T261" s="358">
        <f>(O261+S261)/VLOOKUP(C261,$W$1:$X$4,2,0)</f>
        <v/>
      </c>
      <c r="U261" s="299" t="inlineStr">
        <is>
          <t>L</t>
        </is>
      </c>
      <c r="V261" s="359">
        <f>U261=R261</f>
        <v/>
      </c>
      <c r="W261" s="373" t="n"/>
      <c r="X261" s="349" t="n"/>
      <c r="Y261" s="483" t="n"/>
      <c r="Z261" s="362" t="n"/>
      <c r="AA261" s="477" t="n"/>
      <c r="AB261" s="299">
        <f>L261-H261</f>
        <v/>
      </c>
      <c r="AC261" s="299">
        <f>M261-I261</f>
        <v/>
      </c>
      <c r="AD261" s="299">
        <f>N261-J261</f>
        <v/>
      </c>
      <c r="AE261" s="299">
        <f>O261-K261</f>
        <v/>
      </c>
      <c r="AF261" s="299" t="n"/>
      <c r="AG261" s="299" t="n"/>
      <c r="AH261" s="299" t="n"/>
      <c r="AI261" s="299" t="n"/>
      <c r="AJ261" s="299">
        <f>SUM(AG261:AI261)-AI261</f>
        <v/>
      </c>
      <c r="AK261" s="299" t="n"/>
      <c r="AL261" s="299" t="n"/>
      <c r="AM261" s="299" t="n"/>
      <c r="AN261" s="299">
        <f>SUM(AK261:AM261)-AM261</f>
        <v/>
      </c>
      <c r="AO261" s="358">
        <f>IF(ISERROR(AJ261/VLOOKUP(C261,$W$1:$X$4,2,0)),"",AJ261/VLOOKUP(C261,$W$1:$X$4,2,0))</f>
        <v/>
      </c>
      <c r="AP261" s="358">
        <f>IF(ISERROR(AN261/VLOOKUP(C261,$W$1:$X$4,2,0)),"",AN261/VLOOKUP(C261,$W$1:$X$4,2,0))</f>
        <v/>
      </c>
      <c r="AR261" s="299" t="n"/>
      <c r="AS261" s="299" t="n"/>
      <c r="AT261" s="299" t="n"/>
      <c r="AU261" s="300" t="n"/>
      <c r="AV261" s="299">
        <f>H261-AR261</f>
        <v/>
      </c>
      <c r="AW261" s="299">
        <f>I261-AS261</f>
        <v/>
      </c>
      <c r="AX261" s="299">
        <f>J261-AT261</f>
        <v/>
      </c>
      <c r="AY261" s="299">
        <f>K261-AU261</f>
        <v/>
      </c>
      <c r="AZ261" s="364" t="n"/>
      <c r="BA261" s="299" t="n"/>
      <c r="BB261" s="299" t="n"/>
      <c r="BC261" s="299" t="n"/>
      <c r="BD261" s="300" t="n"/>
      <c r="BE261" s="299">
        <f>L261-BA261</f>
        <v/>
      </c>
      <c r="BF261" s="299">
        <f>M261-BB261</f>
        <v/>
      </c>
      <c r="BG261" s="299">
        <f>N261-BC261</f>
        <v/>
      </c>
      <c r="BH261" s="299">
        <f>O261-BD261</f>
        <v/>
      </c>
      <c r="BJ261" s="364" t="n"/>
      <c r="DJ261" s="365" t="n"/>
    </row>
    <row r="262" outlineLevel="1" ht="12.75" customHeight="1" s="302">
      <c r="A262" s="354">
        <f>C262&amp;D262</f>
        <v/>
      </c>
      <c r="B262" s="354">
        <f>C262&amp;F262</f>
        <v/>
      </c>
      <c r="C262" s="355" t="inlineStr">
        <is>
          <t>Hotel Name</t>
        </is>
      </c>
      <c r="D262" s="485">
        <f>TEXT(F262,"mmm")&amp;"-"&amp;RIGHT(YEAR(F262),2)</f>
        <v/>
      </c>
      <c r="E262" s="485" t="inlineStr">
        <is>
          <t>Q3</t>
        </is>
      </c>
      <c r="F262" s="485" t="n">
        <v>45274</v>
      </c>
      <c r="G262" s="486">
        <f>WEEKDAY(F262)</f>
        <v/>
      </c>
      <c r="H262" s="299" t="n">
        <v>0</v>
      </c>
      <c r="I262" s="299" t="n">
        <v>0</v>
      </c>
      <c r="J262" s="299" t="n">
        <v>0</v>
      </c>
      <c r="K262" s="300">
        <f>SUM(H262:J262)-J262</f>
        <v/>
      </c>
      <c r="L262" s="299" t="n"/>
      <c r="M262" s="299" t="n"/>
      <c r="N262" s="299" t="n"/>
      <c r="O262" s="300">
        <f>SUM(L262:N262)-N262</f>
        <v/>
      </c>
      <c r="P262" s="358">
        <f>IF(ISERROR(K262/VLOOKUP(C262,$W$1:$X$4,2,0)),"",K262/VLOOKUP(C262,$W$1:$X$4,2,0))</f>
        <v/>
      </c>
      <c r="Q262" s="358">
        <f>IF(ISERROR(O262/VLOOKUP(C262,$W$1:$X$4,2,0)),"",O262/VLOOKUP(C262,$W$1:$X$4,2,0))</f>
        <v/>
      </c>
      <c r="R262" s="299" t="inlineStr">
        <is>
          <t>S</t>
        </is>
      </c>
      <c r="S262" s="299">
        <f>N262</f>
        <v/>
      </c>
      <c r="T262" s="358">
        <f>(O262+S262)/VLOOKUP(C262,$W$1:$X$4,2,0)</f>
        <v/>
      </c>
      <c r="U262" s="299" t="inlineStr">
        <is>
          <t>L</t>
        </is>
      </c>
      <c r="V262" s="359">
        <f>U262=R262</f>
        <v/>
      </c>
      <c r="W262" s="373" t="n"/>
      <c r="X262" s="349" t="n"/>
      <c r="Y262" s="483" t="n"/>
      <c r="Z262" s="362" t="n"/>
      <c r="AA262" s="477" t="n"/>
      <c r="AB262" s="299">
        <f>L262-H262</f>
        <v/>
      </c>
      <c r="AC262" s="299">
        <f>M262-I262</f>
        <v/>
      </c>
      <c r="AD262" s="299">
        <f>N262-J262</f>
        <v/>
      </c>
      <c r="AE262" s="299">
        <f>O262-K262</f>
        <v/>
      </c>
      <c r="AF262" s="299" t="n"/>
      <c r="AG262" s="299" t="n"/>
      <c r="AH262" s="299" t="n"/>
      <c r="AI262" s="299" t="n"/>
      <c r="AJ262" s="299">
        <f>SUM(AG262:AI262)-AI262</f>
        <v/>
      </c>
      <c r="AK262" s="299" t="n"/>
      <c r="AL262" s="299" t="n"/>
      <c r="AM262" s="299" t="n"/>
      <c r="AN262" s="299">
        <f>SUM(AK262:AM262)-AM262</f>
        <v/>
      </c>
      <c r="AO262" s="358">
        <f>IF(ISERROR(AJ262/VLOOKUP(C262,$W$1:$X$4,2,0)),"",AJ262/VLOOKUP(C262,$W$1:$X$4,2,0))</f>
        <v/>
      </c>
      <c r="AP262" s="358">
        <f>IF(ISERROR(AN262/VLOOKUP(C262,$W$1:$X$4,2,0)),"",AN262/VLOOKUP(C262,$W$1:$X$4,2,0))</f>
        <v/>
      </c>
      <c r="AR262" s="299" t="n"/>
      <c r="AS262" s="299" t="n"/>
      <c r="AT262" s="299" t="n"/>
      <c r="AU262" s="300" t="n"/>
      <c r="AV262" s="299">
        <f>H262-AR262</f>
        <v/>
      </c>
      <c r="AW262" s="299">
        <f>I262-AS262</f>
        <v/>
      </c>
      <c r="AX262" s="299">
        <f>J262-AT262</f>
        <v/>
      </c>
      <c r="AY262" s="299">
        <f>K262-AU262</f>
        <v/>
      </c>
      <c r="AZ262" s="364" t="n"/>
      <c r="BA262" s="299" t="n"/>
      <c r="BB262" s="299" t="n"/>
      <c r="BC262" s="299" t="n"/>
      <c r="BD262" s="300" t="n"/>
      <c r="BE262" s="299">
        <f>L262-BA262</f>
        <v/>
      </c>
      <c r="BF262" s="299">
        <f>M262-BB262</f>
        <v/>
      </c>
      <c r="BG262" s="299">
        <f>N262-BC262</f>
        <v/>
      </c>
      <c r="BH262" s="299">
        <f>O262-BD262</f>
        <v/>
      </c>
      <c r="BJ262" s="364" t="n"/>
      <c r="DJ262" s="365" t="n"/>
    </row>
    <row r="263" outlineLevel="1" ht="12.75" customHeight="1" s="302">
      <c r="A263" s="354">
        <f>C263&amp;D263</f>
        <v/>
      </c>
      <c r="B263" s="354">
        <f>C263&amp;F263</f>
        <v/>
      </c>
      <c r="C263" s="355" t="inlineStr">
        <is>
          <t>Hotel Name</t>
        </is>
      </c>
      <c r="D263" s="485">
        <f>TEXT(F263,"mmm")&amp;"-"&amp;RIGHT(YEAR(F263),2)</f>
        <v/>
      </c>
      <c r="E263" s="485" t="inlineStr">
        <is>
          <t>Q3</t>
        </is>
      </c>
      <c r="F263" s="485" t="n">
        <v>45275</v>
      </c>
      <c r="G263" s="486">
        <f>WEEKDAY(F263)</f>
        <v/>
      </c>
      <c r="H263" s="299" t="n">
        <v>1</v>
      </c>
      <c r="I263" s="299" t="n">
        <v>0</v>
      </c>
      <c r="J263" s="299" t="n">
        <v>0</v>
      </c>
      <c r="K263" s="300">
        <f>SUM(H263:J263)-J263</f>
        <v/>
      </c>
      <c r="L263" s="299" t="n"/>
      <c r="M263" s="299" t="n"/>
      <c r="N263" s="299" t="n"/>
      <c r="O263" s="300">
        <f>SUM(L263:N263)-N263</f>
        <v/>
      </c>
      <c r="P263" s="358">
        <f>IF(ISERROR(K263/VLOOKUP(C263,$W$1:$X$4,2,0)),"",K263/VLOOKUP(C263,$W$1:$X$4,2,0))</f>
        <v/>
      </c>
      <c r="Q263" s="358">
        <f>IF(ISERROR(O263/VLOOKUP(C263,$W$1:$X$4,2,0)),"",O263/VLOOKUP(C263,$W$1:$X$4,2,0))</f>
        <v/>
      </c>
      <c r="R263" s="299" t="inlineStr">
        <is>
          <t>S</t>
        </is>
      </c>
      <c r="S263" s="299">
        <f>N263</f>
        <v/>
      </c>
      <c r="T263" s="358">
        <f>(O263+S263)/VLOOKUP(C263,$W$1:$X$4,2,0)</f>
        <v/>
      </c>
      <c r="U263" s="299" t="inlineStr">
        <is>
          <t>L</t>
        </is>
      </c>
      <c r="V263" s="359">
        <f>U263=R263</f>
        <v/>
      </c>
      <c r="W263" s="373" t="n"/>
      <c r="X263" s="349" t="n"/>
      <c r="Y263" s="483" t="n"/>
      <c r="Z263" s="362" t="n"/>
      <c r="AA263" s="477" t="n"/>
      <c r="AB263" s="299">
        <f>L263-H263</f>
        <v/>
      </c>
      <c r="AC263" s="299">
        <f>M263-I263</f>
        <v/>
      </c>
      <c r="AD263" s="299">
        <f>N263-J263</f>
        <v/>
      </c>
      <c r="AE263" s="299">
        <f>O263-K263</f>
        <v/>
      </c>
      <c r="AF263" s="299" t="n"/>
      <c r="AG263" s="299" t="n"/>
      <c r="AH263" s="299" t="n"/>
      <c r="AI263" s="299" t="n"/>
      <c r="AJ263" s="299">
        <f>SUM(AG263:AI263)-AI263</f>
        <v/>
      </c>
      <c r="AK263" s="299" t="n"/>
      <c r="AL263" s="299" t="n"/>
      <c r="AM263" s="299" t="n"/>
      <c r="AN263" s="299">
        <f>SUM(AK263:AM263)-AM263</f>
        <v/>
      </c>
      <c r="AO263" s="358">
        <f>IF(ISERROR(AJ263/VLOOKUP(C263,$W$1:$X$4,2,0)),"",AJ263/VLOOKUP(C263,$W$1:$X$4,2,0))</f>
        <v/>
      </c>
      <c r="AP263" s="358">
        <f>IF(ISERROR(AN263/VLOOKUP(C263,$W$1:$X$4,2,0)),"",AN263/VLOOKUP(C263,$W$1:$X$4,2,0))</f>
        <v/>
      </c>
      <c r="AR263" s="299" t="n"/>
      <c r="AS263" s="299" t="n"/>
      <c r="AT263" s="299" t="n"/>
      <c r="AU263" s="300" t="n"/>
      <c r="AV263" s="299">
        <f>H263-AR263</f>
        <v/>
      </c>
      <c r="AW263" s="299">
        <f>I263-AS263</f>
        <v/>
      </c>
      <c r="AX263" s="299">
        <f>J263-AT263</f>
        <v/>
      </c>
      <c r="AY263" s="299">
        <f>K263-AU263</f>
        <v/>
      </c>
      <c r="AZ263" s="364" t="n"/>
      <c r="BA263" s="299" t="n"/>
      <c r="BB263" s="299" t="n"/>
      <c r="BC263" s="299" t="n"/>
      <c r="BD263" s="300" t="n"/>
      <c r="BE263" s="299">
        <f>L263-BA263</f>
        <v/>
      </c>
      <c r="BF263" s="299">
        <f>M263-BB263</f>
        <v/>
      </c>
      <c r="BG263" s="299">
        <f>N263-BC263</f>
        <v/>
      </c>
      <c r="BH263" s="299">
        <f>O263-BD263</f>
        <v/>
      </c>
      <c r="BJ263" s="364" t="n"/>
      <c r="DJ263" s="365" t="n"/>
    </row>
    <row r="264" outlineLevel="1" ht="12.75" customHeight="1" s="302">
      <c r="A264" s="354">
        <f>C264&amp;D264</f>
        <v/>
      </c>
      <c r="B264" s="354">
        <f>C264&amp;F264</f>
        <v/>
      </c>
      <c r="C264" s="355" t="inlineStr">
        <is>
          <t>Hotel Name</t>
        </is>
      </c>
      <c r="D264" s="485">
        <f>TEXT(F264,"mmm")&amp;"-"&amp;RIGHT(YEAR(F264),2)</f>
        <v/>
      </c>
      <c r="E264" s="485" t="inlineStr">
        <is>
          <t>Q3</t>
        </is>
      </c>
      <c r="F264" s="485" t="n">
        <v>45276</v>
      </c>
      <c r="G264" s="486">
        <f>WEEKDAY(F264)</f>
        <v/>
      </c>
      <c r="H264" s="299" t="n">
        <v>5</v>
      </c>
      <c r="I264" s="299" t="n">
        <v>10</v>
      </c>
      <c r="J264" s="299" t="n">
        <v>0</v>
      </c>
      <c r="K264" s="300">
        <f>SUM(H264:J264)-J264</f>
        <v/>
      </c>
      <c r="L264" s="299" t="n"/>
      <c r="M264" s="299" t="n"/>
      <c r="N264" s="299" t="n"/>
      <c r="O264" s="300">
        <f>SUM(L264:N264)-N264</f>
        <v/>
      </c>
      <c r="P264" s="358">
        <f>IF(ISERROR(K264/VLOOKUP(C264,$W$1:$X$4,2,0)),"",K264/VLOOKUP(C264,$W$1:$X$4,2,0))</f>
        <v/>
      </c>
      <c r="Q264" s="358">
        <f>IF(ISERROR(O264/VLOOKUP(C264,$W$1:$X$4,2,0)),"",O264/VLOOKUP(C264,$W$1:$X$4,2,0))</f>
        <v/>
      </c>
      <c r="R264" s="299" t="inlineStr">
        <is>
          <t>L</t>
        </is>
      </c>
      <c r="S264" s="299">
        <f>N264</f>
        <v/>
      </c>
      <c r="T264" s="358">
        <f>(O264+S264)/VLOOKUP(C264,$W$1:$X$4,2,0)</f>
        <v/>
      </c>
      <c r="U264" s="299" t="inlineStr">
        <is>
          <t>L</t>
        </is>
      </c>
      <c r="V264" s="359">
        <f>U264=R264</f>
        <v/>
      </c>
      <c r="W264" s="373" t="n"/>
      <c r="X264" s="349" t="n"/>
      <c r="Y264" s="483" t="n"/>
      <c r="Z264" s="362" t="n"/>
      <c r="AA264" s="477" t="n"/>
      <c r="AB264" s="299">
        <f>L264-H264</f>
        <v/>
      </c>
      <c r="AC264" s="299">
        <f>M264-I264</f>
        <v/>
      </c>
      <c r="AD264" s="299">
        <f>N264-J264</f>
        <v/>
      </c>
      <c r="AE264" s="299">
        <f>O264-K264</f>
        <v/>
      </c>
      <c r="AF264" s="299" t="n"/>
      <c r="AG264" s="299" t="n"/>
      <c r="AH264" s="299" t="n"/>
      <c r="AI264" s="299" t="n"/>
      <c r="AJ264" s="299">
        <f>SUM(AG264:AI264)-AI264</f>
        <v/>
      </c>
      <c r="AK264" s="299" t="n"/>
      <c r="AL264" s="299" t="n"/>
      <c r="AM264" s="299" t="n"/>
      <c r="AN264" s="299">
        <f>SUM(AK264:AM264)-AM264</f>
        <v/>
      </c>
      <c r="AO264" s="358">
        <f>IF(ISERROR(AJ264/VLOOKUP(C264,$W$1:$X$4,2,0)),"",AJ264/VLOOKUP(C264,$W$1:$X$4,2,0))</f>
        <v/>
      </c>
      <c r="AP264" s="358">
        <f>IF(ISERROR(AN264/VLOOKUP(C264,$W$1:$X$4,2,0)),"",AN264/VLOOKUP(C264,$W$1:$X$4,2,0))</f>
        <v/>
      </c>
      <c r="AR264" s="299" t="n"/>
      <c r="AS264" s="299" t="n"/>
      <c r="AT264" s="299" t="n"/>
      <c r="AU264" s="300" t="n"/>
      <c r="AV264" s="299">
        <f>H264-AR264</f>
        <v/>
      </c>
      <c r="AW264" s="299">
        <f>I264-AS264</f>
        <v/>
      </c>
      <c r="AX264" s="299">
        <f>J264-AT264</f>
        <v/>
      </c>
      <c r="AY264" s="299">
        <f>K264-AU264</f>
        <v/>
      </c>
      <c r="AZ264" s="364" t="n"/>
      <c r="BA264" s="299" t="n"/>
      <c r="BB264" s="299" t="n"/>
      <c r="BC264" s="299" t="n"/>
      <c r="BD264" s="300" t="n"/>
      <c r="BE264" s="299">
        <f>L264-BA264</f>
        <v/>
      </c>
      <c r="BF264" s="299">
        <f>M264-BB264</f>
        <v/>
      </c>
      <c r="BG264" s="299">
        <f>N264-BC264</f>
        <v/>
      </c>
      <c r="BH264" s="299">
        <f>O264-BD264</f>
        <v/>
      </c>
      <c r="BJ264" s="364" t="n"/>
      <c r="DJ264" s="365" t="n"/>
    </row>
    <row r="265" outlineLevel="1" ht="12.75" customHeight="1" s="302">
      <c r="A265" s="354">
        <f>C265&amp;D265</f>
        <v/>
      </c>
      <c r="B265" s="354">
        <f>C265&amp;F265</f>
        <v/>
      </c>
      <c r="C265" s="355" t="inlineStr">
        <is>
          <t>Hotel Name</t>
        </is>
      </c>
      <c r="D265" s="485">
        <f>TEXT(F265,"mmm")&amp;"-"&amp;RIGHT(YEAR(F265),2)</f>
        <v/>
      </c>
      <c r="E265" s="485" t="inlineStr">
        <is>
          <t>Q3</t>
        </is>
      </c>
      <c r="F265" s="485" t="n">
        <v>45277</v>
      </c>
      <c r="G265" s="486">
        <f>WEEKDAY(F265)</f>
        <v/>
      </c>
      <c r="H265" s="299" t="n">
        <v>3</v>
      </c>
      <c r="I265" s="299" t="n">
        <v>12</v>
      </c>
      <c r="J265" s="299" t="n">
        <v>0</v>
      </c>
      <c r="K265" s="300">
        <f>SUM(H265:J265)-J265</f>
        <v/>
      </c>
      <c r="L265" s="299" t="n"/>
      <c r="M265" s="299" t="n"/>
      <c r="N265" s="299" t="n"/>
      <c r="O265" s="300">
        <f>SUM(L265:N265)-N265</f>
        <v/>
      </c>
      <c r="P265" s="358">
        <f>IF(ISERROR(K265/VLOOKUP(C265,$W$1:$X$4,2,0)),"",K265/VLOOKUP(C265,$W$1:$X$4,2,0))</f>
        <v/>
      </c>
      <c r="Q265" s="358">
        <f>IF(ISERROR(O265/VLOOKUP(C265,$W$1:$X$4,2,0)),"",O265/VLOOKUP(C265,$W$1:$X$4,2,0))</f>
        <v/>
      </c>
      <c r="R265" s="299" t="inlineStr">
        <is>
          <t>L</t>
        </is>
      </c>
      <c r="S265" s="299">
        <f>N265</f>
        <v/>
      </c>
      <c r="T265" s="358">
        <f>(O265+S265)/VLOOKUP(C265,$W$1:$X$4,2,0)</f>
        <v/>
      </c>
      <c r="U265" s="299" t="inlineStr">
        <is>
          <t>L</t>
        </is>
      </c>
      <c r="V265" s="359">
        <f>U265=R265</f>
        <v/>
      </c>
      <c r="W265" s="373" t="n"/>
      <c r="X265" s="349" t="n"/>
      <c r="Y265" s="483" t="n"/>
      <c r="Z265" s="362" t="n"/>
      <c r="AA265" s="477" t="n"/>
      <c r="AB265" s="299">
        <f>L265-H265</f>
        <v/>
      </c>
      <c r="AC265" s="299">
        <f>M265-I265</f>
        <v/>
      </c>
      <c r="AD265" s="299">
        <f>N265-J265</f>
        <v/>
      </c>
      <c r="AE265" s="299">
        <f>O265-K265</f>
        <v/>
      </c>
      <c r="AF265" s="299" t="n"/>
      <c r="AG265" s="299" t="n"/>
      <c r="AH265" s="299" t="n"/>
      <c r="AI265" s="299" t="n"/>
      <c r="AJ265" s="299">
        <f>SUM(AG265:AI265)-AI265</f>
        <v/>
      </c>
      <c r="AK265" s="299" t="n"/>
      <c r="AL265" s="299" t="n"/>
      <c r="AM265" s="299" t="n"/>
      <c r="AN265" s="299">
        <f>SUM(AK265:AM265)-AM265</f>
        <v/>
      </c>
      <c r="AO265" s="358">
        <f>IF(ISERROR(AJ265/VLOOKUP(C265,$W$1:$X$4,2,0)),"",AJ265/VLOOKUP(C265,$W$1:$X$4,2,0))</f>
        <v/>
      </c>
      <c r="AP265" s="358">
        <f>IF(ISERROR(AN265/VLOOKUP(C265,$W$1:$X$4,2,0)),"",AN265/VLOOKUP(C265,$W$1:$X$4,2,0))</f>
        <v/>
      </c>
      <c r="AR265" s="299" t="n"/>
      <c r="AS265" s="299" t="n"/>
      <c r="AT265" s="299" t="n"/>
      <c r="AU265" s="300" t="n"/>
      <c r="AV265" s="299">
        <f>H265-AR265</f>
        <v/>
      </c>
      <c r="AW265" s="299">
        <f>I265-AS265</f>
        <v/>
      </c>
      <c r="AX265" s="299">
        <f>J265-AT265</f>
        <v/>
      </c>
      <c r="AY265" s="299">
        <f>K265-AU265</f>
        <v/>
      </c>
      <c r="AZ265" s="364" t="n"/>
      <c r="BA265" s="299" t="n"/>
      <c r="BB265" s="299" t="n"/>
      <c r="BC265" s="299" t="n"/>
      <c r="BD265" s="300" t="n"/>
      <c r="BE265" s="299">
        <f>L265-BA265</f>
        <v/>
      </c>
      <c r="BF265" s="299">
        <f>M265-BB265</f>
        <v/>
      </c>
      <c r="BG265" s="299">
        <f>N265-BC265</f>
        <v/>
      </c>
      <c r="BH265" s="299">
        <f>O265-BD265</f>
        <v/>
      </c>
      <c r="BJ265" s="364" t="n"/>
      <c r="DJ265" s="365" t="n"/>
    </row>
    <row r="266" outlineLevel="1" ht="12.75" customHeight="1" s="302">
      <c r="A266" s="354">
        <f>C266&amp;D266</f>
        <v/>
      </c>
      <c r="B266" s="354">
        <f>C266&amp;F266</f>
        <v/>
      </c>
      <c r="C266" s="355" t="inlineStr">
        <is>
          <t>Hotel Name</t>
        </is>
      </c>
      <c r="D266" s="485">
        <f>TEXT(F266,"mmm")&amp;"-"&amp;RIGHT(YEAR(F266),2)</f>
        <v/>
      </c>
      <c r="E266" s="485" t="inlineStr">
        <is>
          <t>Q3</t>
        </is>
      </c>
      <c r="F266" s="485" t="n">
        <v>45278</v>
      </c>
      <c r="G266" s="486">
        <f>WEEKDAY(F266)</f>
        <v/>
      </c>
      <c r="H266" s="299" t="n">
        <v>1</v>
      </c>
      <c r="I266" s="299" t="n">
        <v>12</v>
      </c>
      <c r="J266" s="299" t="n">
        <v>0</v>
      </c>
      <c r="K266" s="300">
        <f>SUM(H266:J266)-J266</f>
        <v/>
      </c>
      <c r="L266" s="299" t="n"/>
      <c r="M266" s="299" t="n"/>
      <c r="N266" s="299" t="n"/>
      <c r="O266" s="300">
        <f>SUM(L266:N266)-N266</f>
        <v/>
      </c>
      <c r="P266" s="358">
        <f>IF(ISERROR(K266/VLOOKUP(C266,$W$1:$X$4,2,0)),"",K266/VLOOKUP(C266,$W$1:$X$4,2,0))</f>
        <v/>
      </c>
      <c r="Q266" s="358">
        <f>IF(ISERROR(O266/VLOOKUP(C266,$W$1:$X$4,2,0)),"",O266/VLOOKUP(C266,$W$1:$X$4,2,0))</f>
        <v/>
      </c>
      <c r="R266" s="299" t="inlineStr">
        <is>
          <t>L</t>
        </is>
      </c>
      <c r="S266" s="299">
        <f>N266</f>
        <v/>
      </c>
      <c r="T266" s="358">
        <f>(O266+S266)/VLOOKUP(C266,$W$1:$X$4,2,0)</f>
        <v/>
      </c>
      <c r="U266" s="299" t="inlineStr">
        <is>
          <t>L</t>
        </is>
      </c>
      <c r="V266" s="359">
        <f>U266=R266</f>
        <v/>
      </c>
      <c r="W266" s="373" t="n"/>
      <c r="X266" s="349" t="n"/>
      <c r="Y266" s="483" t="n"/>
      <c r="Z266" s="362" t="n"/>
      <c r="AA266" s="477" t="n"/>
      <c r="AB266" s="299">
        <f>L266-H266</f>
        <v/>
      </c>
      <c r="AC266" s="299">
        <f>M266-I266</f>
        <v/>
      </c>
      <c r="AD266" s="299">
        <f>N266-J266</f>
        <v/>
      </c>
      <c r="AE266" s="299">
        <f>O266-K266</f>
        <v/>
      </c>
      <c r="AF266" s="299" t="n"/>
      <c r="AG266" s="299" t="n"/>
      <c r="AH266" s="299" t="n"/>
      <c r="AI266" s="299" t="n"/>
      <c r="AJ266" s="299">
        <f>SUM(AG266:AI266)-AI266</f>
        <v/>
      </c>
      <c r="AK266" s="299" t="n"/>
      <c r="AL266" s="299" t="n"/>
      <c r="AM266" s="299" t="n"/>
      <c r="AN266" s="299">
        <f>SUM(AK266:AM266)-AM266</f>
        <v/>
      </c>
      <c r="AO266" s="358">
        <f>IF(ISERROR(AJ266/VLOOKUP(C266,$W$1:$X$4,2,0)),"",AJ266/VLOOKUP(C266,$W$1:$X$4,2,0))</f>
        <v/>
      </c>
      <c r="AP266" s="358">
        <f>IF(ISERROR(AN266/VLOOKUP(C266,$W$1:$X$4,2,0)),"",AN266/VLOOKUP(C266,$W$1:$X$4,2,0))</f>
        <v/>
      </c>
      <c r="AR266" s="299" t="n"/>
      <c r="AS266" s="299" t="n"/>
      <c r="AT266" s="299" t="n"/>
      <c r="AU266" s="300" t="n"/>
      <c r="AV266" s="299">
        <f>H266-AR266</f>
        <v/>
      </c>
      <c r="AW266" s="299">
        <f>I266-AS266</f>
        <v/>
      </c>
      <c r="AX266" s="299">
        <f>J266-AT266</f>
        <v/>
      </c>
      <c r="AY266" s="299">
        <f>K266-AU266</f>
        <v/>
      </c>
      <c r="AZ266" s="364" t="n"/>
      <c r="BA266" s="299" t="n"/>
      <c r="BB266" s="299" t="n"/>
      <c r="BC266" s="299" t="n"/>
      <c r="BD266" s="300" t="n"/>
      <c r="BE266" s="299">
        <f>L266-BA266</f>
        <v/>
      </c>
      <c r="BF266" s="299">
        <f>M266-BB266</f>
        <v/>
      </c>
      <c r="BG266" s="299">
        <f>N266-BC266</f>
        <v/>
      </c>
      <c r="BH266" s="299">
        <f>O266-BD266</f>
        <v/>
      </c>
      <c r="BJ266" s="364" t="n"/>
      <c r="DJ266" s="365" t="n"/>
    </row>
    <row r="267" outlineLevel="1" ht="12.75" customHeight="1" s="302">
      <c r="A267" s="354">
        <f>C267&amp;D267</f>
        <v/>
      </c>
      <c r="B267" s="354">
        <f>C267&amp;F267</f>
        <v/>
      </c>
      <c r="C267" s="355" t="inlineStr">
        <is>
          <t>Hotel Name</t>
        </is>
      </c>
      <c r="D267" s="485">
        <f>TEXT(F267,"mmm")&amp;"-"&amp;RIGHT(YEAR(F267),2)</f>
        <v/>
      </c>
      <c r="E267" s="485" t="inlineStr">
        <is>
          <t>Q3</t>
        </is>
      </c>
      <c r="F267" s="485" t="n">
        <v>45279</v>
      </c>
      <c r="G267" s="486">
        <f>WEEKDAY(F267)</f>
        <v/>
      </c>
      <c r="H267" s="299" t="n">
        <v>2</v>
      </c>
      <c r="I267" s="299" t="n">
        <v>10</v>
      </c>
      <c r="J267" s="299" t="n">
        <v>0</v>
      </c>
      <c r="K267" s="300">
        <f>SUM(H267:J267)-J267</f>
        <v/>
      </c>
      <c r="L267" s="299" t="n"/>
      <c r="M267" s="299" t="n"/>
      <c r="N267" s="299" t="n"/>
      <c r="O267" s="300">
        <f>SUM(L267:N267)-N267</f>
        <v/>
      </c>
      <c r="P267" s="358">
        <f>IF(ISERROR(K267/VLOOKUP(C267,$W$1:$X$4,2,0)),"",K267/VLOOKUP(C267,$W$1:$X$4,2,0))</f>
        <v/>
      </c>
      <c r="Q267" s="358">
        <f>IF(ISERROR(O267/VLOOKUP(C267,$W$1:$X$4,2,0)),"",O267/VLOOKUP(C267,$W$1:$X$4,2,0))</f>
        <v/>
      </c>
      <c r="R267" s="299" t="inlineStr">
        <is>
          <t>L</t>
        </is>
      </c>
      <c r="S267" s="299">
        <f>N267</f>
        <v/>
      </c>
      <c r="T267" s="358">
        <f>(O267+S267)/VLOOKUP(C267,$W$1:$X$4,2,0)</f>
        <v/>
      </c>
      <c r="U267" s="299" t="inlineStr">
        <is>
          <t>L</t>
        </is>
      </c>
      <c r="V267" s="359">
        <f>U267=R267</f>
        <v/>
      </c>
      <c r="W267" s="373" t="n"/>
      <c r="X267" s="349" t="n"/>
      <c r="Y267" s="483" t="n"/>
      <c r="Z267" s="362" t="n"/>
      <c r="AA267" s="477" t="n"/>
      <c r="AB267" s="299">
        <f>L267-H267</f>
        <v/>
      </c>
      <c r="AC267" s="299">
        <f>M267-I267</f>
        <v/>
      </c>
      <c r="AD267" s="299">
        <f>N267-J267</f>
        <v/>
      </c>
      <c r="AE267" s="299">
        <f>O267-K267</f>
        <v/>
      </c>
      <c r="AF267" s="299" t="n"/>
      <c r="AG267" s="299" t="n"/>
      <c r="AH267" s="299" t="n"/>
      <c r="AI267" s="299" t="n"/>
      <c r="AJ267" s="299">
        <f>SUM(AG267:AI267)-AI267</f>
        <v/>
      </c>
      <c r="AK267" s="299" t="n"/>
      <c r="AL267" s="299" t="n"/>
      <c r="AM267" s="299" t="n"/>
      <c r="AN267" s="299">
        <f>SUM(AK267:AM267)-AM267</f>
        <v/>
      </c>
      <c r="AO267" s="358">
        <f>IF(ISERROR(AJ267/VLOOKUP(C267,$W$1:$X$4,2,0)),"",AJ267/VLOOKUP(C267,$W$1:$X$4,2,0))</f>
        <v/>
      </c>
      <c r="AP267" s="358">
        <f>IF(ISERROR(AN267/VLOOKUP(C267,$W$1:$X$4,2,0)),"",AN267/VLOOKUP(C267,$W$1:$X$4,2,0))</f>
        <v/>
      </c>
      <c r="AR267" s="299" t="n"/>
      <c r="AS267" s="299" t="n"/>
      <c r="AT267" s="299" t="n"/>
      <c r="AU267" s="300" t="n"/>
      <c r="AV267" s="299">
        <f>H267-AR267</f>
        <v/>
      </c>
      <c r="AW267" s="299">
        <f>I267-AS267</f>
        <v/>
      </c>
      <c r="AX267" s="299">
        <f>J267-AT267</f>
        <v/>
      </c>
      <c r="AY267" s="299">
        <f>K267-AU267</f>
        <v/>
      </c>
      <c r="AZ267" s="364" t="n"/>
      <c r="BA267" s="299" t="n"/>
      <c r="BB267" s="299" t="n"/>
      <c r="BC267" s="299" t="n"/>
      <c r="BD267" s="300" t="n"/>
      <c r="BE267" s="299">
        <f>L267-BA267</f>
        <v/>
      </c>
      <c r="BF267" s="299">
        <f>M267-BB267</f>
        <v/>
      </c>
      <c r="BG267" s="299">
        <f>N267-BC267</f>
        <v/>
      </c>
      <c r="BH267" s="299">
        <f>O267-BD267</f>
        <v/>
      </c>
      <c r="BJ267" s="364" t="n"/>
      <c r="DJ267" s="365" t="n"/>
    </row>
    <row r="268" outlineLevel="1" ht="12.75" customHeight="1" s="302">
      <c r="A268" s="354">
        <f>C268&amp;D268</f>
        <v/>
      </c>
      <c r="B268" s="354">
        <f>C268&amp;F268</f>
        <v/>
      </c>
      <c r="C268" s="355" t="inlineStr">
        <is>
          <t>Hotel Name</t>
        </is>
      </c>
      <c r="D268" s="485">
        <f>TEXT(F268,"mmm")&amp;"-"&amp;RIGHT(YEAR(F268),2)</f>
        <v/>
      </c>
      <c r="E268" s="485" t="inlineStr">
        <is>
          <t>Q3</t>
        </is>
      </c>
      <c r="F268" s="485" t="n">
        <v>45280</v>
      </c>
      <c r="G268" s="486">
        <f>WEEKDAY(F268)</f>
        <v/>
      </c>
      <c r="H268" s="299" t="n">
        <v>1</v>
      </c>
      <c r="I268" s="299" t="n">
        <v>0</v>
      </c>
      <c r="J268" s="299" t="n">
        <v>0</v>
      </c>
      <c r="K268" s="300">
        <f>SUM(H268:J268)-J268</f>
        <v/>
      </c>
      <c r="L268" s="299" t="n"/>
      <c r="M268" s="299" t="n"/>
      <c r="N268" s="299" t="n"/>
      <c r="O268" s="300">
        <f>SUM(L268:N268)-N268</f>
        <v/>
      </c>
      <c r="P268" s="358">
        <f>IF(ISERROR(K268/VLOOKUP(C268,$W$1:$X$4,2,0)),"",K268/VLOOKUP(C268,$W$1:$X$4,2,0))</f>
        <v/>
      </c>
      <c r="Q268" s="358">
        <f>IF(ISERROR(O268/VLOOKUP(C268,$W$1:$X$4,2,0)),"",O268/VLOOKUP(C268,$W$1:$X$4,2,0))</f>
        <v/>
      </c>
      <c r="R268" s="299" t="inlineStr">
        <is>
          <t>L</t>
        </is>
      </c>
      <c r="S268" s="299">
        <f>N268</f>
        <v/>
      </c>
      <c r="T268" s="358">
        <f>(O268+S268)/VLOOKUP(C268,$W$1:$X$4,2,0)</f>
        <v/>
      </c>
      <c r="U268" s="299" t="inlineStr">
        <is>
          <t>L</t>
        </is>
      </c>
      <c r="V268" s="359">
        <f>U268=R268</f>
        <v/>
      </c>
      <c r="W268" s="373" t="n"/>
      <c r="X268" s="349" t="n"/>
      <c r="Y268" s="483" t="n"/>
      <c r="Z268" s="362" t="n"/>
      <c r="AA268" s="477" t="n"/>
      <c r="AB268" s="299">
        <f>L268-H268</f>
        <v/>
      </c>
      <c r="AC268" s="299">
        <f>M268-I268</f>
        <v/>
      </c>
      <c r="AD268" s="299">
        <f>N268-J268</f>
        <v/>
      </c>
      <c r="AE268" s="299">
        <f>O268-K268</f>
        <v/>
      </c>
      <c r="AF268" s="299" t="n"/>
      <c r="AG268" s="299" t="n"/>
      <c r="AH268" s="299" t="n"/>
      <c r="AI268" s="299" t="n"/>
      <c r="AJ268" s="299">
        <f>SUM(AG268:AI268)-AI268</f>
        <v/>
      </c>
      <c r="AK268" s="299" t="n"/>
      <c r="AL268" s="299" t="n"/>
      <c r="AM268" s="299" t="n"/>
      <c r="AN268" s="299">
        <f>SUM(AK268:AM268)-AM268</f>
        <v/>
      </c>
      <c r="AO268" s="358">
        <f>IF(ISERROR(AJ268/VLOOKUP(C268,$W$1:$X$4,2,0)),"",AJ268/VLOOKUP(C268,$W$1:$X$4,2,0))</f>
        <v/>
      </c>
      <c r="AP268" s="358">
        <f>IF(ISERROR(AN268/VLOOKUP(C268,$W$1:$X$4,2,0)),"",AN268/VLOOKUP(C268,$W$1:$X$4,2,0))</f>
        <v/>
      </c>
      <c r="AR268" s="299" t="n"/>
      <c r="AS268" s="299" t="n"/>
      <c r="AT268" s="299" t="n"/>
      <c r="AU268" s="300" t="n"/>
      <c r="AV268" s="299">
        <f>H268-AR268</f>
        <v/>
      </c>
      <c r="AW268" s="299">
        <f>I268-AS268</f>
        <v/>
      </c>
      <c r="AX268" s="299">
        <f>J268-AT268</f>
        <v/>
      </c>
      <c r="AY268" s="299">
        <f>K268-AU268</f>
        <v/>
      </c>
      <c r="AZ268" s="364" t="n"/>
      <c r="BA268" s="299" t="n"/>
      <c r="BB268" s="299" t="n"/>
      <c r="BC268" s="299" t="n"/>
      <c r="BD268" s="300" t="n"/>
      <c r="BE268" s="299">
        <f>L268-BA268</f>
        <v/>
      </c>
      <c r="BF268" s="299">
        <f>M268-BB268</f>
        <v/>
      </c>
      <c r="BG268" s="299">
        <f>N268-BC268</f>
        <v/>
      </c>
      <c r="BH268" s="299">
        <f>O268-BD268</f>
        <v/>
      </c>
      <c r="BJ268" s="364" t="n"/>
      <c r="DJ268" s="365" t="n"/>
    </row>
    <row r="269" outlineLevel="1" ht="12.75" customHeight="1" s="302">
      <c r="A269" s="354">
        <f>C269&amp;D269</f>
        <v/>
      </c>
      <c r="B269" s="354">
        <f>C269&amp;F269</f>
        <v/>
      </c>
      <c r="C269" s="355" t="inlineStr">
        <is>
          <t>Hotel Name</t>
        </is>
      </c>
      <c r="D269" s="485">
        <f>TEXT(F269,"mmm")&amp;"-"&amp;RIGHT(YEAR(F269),2)</f>
        <v/>
      </c>
      <c r="E269" s="485" t="inlineStr">
        <is>
          <t>Q3</t>
        </is>
      </c>
      <c r="F269" s="485" t="n">
        <v>45281</v>
      </c>
      <c r="G269" s="486">
        <f>WEEKDAY(F269)</f>
        <v/>
      </c>
      <c r="H269" s="299" t="n">
        <v>3</v>
      </c>
      <c r="I269" s="299" t="n">
        <v>0</v>
      </c>
      <c r="J269" s="299" t="n">
        <v>0</v>
      </c>
      <c r="K269" s="300">
        <f>SUM(H269:J269)-J269</f>
        <v/>
      </c>
      <c r="L269" s="299" t="n"/>
      <c r="M269" s="299" t="n"/>
      <c r="N269" s="299" t="n"/>
      <c r="O269" s="300">
        <f>SUM(L269:N269)-N269</f>
        <v/>
      </c>
      <c r="P269" s="358">
        <f>IF(ISERROR(K269/VLOOKUP(C269,$W$1:$X$4,2,0)),"",K269/VLOOKUP(C269,$W$1:$X$4,2,0))</f>
        <v/>
      </c>
      <c r="Q269" s="358">
        <f>IF(ISERROR(O269/VLOOKUP(C269,$W$1:$X$4,2,0)),"",O269/VLOOKUP(C269,$W$1:$X$4,2,0))</f>
        <v/>
      </c>
      <c r="R269" s="299" t="inlineStr">
        <is>
          <t>N</t>
        </is>
      </c>
      <c r="S269" s="299">
        <f>N269</f>
        <v/>
      </c>
      <c r="T269" s="358">
        <f>(O269+S269)/VLOOKUP(C269,$W$1:$X$4,2,0)</f>
        <v/>
      </c>
      <c r="U269" s="299" t="inlineStr">
        <is>
          <t>L</t>
        </is>
      </c>
      <c r="V269" s="359">
        <f>U269=R269</f>
        <v/>
      </c>
      <c r="W269" s="373" t="n"/>
      <c r="X269" s="349" t="n"/>
      <c r="Y269" s="483" t="n"/>
      <c r="Z269" s="362" t="n"/>
      <c r="AA269" s="477" t="n"/>
      <c r="AB269" s="299">
        <f>L269-H269</f>
        <v/>
      </c>
      <c r="AC269" s="299">
        <f>M269-I269</f>
        <v/>
      </c>
      <c r="AD269" s="299">
        <f>N269-J269</f>
        <v/>
      </c>
      <c r="AE269" s="299">
        <f>O269-K269</f>
        <v/>
      </c>
      <c r="AF269" s="299" t="n"/>
      <c r="AG269" s="299" t="n"/>
      <c r="AH269" s="299" t="n"/>
      <c r="AI269" s="299" t="n"/>
      <c r="AJ269" s="299">
        <f>SUM(AG269:AI269)-AI269</f>
        <v/>
      </c>
      <c r="AK269" s="299" t="n"/>
      <c r="AL269" s="299" t="n"/>
      <c r="AM269" s="299" t="n"/>
      <c r="AN269" s="299">
        <f>SUM(AK269:AM269)-AM269</f>
        <v/>
      </c>
      <c r="AO269" s="358">
        <f>IF(ISERROR(AJ269/VLOOKUP(C269,$W$1:$X$4,2,0)),"",AJ269/VLOOKUP(C269,$W$1:$X$4,2,0))</f>
        <v/>
      </c>
      <c r="AP269" s="358">
        <f>IF(ISERROR(AN269/VLOOKUP(C269,$W$1:$X$4,2,0)),"",AN269/VLOOKUP(C269,$W$1:$X$4,2,0))</f>
        <v/>
      </c>
      <c r="AR269" s="299" t="n"/>
      <c r="AS269" s="299" t="n"/>
      <c r="AT269" s="299" t="n"/>
      <c r="AU269" s="300" t="n"/>
      <c r="AV269" s="299">
        <f>H269-AR269</f>
        <v/>
      </c>
      <c r="AW269" s="299">
        <f>I269-AS269</f>
        <v/>
      </c>
      <c r="AX269" s="299">
        <f>J269-AT269</f>
        <v/>
      </c>
      <c r="AY269" s="299">
        <f>K269-AU269</f>
        <v/>
      </c>
      <c r="AZ269" s="364" t="n"/>
      <c r="BA269" s="299" t="n"/>
      <c r="BB269" s="299" t="n"/>
      <c r="BC269" s="299" t="n"/>
      <c r="BD269" s="300" t="n"/>
      <c r="BE269" s="299">
        <f>L269-BA269</f>
        <v/>
      </c>
      <c r="BF269" s="299">
        <f>M269-BB269</f>
        <v/>
      </c>
      <c r="BG269" s="299">
        <f>N269-BC269</f>
        <v/>
      </c>
      <c r="BH269" s="299">
        <f>O269-BD269</f>
        <v/>
      </c>
      <c r="BJ269" s="364" t="n"/>
      <c r="DJ269" s="365" t="n"/>
    </row>
    <row r="270" outlineLevel="1" ht="12.75" customHeight="1" s="302">
      <c r="A270" s="354">
        <f>C270&amp;D270</f>
        <v/>
      </c>
      <c r="B270" s="354">
        <f>C270&amp;F270</f>
        <v/>
      </c>
      <c r="C270" s="355" t="inlineStr">
        <is>
          <t>Hotel Name</t>
        </is>
      </c>
      <c r="D270" s="485">
        <f>TEXT(F270,"mmm")&amp;"-"&amp;RIGHT(YEAR(F270),2)</f>
        <v/>
      </c>
      <c r="E270" s="485" t="inlineStr">
        <is>
          <t>Q3</t>
        </is>
      </c>
      <c r="F270" s="485" t="n">
        <v>45282</v>
      </c>
      <c r="G270" s="486">
        <f>WEEKDAY(F270)</f>
        <v/>
      </c>
      <c r="H270" s="299" t="n">
        <v>6</v>
      </c>
      <c r="I270" s="299" t="n">
        <v>0</v>
      </c>
      <c r="J270" s="299" t="n">
        <v>0</v>
      </c>
      <c r="K270" s="300">
        <f>SUM(H270:J270)-J270</f>
        <v/>
      </c>
      <c r="L270" s="299" t="n"/>
      <c r="M270" s="299" t="n"/>
      <c r="N270" s="299" t="n"/>
      <c r="O270" s="300">
        <f>SUM(L270:N270)-N270</f>
        <v/>
      </c>
      <c r="P270" s="358">
        <f>IF(ISERROR(K270/VLOOKUP(C270,$W$1:$X$4,2,0)),"",K270/VLOOKUP(C270,$W$1:$X$4,2,0))</f>
        <v/>
      </c>
      <c r="Q270" s="358">
        <f>IF(ISERROR(O270/VLOOKUP(C270,$W$1:$X$4,2,0)),"",O270/VLOOKUP(C270,$W$1:$X$4,2,0))</f>
        <v/>
      </c>
      <c r="R270" s="299" t="inlineStr">
        <is>
          <t>S</t>
        </is>
      </c>
      <c r="S270" s="299">
        <f>N270</f>
        <v/>
      </c>
      <c r="T270" s="358">
        <f>(O270+S270)/VLOOKUP(C270,$W$1:$X$4,2,0)</f>
        <v/>
      </c>
      <c r="U270" s="299" t="inlineStr">
        <is>
          <t>L</t>
        </is>
      </c>
      <c r="V270" s="359">
        <f>U270=R270</f>
        <v/>
      </c>
      <c r="W270" s="373" t="n"/>
      <c r="X270" s="349" t="n"/>
      <c r="Y270" s="483" t="n"/>
      <c r="Z270" s="362" t="n"/>
      <c r="AA270" s="477" t="n"/>
      <c r="AB270" s="299">
        <f>L270-H270</f>
        <v/>
      </c>
      <c r="AC270" s="299">
        <f>M270-I270</f>
        <v/>
      </c>
      <c r="AD270" s="299">
        <f>N270-J270</f>
        <v/>
      </c>
      <c r="AE270" s="299">
        <f>O270-K270</f>
        <v/>
      </c>
      <c r="AF270" s="299" t="n"/>
      <c r="AG270" s="299" t="n"/>
      <c r="AH270" s="299" t="n"/>
      <c r="AI270" s="299" t="n"/>
      <c r="AJ270" s="299">
        <f>SUM(AG270:AI270)-AI270</f>
        <v/>
      </c>
      <c r="AK270" s="299" t="n"/>
      <c r="AL270" s="299" t="n"/>
      <c r="AM270" s="299" t="n"/>
      <c r="AN270" s="299">
        <f>SUM(AK270:AM270)-AM270</f>
        <v/>
      </c>
      <c r="AO270" s="358">
        <f>IF(ISERROR(AJ270/VLOOKUP(C270,$W$1:$X$4,2,0)),"",AJ270/VLOOKUP(C270,$W$1:$X$4,2,0))</f>
        <v/>
      </c>
      <c r="AP270" s="358">
        <f>IF(ISERROR(AN270/VLOOKUP(C270,$W$1:$X$4,2,0)),"",AN270/VLOOKUP(C270,$W$1:$X$4,2,0))</f>
        <v/>
      </c>
      <c r="AR270" s="299" t="n"/>
      <c r="AS270" s="299" t="n"/>
      <c r="AT270" s="299" t="n"/>
      <c r="AU270" s="300" t="n"/>
      <c r="AV270" s="299">
        <f>H270-AR270</f>
        <v/>
      </c>
      <c r="AW270" s="299">
        <f>I270-AS270</f>
        <v/>
      </c>
      <c r="AX270" s="299">
        <f>J270-AT270</f>
        <v/>
      </c>
      <c r="AY270" s="299">
        <f>K270-AU270</f>
        <v/>
      </c>
      <c r="AZ270" s="364" t="n"/>
      <c r="BA270" s="299" t="n"/>
      <c r="BB270" s="299" t="n"/>
      <c r="BC270" s="299" t="n"/>
      <c r="BD270" s="300" t="n"/>
      <c r="BE270" s="299">
        <f>L270-BA270</f>
        <v/>
      </c>
      <c r="BF270" s="299">
        <f>M270-BB270</f>
        <v/>
      </c>
      <c r="BG270" s="299">
        <f>N270-BC270</f>
        <v/>
      </c>
      <c r="BH270" s="299">
        <f>O270-BD270</f>
        <v/>
      </c>
      <c r="BJ270" s="364" t="n"/>
      <c r="DJ270" s="365" t="n"/>
    </row>
    <row r="271" outlineLevel="1" ht="12.75" customHeight="1" s="302">
      <c r="A271" s="354">
        <f>C271&amp;D271</f>
        <v/>
      </c>
      <c r="B271" s="354">
        <f>C271&amp;F271</f>
        <v/>
      </c>
      <c r="C271" s="355" t="inlineStr">
        <is>
          <t>Hotel Name</t>
        </is>
      </c>
      <c r="D271" s="485">
        <f>TEXT(F271,"mmm")&amp;"-"&amp;RIGHT(YEAR(F271),2)</f>
        <v/>
      </c>
      <c r="E271" s="485" t="inlineStr">
        <is>
          <t>Q3</t>
        </is>
      </c>
      <c r="F271" s="485" t="n">
        <v>45283</v>
      </c>
      <c r="G271" s="486">
        <f>WEEKDAY(F271)</f>
        <v/>
      </c>
      <c r="H271" s="299" t="n">
        <v>2</v>
      </c>
      <c r="I271" s="299" t="n">
        <v>0</v>
      </c>
      <c r="J271" s="299" t="n">
        <v>0</v>
      </c>
      <c r="K271" s="300">
        <f>SUM(H271:J271)-J271</f>
        <v/>
      </c>
      <c r="L271" s="299" t="n"/>
      <c r="M271" s="299" t="n"/>
      <c r="N271" s="299" t="n"/>
      <c r="O271" s="300">
        <f>SUM(L271:N271)-N271</f>
        <v/>
      </c>
      <c r="P271" s="358">
        <f>IF(ISERROR(K271/VLOOKUP(C271,$W$1:$X$4,2,0)),"",K271/VLOOKUP(C271,$W$1:$X$4,2,0))</f>
        <v/>
      </c>
      <c r="Q271" s="358">
        <f>IF(ISERROR(O271/VLOOKUP(C271,$W$1:$X$4,2,0)),"",O271/VLOOKUP(C271,$W$1:$X$4,2,0))</f>
        <v/>
      </c>
      <c r="R271" s="299" t="inlineStr">
        <is>
          <t>S</t>
        </is>
      </c>
      <c r="S271" s="299">
        <f>N271</f>
        <v/>
      </c>
      <c r="T271" s="358">
        <f>(O271+S271)/VLOOKUP(C271,$W$1:$X$4,2,0)</f>
        <v/>
      </c>
      <c r="U271" s="299" t="inlineStr">
        <is>
          <t>L</t>
        </is>
      </c>
      <c r="V271" s="359">
        <f>U271=R271</f>
        <v/>
      </c>
      <c r="W271" s="373" t="n"/>
      <c r="X271" s="349" t="n"/>
      <c r="Y271" s="483" t="n"/>
      <c r="Z271" s="362" t="n"/>
      <c r="AA271" s="477" t="n"/>
      <c r="AB271" s="299">
        <f>L271-H271</f>
        <v/>
      </c>
      <c r="AC271" s="299">
        <f>M271-I271</f>
        <v/>
      </c>
      <c r="AD271" s="299">
        <f>N271-J271</f>
        <v/>
      </c>
      <c r="AE271" s="299">
        <f>O271-K271</f>
        <v/>
      </c>
      <c r="AF271" s="299" t="n"/>
      <c r="AG271" s="299" t="n"/>
      <c r="AH271" s="299" t="n"/>
      <c r="AI271" s="299" t="n"/>
      <c r="AJ271" s="299">
        <f>SUM(AG271:AI271)-AI271</f>
        <v/>
      </c>
      <c r="AK271" s="299" t="n"/>
      <c r="AL271" s="299" t="n"/>
      <c r="AM271" s="299" t="n"/>
      <c r="AN271" s="299">
        <f>SUM(AK271:AM271)-AM271</f>
        <v/>
      </c>
      <c r="AO271" s="358">
        <f>IF(ISERROR(AJ271/VLOOKUP(C271,$W$1:$X$4,2,0)),"",AJ271/VLOOKUP(C271,$W$1:$X$4,2,0))</f>
        <v/>
      </c>
      <c r="AP271" s="358">
        <f>IF(ISERROR(AN271/VLOOKUP(C271,$W$1:$X$4,2,0)),"",AN271/VLOOKUP(C271,$W$1:$X$4,2,0))</f>
        <v/>
      </c>
      <c r="AR271" s="299" t="n"/>
      <c r="AS271" s="299" t="n"/>
      <c r="AT271" s="299" t="n"/>
      <c r="AU271" s="300" t="n"/>
      <c r="AV271" s="299">
        <f>H271-AR271</f>
        <v/>
      </c>
      <c r="AW271" s="299">
        <f>I271-AS271</f>
        <v/>
      </c>
      <c r="AX271" s="299">
        <f>J271-AT271</f>
        <v/>
      </c>
      <c r="AY271" s="299">
        <f>K271-AU271</f>
        <v/>
      </c>
      <c r="AZ271" s="364" t="n"/>
      <c r="BA271" s="299" t="n"/>
      <c r="BB271" s="299" t="n"/>
      <c r="BC271" s="299" t="n"/>
      <c r="BD271" s="300" t="n"/>
      <c r="BE271" s="299">
        <f>L271-BA271</f>
        <v/>
      </c>
      <c r="BF271" s="299">
        <f>M271-BB271</f>
        <v/>
      </c>
      <c r="BG271" s="299">
        <f>N271-BC271</f>
        <v/>
      </c>
      <c r="BH271" s="299">
        <f>O271-BD271</f>
        <v/>
      </c>
      <c r="BJ271" s="364" t="n"/>
      <c r="DJ271" s="365" t="n"/>
    </row>
    <row r="272" outlineLevel="1" ht="12.75" customHeight="1" s="302">
      <c r="A272" s="354">
        <f>C272&amp;D272</f>
        <v/>
      </c>
      <c r="B272" s="354">
        <f>C272&amp;F272</f>
        <v/>
      </c>
      <c r="C272" s="355" t="inlineStr">
        <is>
          <t>Hotel Name</t>
        </is>
      </c>
      <c r="D272" s="485">
        <f>TEXT(F272,"mmm")&amp;"-"&amp;RIGHT(YEAR(F272),2)</f>
        <v/>
      </c>
      <c r="E272" s="485" t="inlineStr">
        <is>
          <t>Q3</t>
        </is>
      </c>
      <c r="F272" s="485" t="n">
        <v>45284</v>
      </c>
      <c r="G272" s="486">
        <f>WEEKDAY(F272)</f>
        <v/>
      </c>
      <c r="H272" s="299" t="n">
        <v>1</v>
      </c>
      <c r="I272" s="299" t="n">
        <v>0</v>
      </c>
      <c r="J272" s="299" t="n">
        <v>0</v>
      </c>
      <c r="K272" s="300">
        <f>SUM(H272:J272)-J272</f>
        <v/>
      </c>
      <c r="L272" s="299" t="n"/>
      <c r="M272" s="299" t="n"/>
      <c r="N272" s="299" t="n"/>
      <c r="O272" s="300">
        <f>SUM(L272:N272)-N272</f>
        <v/>
      </c>
      <c r="P272" s="358">
        <f>IF(ISERROR(K272/VLOOKUP(C272,$W$1:$X$4,2,0)),"",K272/VLOOKUP(C272,$W$1:$X$4,2,0))</f>
        <v/>
      </c>
      <c r="Q272" s="358">
        <f>IF(ISERROR(O272/VLOOKUP(C272,$W$1:$X$4,2,0)),"",O272/VLOOKUP(C272,$W$1:$X$4,2,0))</f>
        <v/>
      </c>
      <c r="R272" s="299" t="inlineStr">
        <is>
          <t>N</t>
        </is>
      </c>
      <c r="S272" s="299">
        <f>N272</f>
        <v/>
      </c>
      <c r="T272" s="358">
        <f>(O272+S272)/VLOOKUP(C272,$W$1:$X$4,2,0)</f>
        <v/>
      </c>
      <c r="U272" s="299" t="inlineStr">
        <is>
          <t>N</t>
        </is>
      </c>
      <c r="V272" s="359">
        <f>U272=R272</f>
        <v/>
      </c>
      <c r="W272" s="373" t="n"/>
      <c r="X272" s="349" t="n"/>
      <c r="Y272" s="483" t="n"/>
      <c r="Z272" s="362" t="n"/>
      <c r="AA272" s="477" t="n"/>
      <c r="AB272" s="299">
        <f>L272-H272</f>
        <v/>
      </c>
      <c r="AC272" s="299">
        <f>M272-I272</f>
        <v/>
      </c>
      <c r="AD272" s="299">
        <f>N272-J272</f>
        <v/>
      </c>
      <c r="AE272" s="299">
        <f>O272-K272</f>
        <v/>
      </c>
      <c r="AF272" s="299" t="n"/>
      <c r="AG272" s="299" t="n"/>
      <c r="AH272" s="299" t="n"/>
      <c r="AI272" s="299" t="n"/>
      <c r="AJ272" s="299">
        <f>SUM(AG272:AI272)-AI272</f>
        <v/>
      </c>
      <c r="AK272" s="299" t="n"/>
      <c r="AL272" s="299" t="n"/>
      <c r="AM272" s="299" t="n"/>
      <c r="AN272" s="299">
        <f>SUM(AK272:AM272)-AM272</f>
        <v/>
      </c>
      <c r="AO272" s="358">
        <f>IF(ISERROR(AJ272/VLOOKUP(C272,$W$1:$X$4,2,0)),"",AJ272/VLOOKUP(C272,$W$1:$X$4,2,0))</f>
        <v/>
      </c>
      <c r="AP272" s="358">
        <f>IF(ISERROR(AN272/VLOOKUP(C272,$W$1:$X$4,2,0)),"",AN272/VLOOKUP(C272,$W$1:$X$4,2,0))</f>
        <v/>
      </c>
      <c r="AR272" s="299" t="n"/>
      <c r="AS272" s="299" t="n"/>
      <c r="AT272" s="299" t="n"/>
      <c r="AU272" s="300" t="n"/>
      <c r="AV272" s="299">
        <f>H272-AR272</f>
        <v/>
      </c>
      <c r="AW272" s="299">
        <f>I272-AS272</f>
        <v/>
      </c>
      <c r="AX272" s="299">
        <f>J272-AT272</f>
        <v/>
      </c>
      <c r="AY272" s="299">
        <f>K272-AU272</f>
        <v/>
      </c>
      <c r="AZ272" s="364" t="n"/>
      <c r="BA272" s="299" t="n"/>
      <c r="BB272" s="299" t="n"/>
      <c r="BC272" s="299" t="n"/>
      <c r="BD272" s="300" t="n"/>
      <c r="BE272" s="299">
        <f>L272-BA272</f>
        <v/>
      </c>
      <c r="BF272" s="299">
        <f>M272-BB272</f>
        <v/>
      </c>
      <c r="BG272" s="299">
        <f>N272-BC272</f>
        <v/>
      </c>
      <c r="BH272" s="299">
        <f>O272-BD272</f>
        <v/>
      </c>
      <c r="BJ272" s="364" t="n"/>
      <c r="DJ272" s="365" t="n"/>
    </row>
    <row r="273" outlineLevel="1" ht="12.75" customHeight="1" s="302">
      <c r="A273" s="354">
        <f>C273&amp;D273</f>
        <v/>
      </c>
      <c r="B273" s="354">
        <f>C273&amp;F273</f>
        <v/>
      </c>
      <c r="C273" s="355" t="inlineStr">
        <is>
          <t>Hotel Name</t>
        </is>
      </c>
      <c r="D273" s="485">
        <f>TEXT(F273,"mmm")&amp;"-"&amp;RIGHT(YEAR(F273),2)</f>
        <v/>
      </c>
      <c r="E273" s="485" t="inlineStr">
        <is>
          <t>Q3</t>
        </is>
      </c>
      <c r="F273" s="485" t="n">
        <v>45285</v>
      </c>
      <c r="G273" s="486">
        <f>WEEKDAY(F273)</f>
        <v/>
      </c>
      <c r="H273" s="299" t="n">
        <v>0</v>
      </c>
      <c r="I273" s="299" t="n">
        <v>0</v>
      </c>
      <c r="J273" s="299" t="n">
        <v>0</v>
      </c>
      <c r="K273" s="300">
        <f>SUM(H273:J273)-J273</f>
        <v/>
      </c>
      <c r="L273" s="299" t="n"/>
      <c r="M273" s="299" t="n"/>
      <c r="N273" s="299" t="n"/>
      <c r="O273" s="300">
        <f>SUM(L273:N273)-N273</f>
        <v/>
      </c>
      <c r="P273" s="358">
        <f>IF(ISERROR(K273/VLOOKUP(C273,$W$1:$X$4,2,0)),"",K273/VLOOKUP(C273,$W$1:$X$4,2,0))</f>
        <v/>
      </c>
      <c r="Q273" s="358">
        <f>IF(ISERROR(O273/VLOOKUP(C273,$W$1:$X$4,2,0)),"",O273/VLOOKUP(C273,$W$1:$X$4,2,0))</f>
        <v/>
      </c>
      <c r="R273" s="299" t="inlineStr">
        <is>
          <t>N</t>
        </is>
      </c>
      <c r="S273" s="299">
        <f>N273</f>
        <v/>
      </c>
      <c r="T273" s="358">
        <f>(O273+S273)/VLOOKUP(C273,$W$1:$X$4,2,0)</f>
        <v/>
      </c>
      <c r="U273" s="299" t="inlineStr">
        <is>
          <t>N</t>
        </is>
      </c>
      <c r="V273" s="359">
        <f>U273=R273</f>
        <v/>
      </c>
      <c r="W273" s="373" t="n"/>
      <c r="X273" s="349" t="n"/>
      <c r="Y273" s="483" t="n"/>
      <c r="Z273" s="362" t="n"/>
      <c r="AA273" s="477" t="n"/>
      <c r="AB273" s="299">
        <f>L273-H273</f>
        <v/>
      </c>
      <c r="AC273" s="299">
        <f>M273-I273</f>
        <v/>
      </c>
      <c r="AD273" s="299">
        <f>N273-J273</f>
        <v/>
      </c>
      <c r="AE273" s="299">
        <f>O273-K273</f>
        <v/>
      </c>
      <c r="AF273" s="299" t="n"/>
      <c r="AG273" s="299" t="n"/>
      <c r="AH273" s="299" t="n"/>
      <c r="AI273" s="299" t="n"/>
      <c r="AJ273" s="299">
        <f>SUM(AG273:AI273)-AI273</f>
        <v/>
      </c>
      <c r="AK273" s="299" t="n"/>
      <c r="AL273" s="299" t="n"/>
      <c r="AM273" s="299" t="n"/>
      <c r="AN273" s="299">
        <f>SUM(AK273:AM273)-AM273</f>
        <v/>
      </c>
      <c r="AO273" s="358">
        <f>IF(ISERROR(AJ273/VLOOKUP(C273,$W$1:$X$4,2,0)),"",AJ273/VLOOKUP(C273,$W$1:$X$4,2,0))</f>
        <v/>
      </c>
      <c r="AP273" s="358">
        <f>IF(ISERROR(AN273/VLOOKUP(C273,$W$1:$X$4,2,0)),"",AN273/VLOOKUP(C273,$W$1:$X$4,2,0))</f>
        <v/>
      </c>
      <c r="AR273" s="299" t="n"/>
      <c r="AS273" s="299" t="n"/>
      <c r="AT273" s="299" t="n"/>
      <c r="AU273" s="300" t="n"/>
      <c r="AV273" s="299">
        <f>H273-AR273</f>
        <v/>
      </c>
      <c r="AW273" s="299">
        <f>I273-AS273</f>
        <v/>
      </c>
      <c r="AX273" s="299">
        <f>J273-AT273</f>
        <v/>
      </c>
      <c r="AY273" s="299">
        <f>K273-AU273</f>
        <v/>
      </c>
      <c r="AZ273" s="364" t="n"/>
      <c r="BA273" s="299" t="n"/>
      <c r="BB273" s="299" t="n"/>
      <c r="BC273" s="299" t="n"/>
      <c r="BD273" s="300" t="n"/>
      <c r="BE273" s="299">
        <f>L273-BA273</f>
        <v/>
      </c>
      <c r="BF273" s="299">
        <f>M273-BB273</f>
        <v/>
      </c>
      <c r="BG273" s="299">
        <f>N273-BC273</f>
        <v/>
      </c>
      <c r="BH273" s="299">
        <f>O273-BD273</f>
        <v/>
      </c>
      <c r="BJ273" s="364" t="n"/>
      <c r="DJ273" s="365" t="n"/>
    </row>
    <row r="274" outlineLevel="1" ht="12.75" customHeight="1" s="302">
      <c r="A274" s="354">
        <f>C274&amp;D274</f>
        <v/>
      </c>
      <c r="B274" s="354">
        <f>C274&amp;F274</f>
        <v/>
      </c>
      <c r="C274" s="355" t="inlineStr">
        <is>
          <t>Hotel Name</t>
        </is>
      </c>
      <c r="D274" s="485">
        <f>TEXT(F274,"mmm")&amp;"-"&amp;RIGHT(YEAR(F274),2)</f>
        <v/>
      </c>
      <c r="E274" s="485" t="inlineStr">
        <is>
          <t>Q3</t>
        </is>
      </c>
      <c r="F274" s="485" t="n">
        <v>45286</v>
      </c>
      <c r="G274" s="486">
        <f>WEEKDAY(F274)</f>
        <v/>
      </c>
      <c r="H274" s="299" t="n">
        <v>0</v>
      </c>
      <c r="I274" s="299" t="n">
        <v>0</v>
      </c>
      <c r="J274" s="299" t="n">
        <v>0</v>
      </c>
      <c r="K274" s="300">
        <f>SUM(H274:J274)-J274</f>
        <v/>
      </c>
      <c r="L274" s="299" t="n"/>
      <c r="M274" s="299" t="n"/>
      <c r="N274" s="299" t="n"/>
      <c r="O274" s="300">
        <f>SUM(L274:N274)-N274</f>
        <v/>
      </c>
      <c r="P274" s="358">
        <f>IF(ISERROR(K274/VLOOKUP(C274,$W$1:$X$4,2,0)),"",K274/VLOOKUP(C274,$W$1:$X$4,2,0))</f>
        <v/>
      </c>
      <c r="Q274" s="358">
        <f>IF(ISERROR(O274/VLOOKUP(C274,$W$1:$X$4,2,0)),"",O274/VLOOKUP(C274,$W$1:$X$4,2,0))</f>
        <v/>
      </c>
      <c r="R274" s="299" t="inlineStr">
        <is>
          <t>N</t>
        </is>
      </c>
      <c r="S274" s="299">
        <f>N274</f>
        <v/>
      </c>
      <c r="T274" s="358">
        <f>(O274+S274)/VLOOKUP(C274,$W$1:$X$4,2,0)</f>
        <v/>
      </c>
      <c r="U274" s="299" t="inlineStr">
        <is>
          <t>N</t>
        </is>
      </c>
      <c r="V274" s="359">
        <f>U274=R274</f>
        <v/>
      </c>
      <c r="W274" s="373" t="n"/>
      <c r="X274" s="349" t="n"/>
      <c r="Y274" s="483" t="n"/>
      <c r="Z274" s="362" t="n"/>
      <c r="AA274" s="477" t="n"/>
      <c r="AB274" s="299">
        <f>L274-H274</f>
        <v/>
      </c>
      <c r="AC274" s="299">
        <f>M274-I274</f>
        <v/>
      </c>
      <c r="AD274" s="299">
        <f>N274-J274</f>
        <v/>
      </c>
      <c r="AE274" s="299">
        <f>O274-K274</f>
        <v/>
      </c>
      <c r="AF274" s="299" t="n"/>
      <c r="AG274" s="299" t="n"/>
      <c r="AH274" s="299" t="n"/>
      <c r="AI274" s="299" t="n"/>
      <c r="AJ274" s="299">
        <f>SUM(AG274:AI274)-AI274</f>
        <v/>
      </c>
      <c r="AK274" s="299" t="n"/>
      <c r="AL274" s="299" t="n"/>
      <c r="AM274" s="299" t="n"/>
      <c r="AN274" s="299">
        <f>SUM(AK274:AM274)-AM274</f>
        <v/>
      </c>
      <c r="AO274" s="358">
        <f>IF(ISERROR(AJ274/VLOOKUP(C274,$W$1:$X$4,2,0)),"",AJ274/VLOOKUP(C274,$W$1:$X$4,2,0))</f>
        <v/>
      </c>
      <c r="AP274" s="358">
        <f>IF(ISERROR(AN274/VLOOKUP(C274,$W$1:$X$4,2,0)),"",AN274/VLOOKUP(C274,$W$1:$X$4,2,0))</f>
        <v/>
      </c>
      <c r="AR274" s="299" t="n"/>
      <c r="AS274" s="299" t="n"/>
      <c r="AT274" s="299" t="n"/>
      <c r="AU274" s="300" t="n"/>
      <c r="AV274" s="299">
        <f>H274-AR274</f>
        <v/>
      </c>
      <c r="AW274" s="299">
        <f>I274-AS274</f>
        <v/>
      </c>
      <c r="AX274" s="299">
        <f>J274-AT274</f>
        <v/>
      </c>
      <c r="AY274" s="299">
        <f>K274-AU274</f>
        <v/>
      </c>
      <c r="AZ274" s="364" t="n"/>
      <c r="BA274" s="299" t="n"/>
      <c r="BB274" s="299" t="n"/>
      <c r="BC274" s="299" t="n"/>
      <c r="BD274" s="300" t="n"/>
      <c r="BE274" s="299">
        <f>L274-BA274</f>
        <v/>
      </c>
      <c r="BF274" s="299">
        <f>M274-BB274</f>
        <v/>
      </c>
      <c r="BG274" s="299">
        <f>N274-BC274</f>
        <v/>
      </c>
      <c r="BH274" s="299">
        <f>O274-BD274</f>
        <v/>
      </c>
      <c r="BJ274" s="364" t="n"/>
      <c r="DJ274" s="365" t="n"/>
    </row>
    <row r="275" outlineLevel="1" ht="12.75" customHeight="1" s="302">
      <c r="A275" s="354">
        <f>C275&amp;D275</f>
        <v/>
      </c>
      <c r="B275" s="354">
        <f>C275&amp;F275</f>
        <v/>
      </c>
      <c r="C275" s="355" t="inlineStr">
        <is>
          <t>Hotel Name</t>
        </is>
      </c>
      <c r="D275" s="485">
        <f>TEXT(F275,"mmm")&amp;"-"&amp;RIGHT(YEAR(F275),2)</f>
        <v/>
      </c>
      <c r="E275" s="485" t="inlineStr">
        <is>
          <t>Q3</t>
        </is>
      </c>
      <c r="F275" s="485" t="n">
        <v>45287</v>
      </c>
      <c r="G275" s="486">
        <f>WEEKDAY(F275)</f>
        <v/>
      </c>
      <c r="H275" s="299" t="n">
        <v>4</v>
      </c>
      <c r="I275" s="299" t="n">
        <v>0</v>
      </c>
      <c r="J275" s="299" t="n">
        <v>0</v>
      </c>
      <c r="K275" s="300">
        <f>SUM(H275:J275)-J275</f>
        <v/>
      </c>
      <c r="L275" s="299" t="n"/>
      <c r="M275" s="299" t="n"/>
      <c r="N275" s="299" t="n"/>
      <c r="O275" s="300">
        <f>SUM(L275:N275)-N275</f>
        <v/>
      </c>
      <c r="P275" s="358">
        <f>IF(ISERROR(K275/VLOOKUP(C275,$W$1:$X$4,2,0)),"",K275/VLOOKUP(C275,$W$1:$X$4,2,0))</f>
        <v/>
      </c>
      <c r="Q275" s="358">
        <f>IF(ISERROR(O275/VLOOKUP(C275,$W$1:$X$4,2,0)),"",O275/VLOOKUP(C275,$W$1:$X$4,2,0))</f>
        <v/>
      </c>
      <c r="R275" s="299" t="inlineStr">
        <is>
          <t>S</t>
        </is>
      </c>
      <c r="S275" s="299">
        <f>N275</f>
        <v/>
      </c>
      <c r="T275" s="358">
        <f>(O275+S275)/VLOOKUP(C275,$W$1:$X$4,2,0)</f>
        <v/>
      </c>
      <c r="U275" s="299" t="inlineStr">
        <is>
          <t>N</t>
        </is>
      </c>
      <c r="V275" s="359">
        <f>U275=R275</f>
        <v/>
      </c>
      <c r="W275" s="373" t="n"/>
      <c r="X275" s="349" t="n"/>
      <c r="Y275" s="483" t="n"/>
      <c r="Z275" s="362" t="n"/>
      <c r="AA275" s="477" t="n"/>
      <c r="AB275" s="299">
        <f>L275-H275</f>
        <v/>
      </c>
      <c r="AC275" s="299">
        <f>M275-I275</f>
        <v/>
      </c>
      <c r="AD275" s="299">
        <f>N275-J275</f>
        <v/>
      </c>
      <c r="AE275" s="299">
        <f>O275-K275</f>
        <v/>
      </c>
      <c r="AF275" s="299" t="n"/>
      <c r="AG275" s="299" t="n"/>
      <c r="AH275" s="299" t="n"/>
      <c r="AI275" s="299" t="n"/>
      <c r="AJ275" s="299">
        <f>SUM(AG275:AI275)-AI275</f>
        <v/>
      </c>
      <c r="AK275" s="299" t="n"/>
      <c r="AL275" s="299" t="n"/>
      <c r="AM275" s="299" t="n"/>
      <c r="AN275" s="299">
        <f>SUM(AK275:AM275)-AM275</f>
        <v/>
      </c>
      <c r="AO275" s="358">
        <f>IF(ISERROR(AJ275/VLOOKUP(C275,$W$1:$X$4,2,0)),"",AJ275/VLOOKUP(C275,$W$1:$X$4,2,0))</f>
        <v/>
      </c>
      <c r="AP275" s="358">
        <f>IF(ISERROR(AN275/VLOOKUP(C275,$W$1:$X$4,2,0)),"",AN275/VLOOKUP(C275,$W$1:$X$4,2,0))</f>
        <v/>
      </c>
      <c r="AR275" s="299" t="n"/>
      <c r="AS275" s="299" t="n"/>
      <c r="AT275" s="299" t="n"/>
      <c r="AU275" s="300" t="n"/>
      <c r="AV275" s="299">
        <f>H275-AR275</f>
        <v/>
      </c>
      <c r="AW275" s="299">
        <f>I275-AS275</f>
        <v/>
      </c>
      <c r="AX275" s="299">
        <f>J275-AT275</f>
        <v/>
      </c>
      <c r="AY275" s="299">
        <f>K275-AU275</f>
        <v/>
      </c>
      <c r="AZ275" s="364" t="n"/>
      <c r="BA275" s="299" t="n"/>
      <c r="BB275" s="299" t="n"/>
      <c r="BC275" s="299" t="n"/>
      <c r="BD275" s="300" t="n"/>
      <c r="BE275" s="299">
        <f>L275-BA275</f>
        <v/>
      </c>
      <c r="BF275" s="299">
        <f>M275-BB275</f>
        <v/>
      </c>
      <c r="BG275" s="299">
        <f>N275-BC275</f>
        <v/>
      </c>
      <c r="BH275" s="299">
        <f>O275-BD275</f>
        <v/>
      </c>
      <c r="BJ275" s="364" t="n"/>
      <c r="DJ275" s="365" t="n"/>
    </row>
    <row r="276" outlineLevel="1" ht="12.75" customHeight="1" s="302">
      <c r="A276" s="354">
        <f>C276&amp;D276</f>
        <v/>
      </c>
      <c r="B276" s="354">
        <f>C276&amp;F276</f>
        <v/>
      </c>
      <c r="C276" s="355" t="inlineStr">
        <is>
          <t>Hotel Name</t>
        </is>
      </c>
      <c r="D276" s="485">
        <f>TEXT(F276,"mmm")&amp;"-"&amp;RIGHT(YEAR(F276),2)</f>
        <v/>
      </c>
      <c r="E276" s="485" t="inlineStr">
        <is>
          <t>Q3</t>
        </is>
      </c>
      <c r="F276" s="485" t="n">
        <v>45288</v>
      </c>
      <c r="G276" s="486">
        <f>WEEKDAY(F276)</f>
        <v/>
      </c>
      <c r="H276" s="299" t="n">
        <v>7</v>
      </c>
      <c r="I276" s="299" t="n">
        <v>0</v>
      </c>
      <c r="J276" s="299" t="n">
        <v>0</v>
      </c>
      <c r="K276" s="300">
        <f>SUM(H276:J276)-J276</f>
        <v/>
      </c>
      <c r="L276" s="299" t="n"/>
      <c r="M276" s="299" t="n"/>
      <c r="N276" s="299" t="n"/>
      <c r="O276" s="300">
        <f>SUM(L276:N276)-N276</f>
        <v/>
      </c>
      <c r="P276" s="358">
        <f>IF(ISERROR(K276/VLOOKUP(C276,$W$1:$X$4,2,0)),"",K276/VLOOKUP(C276,$W$1:$X$4,2,0))</f>
        <v/>
      </c>
      <c r="Q276" s="358">
        <f>IF(ISERROR(O276/VLOOKUP(C276,$W$1:$X$4,2,0)),"",O276/VLOOKUP(C276,$W$1:$X$4,2,0))</f>
        <v/>
      </c>
      <c r="R276" s="299" t="inlineStr">
        <is>
          <t>S</t>
        </is>
      </c>
      <c r="S276" s="299">
        <f>N276</f>
        <v/>
      </c>
      <c r="T276" s="358">
        <f>(O276+S276)/VLOOKUP(C276,$W$1:$X$4,2,0)</f>
        <v/>
      </c>
      <c r="U276" s="299" t="inlineStr">
        <is>
          <t>N</t>
        </is>
      </c>
      <c r="V276" s="359">
        <f>U276=R276</f>
        <v/>
      </c>
      <c r="W276" s="373" t="n"/>
      <c r="X276" s="349" t="n"/>
      <c r="Y276" s="483" t="n"/>
      <c r="Z276" s="362" t="n"/>
      <c r="AA276" s="477" t="n"/>
      <c r="AB276" s="299">
        <f>L276-H276</f>
        <v/>
      </c>
      <c r="AC276" s="299">
        <f>M276-I276</f>
        <v/>
      </c>
      <c r="AD276" s="299">
        <f>N276-J276</f>
        <v/>
      </c>
      <c r="AE276" s="299">
        <f>O276-K276</f>
        <v/>
      </c>
      <c r="AF276" s="299" t="n"/>
      <c r="AG276" s="299" t="n"/>
      <c r="AH276" s="299" t="n"/>
      <c r="AI276" s="299" t="n"/>
      <c r="AJ276" s="299">
        <f>SUM(AG276:AI276)-AI276</f>
        <v/>
      </c>
      <c r="AK276" s="299" t="n"/>
      <c r="AL276" s="299" t="n"/>
      <c r="AM276" s="299" t="n"/>
      <c r="AN276" s="299">
        <f>SUM(AK276:AM276)-AM276</f>
        <v/>
      </c>
      <c r="AO276" s="358">
        <f>IF(ISERROR(AJ276/VLOOKUP(C276,$W$1:$X$4,2,0)),"",AJ276/VLOOKUP(C276,$W$1:$X$4,2,0))</f>
        <v/>
      </c>
      <c r="AP276" s="358">
        <f>IF(ISERROR(AN276/VLOOKUP(C276,$W$1:$X$4,2,0)),"",AN276/VLOOKUP(C276,$W$1:$X$4,2,0))</f>
        <v/>
      </c>
      <c r="AR276" s="299" t="n"/>
      <c r="AS276" s="299" t="n"/>
      <c r="AT276" s="299" t="n"/>
      <c r="AU276" s="300" t="n"/>
      <c r="AV276" s="299">
        <f>H276-AR276</f>
        <v/>
      </c>
      <c r="AW276" s="299">
        <f>I276-AS276</f>
        <v/>
      </c>
      <c r="AX276" s="299">
        <f>J276-AT276</f>
        <v/>
      </c>
      <c r="AY276" s="299">
        <f>K276-AU276</f>
        <v/>
      </c>
      <c r="AZ276" s="364" t="n"/>
      <c r="BA276" s="299" t="n"/>
      <c r="BB276" s="299" t="n"/>
      <c r="BC276" s="299" t="n"/>
      <c r="BD276" s="300" t="n"/>
      <c r="BE276" s="299">
        <f>L276-BA276</f>
        <v/>
      </c>
      <c r="BF276" s="299">
        <f>M276-BB276</f>
        <v/>
      </c>
      <c r="BG276" s="299">
        <f>N276-BC276</f>
        <v/>
      </c>
      <c r="BH276" s="299">
        <f>O276-BD276</f>
        <v/>
      </c>
      <c r="BJ276" s="364" t="n"/>
      <c r="DJ276" s="365" t="n"/>
    </row>
    <row r="277" outlineLevel="1" ht="12.75" customHeight="1" s="302">
      <c r="A277" s="354">
        <f>C277&amp;D277</f>
        <v/>
      </c>
      <c r="B277" s="354">
        <f>C277&amp;F277</f>
        <v/>
      </c>
      <c r="C277" s="355" t="inlineStr">
        <is>
          <t>Hotel Name</t>
        </is>
      </c>
      <c r="D277" s="485">
        <f>TEXT(F277,"mmm")&amp;"-"&amp;RIGHT(YEAR(F277),2)</f>
        <v/>
      </c>
      <c r="E277" s="485" t="inlineStr">
        <is>
          <t>Q3</t>
        </is>
      </c>
      <c r="F277" s="485" t="n">
        <v>45289</v>
      </c>
      <c r="G277" s="486">
        <f>WEEKDAY(F277)</f>
        <v/>
      </c>
      <c r="H277" s="299" t="n">
        <v>3</v>
      </c>
      <c r="I277" s="299" t="n">
        <v>0</v>
      </c>
      <c r="J277" s="299" t="n">
        <v>0</v>
      </c>
      <c r="K277" s="300">
        <f>SUM(H277:J277)-J277</f>
        <v/>
      </c>
      <c r="L277" s="299" t="n"/>
      <c r="M277" s="299" t="n"/>
      <c r="N277" s="299" t="n"/>
      <c r="O277" s="300">
        <f>SUM(L277:N277)-N277</f>
        <v/>
      </c>
      <c r="P277" s="358">
        <f>IF(ISERROR(K277/VLOOKUP(C277,$W$1:$X$4,2,0)),"",K277/VLOOKUP(C277,$W$1:$X$4,2,0))</f>
        <v/>
      </c>
      <c r="Q277" s="358">
        <f>IF(ISERROR(O277/VLOOKUP(C277,$W$1:$X$4,2,0)),"",O277/VLOOKUP(C277,$W$1:$X$4,2,0))</f>
        <v/>
      </c>
      <c r="R277" s="299" t="inlineStr">
        <is>
          <t>S</t>
        </is>
      </c>
      <c r="S277" s="299">
        <f>N277</f>
        <v/>
      </c>
      <c r="T277" s="358">
        <f>(O277+S277)/VLOOKUP(C277,$W$1:$X$4,2,0)</f>
        <v/>
      </c>
      <c r="U277" s="299" t="inlineStr">
        <is>
          <t>H</t>
        </is>
      </c>
      <c r="V277" s="359">
        <f>U277=R277</f>
        <v/>
      </c>
      <c r="W277" s="373" t="n"/>
      <c r="X277" s="349" t="n"/>
      <c r="Y277" s="483" t="n"/>
      <c r="Z277" s="362" t="n"/>
      <c r="AA277" s="477" t="n"/>
      <c r="AB277" s="299">
        <f>L277-H277</f>
        <v/>
      </c>
      <c r="AC277" s="299">
        <f>M277-I277</f>
        <v/>
      </c>
      <c r="AD277" s="299">
        <f>N277-J277</f>
        <v/>
      </c>
      <c r="AE277" s="299">
        <f>O277-K277</f>
        <v/>
      </c>
      <c r="AF277" s="299" t="n"/>
      <c r="AG277" s="299" t="n"/>
      <c r="AH277" s="299" t="n"/>
      <c r="AI277" s="299" t="n"/>
      <c r="AJ277" s="299">
        <f>SUM(AG277:AI277)-AI277</f>
        <v/>
      </c>
      <c r="AK277" s="299" t="n"/>
      <c r="AL277" s="299" t="n"/>
      <c r="AM277" s="299" t="n"/>
      <c r="AN277" s="299">
        <f>SUM(AK277:AM277)-AM277</f>
        <v/>
      </c>
      <c r="AO277" s="358">
        <f>IF(ISERROR(AJ277/VLOOKUP(C277,$W$1:$X$4,2,0)),"",AJ277/VLOOKUP(C277,$W$1:$X$4,2,0))</f>
        <v/>
      </c>
      <c r="AP277" s="358">
        <f>IF(ISERROR(AN277/VLOOKUP(C277,$W$1:$X$4,2,0)),"",AN277/VLOOKUP(C277,$W$1:$X$4,2,0))</f>
        <v/>
      </c>
      <c r="AR277" s="299" t="n"/>
      <c r="AS277" s="299" t="n"/>
      <c r="AT277" s="299" t="n"/>
      <c r="AU277" s="300" t="n"/>
      <c r="AV277" s="299">
        <f>H277-AR277</f>
        <v/>
      </c>
      <c r="AW277" s="299">
        <f>I277-AS277</f>
        <v/>
      </c>
      <c r="AX277" s="299">
        <f>J277-AT277</f>
        <v/>
      </c>
      <c r="AY277" s="299">
        <f>K277-AU277</f>
        <v/>
      </c>
      <c r="AZ277" s="364" t="n"/>
      <c r="BA277" s="299" t="n"/>
      <c r="BB277" s="299" t="n"/>
      <c r="BC277" s="299" t="n"/>
      <c r="BD277" s="300" t="n"/>
      <c r="BE277" s="299">
        <f>L277-BA277</f>
        <v/>
      </c>
      <c r="BF277" s="299">
        <f>M277-BB277</f>
        <v/>
      </c>
      <c r="BG277" s="299">
        <f>N277-BC277</f>
        <v/>
      </c>
      <c r="BH277" s="299">
        <f>O277-BD277</f>
        <v/>
      </c>
      <c r="BJ277" s="364" t="n"/>
      <c r="DJ277" s="365" t="n"/>
    </row>
    <row r="278" outlineLevel="1" ht="12.75" customHeight="1" s="302">
      <c r="A278" s="354">
        <f>C278&amp;D278</f>
        <v/>
      </c>
      <c r="B278" s="354">
        <f>C278&amp;F278</f>
        <v/>
      </c>
      <c r="C278" s="355" t="inlineStr">
        <is>
          <t>Hotel Name</t>
        </is>
      </c>
      <c r="D278" s="485">
        <f>TEXT(F278,"mmm")&amp;"-"&amp;RIGHT(YEAR(F278),2)</f>
        <v/>
      </c>
      <c r="E278" s="485" t="inlineStr">
        <is>
          <t>Q3</t>
        </is>
      </c>
      <c r="F278" s="485" t="n">
        <v>45290</v>
      </c>
      <c r="G278" s="486">
        <f>WEEKDAY(F278)</f>
        <v/>
      </c>
      <c r="H278" s="299" t="n">
        <v>1</v>
      </c>
      <c r="I278" s="299" t="n">
        <v>0</v>
      </c>
      <c r="J278" s="299" t="n">
        <v>0</v>
      </c>
      <c r="K278" s="300">
        <f>SUM(H278:J278)-J278</f>
        <v/>
      </c>
      <c r="L278" s="299" t="n"/>
      <c r="M278" s="299" t="n"/>
      <c r="N278" s="299" t="n"/>
      <c r="O278" s="300">
        <f>SUM(L278:N278)-N278</f>
        <v/>
      </c>
      <c r="P278" s="358">
        <f>IF(ISERROR(K278/VLOOKUP(C278,$W$1:$X$4,2,0)),"",K278/VLOOKUP(C278,$W$1:$X$4,2,0))</f>
        <v/>
      </c>
      <c r="Q278" s="358">
        <f>IF(ISERROR(O278/VLOOKUP(C278,$W$1:$X$4,2,0)),"",O278/VLOOKUP(C278,$W$1:$X$4,2,0))</f>
        <v/>
      </c>
      <c r="R278" s="299" t="inlineStr">
        <is>
          <t>N</t>
        </is>
      </c>
      <c r="S278" s="299">
        <f>N278</f>
        <v/>
      </c>
      <c r="T278" s="358">
        <f>(O278+S278)/VLOOKUP(C278,$W$1:$X$4,2,0)</f>
        <v/>
      </c>
      <c r="U278" s="299" t="inlineStr">
        <is>
          <t>H</t>
        </is>
      </c>
      <c r="V278" s="359">
        <f>U278=R278</f>
        <v/>
      </c>
      <c r="W278" s="373" t="n"/>
      <c r="X278" s="349" t="n"/>
      <c r="Y278" s="483" t="n"/>
      <c r="Z278" s="362" t="n"/>
      <c r="AA278" s="477" t="n"/>
      <c r="AB278" s="299">
        <f>L278-H278</f>
        <v/>
      </c>
      <c r="AC278" s="299">
        <f>M278-I278</f>
        <v/>
      </c>
      <c r="AD278" s="299">
        <f>N278-J278</f>
        <v/>
      </c>
      <c r="AE278" s="299">
        <f>O278-K278</f>
        <v/>
      </c>
      <c r="AF278" s="299" t="n"/>
      <c r="AG278" s="299" t="n"/>
      <c r="AH278" s="299" t="n"/>
      <c r="AI278" s="299" t="n"/>
      <c r="AJ278" s="299">
        <f>SUM(AG278:AI278)-AI278</f>
        <v/>
      </c>
      <c r="AK278" s="299" t="n"/>
      <c r="AL278" s="299" t="n"/>
      <c r="AM278" s="299" t="n"/>
      <c r="AN278" s="299">
        <f>SUM(AK278:AM278)-AM278</f>
        <v/>
      </c>
      <c r="AO278" s="358">
        <f>IF(ISERROR(AJ278/VLOOKUP(C278,$W$1:$X$4,2,0)),"",AJ278/VLOOKUP(C278,$W$1:$X$4,2,0))</f>
        <v/>
      </c>
      <c r="AP278" s="358">
        <f>IF(ISERROR(AN278/VLOOKUP(C278,$W$1:$X$4,2,0)),"",AN278/VLOOKUP(C278,$W$1:$X$4,2,0))</f>
        <v/>
      </c>
      <c r="AR278" s="299" t="n"/>
      <c r="AS278" s="299" t="n"/>
      <c r="AT278" s="299" t="n"/>
      <c r="AU278" s="300" t="n"/>
      <c r="AV278" s="299">
        <f>H278-AR278</f>
        <v/>
      </c>
      <c r="AW278" s="299">
        <f>I278-AS278</f>
        <v/>
      </c>
      <c r="AX278" s="299">
        <f>J278-AT278</f>
        <v/>
      </c>
      <c r="AY278" s="299">
        <f>K278-AU278</f>
        <v/>
      </c>
      <c r="AZ278" s="364" t="n"/>
      <c r="BA278" s="299" t="n"/>
      <c r="BB278" s="299" t="n"/>
      <c r="BC278" s="299" t="n"/>
      <c r="BD278" s="300" t="n"/>
      <c r="BE278" s="299">
        <f>L278-BA278</f>
        <v/>
      </c>
      <c r="BF278" s="299">
        <f>M278-BB278</f>
        <v/>
      </c>
      <c r="BG278" s="299">
        <f>N278-BC278</f>
        <v/>
      </c>
      <c r="BH278" s="299">
        <f>O278-BD278</f>
        <v/>
      </c>
      <c r="BJ278" s="364" t="n"/>
      <c r="DJ278" s="365" t="n"/>
    </row>
    <row r="279" outlineLevel="1" ht="12.75" customHeight="1" s="302">
      <c r="A279" s="354">
        <f>C279&amp;D279</f>
        <v/>
      </c>
      <c r="B279" s="354">
        <f>C279&amp;F279</f>
        <v/>
      </c>
      <c r="C279" s="355" t="inlineStr">
        <is>
          <t>Hotel Name</t>
        </is>
      </c>
      <c r="D279" s="485">
        <f>TEXT(F279,"mmm")&amp;"-"&amp;RIGHT(YEAR(F279),2)</f>
        <v/>
      </c>
      <c r="E279" s="485" t="inlineStr">
        <is>
          <t>Q3</t>
        </is>
      </c>
      <c r="F279" s="485" t="n">
        <v>45291</v>
      </c>
      <c r="G279" s="486">
        <f>WEEKDAY(F279)</f>
        <v/>
      </c>
      <c r="H279" s="299" t="n">
        <v>0</v>
      </c>
      <c r="I279" s="299" t="n">
        <v>0</v>
      </c>
      <c r="J279" s="299" t="n">
        <v>0</v>
      </c>
      <c r="K279" s="300">
        <f>SUM(H279:J279)-J279</f>
        <v/>
      </c>
      <c r="L279" s="299" t="n"/>
      <c r="M279" s="299" t="n"/>
      <c r="N279" s="299" t="n"/>
      <c r="O279" s="300">
        <f>SUM(L279:N279)-N279</f>
        <v/>
      </c>
      <c r="P279" s="358">
        <f>IF(ISERROR(K279/VLOOKUP(C279,$W$1:$X$4,2,0)),"",K279/VLOOKUP(C279,$W$1:$X$4,2,0))</f>
        <v/>
      </c>
      <c r="Q279" s="358">
        <f>IF(ISERROR(O279/VLOOKUP(C279,$W$1:$X$4,2,0)),"",O279/VLOOKUP(C279,$W$1:$X$4,2,0))</f>
        <v/>
      </c>
      <c r="R279" s="299" t="inlineStr">
        <is>
          <t>S</t>
        </is>
      </c>
      <c r="S279" s="299">
        <f>N279</f>
        <v/>
      </c>
      <c r="T279" s="358">
        <f>(O279+S279)/VLOOKUP(C279,$W$1:$X$4,2,0)</f>
        <v/>
      </c>
      <c r="U279" s="299" t="inlineStr">
        <is>
          <t>H</t>
        </is>
      </c>
      <c r="V279" s="359">
        <f>U279=R279</f>
        <v/>
      </c>
      <c r="W279" s="373" t="n"/>
      <c r="X279" s="349" t="n"/>
      <c r="Y279" s="483" t="n"/>
      <c r="Z279" s="362" t="n"/>
      <c r="AA279" s="477" t="n"/>
      <c r="AB279" s="299">
        <f>L279-H279</f>
        <v/>
      </c>
      <c r="AC279" s="299">
        <f>M279-I279</f>
        <v/>
      </c>
      <c r="AD279" s="299">
        <f>N279-J279</f>
        <v/>
      </c>
      <c r="AE279" s="299">
        <f>O279-K279</f>
        <v/>
      </c>
      <c r="AF279" s="299" t="n"/>
      <c r="AG279" s="299" t="n"/>
      <c r="AH279" s="299" t="n"/>
      <c r="AI279" s="299" t="n"/>
      <c r="AJ279" s="299">
        <f>SUM(AG279:AI279)-AI279</f>
        <v/>
      </c>
      <c r="AK279" s="299" t="n"/>
      <c r="AL279" s="299" t="n"/>
      <c r="AM279" s="299" t="n"/>
      <c r="AN279" s="299">
        <f>SUM(AK279:AM279)-AM279</f>
        <v/>
      </c>
      <c r="AO279" s="358">
        <f>IF(ISERROR(AJ279/VLOOKUP(C279,$W$1:$X$4,2,0)),"",AJ279/VLOOKUP(C279,$W$1:$X$4,2,0))</f>
        <v/>
      </c>
      <c r="AP279" s="358">
        <f>IF(ISERROR(AN279/VLOOKUP(C279,$W$1:$X$4,2,0)),"",AN279/VLOOKUP(C279,$W$1:$X$4,2,0))</f>
        <v/>
      </c>
      <c r="AR279" s="299" t="n"/>
      <c r="AS279" s="299" t="n"/>
      <c r="AT279" s="299" t="n"/>
      <c r="AU279" s="300" t="n"/>
      <c r="AV279" s="299">
        <f>H279-AR279</f>
        <v/>
      </c>
      <c r="AW279" s="299">
        <f>I279-AS279</f>
        <v/>
      </c>
      <c r="AX279" s="299">
        <f>J279-AT279</f>
        <v/>
      </c>
      <c r="AY279" s="299">
        <f>K279-AU279</f>
        <v/>
      </c>
      <c r="AZ279" s="364" t="n"/>
      <c r="BA279" s="299" t="n"/>
      <c r="BB279" s="299" t="n"/>
      <c r="BC279" s="299" t="n"/>
      <c r="BD279" s="300" t="n"/>
      <c r="BE279" s="299">
        <f>L279-BA279</f>
        <v/>
      </c>
      <c r="BF279" s="299">
        <f>M279-BB279</f>
        <v/>
      </c>
      <c r="BG279" s="299">
        <f>N279-BC279</f>
        <v/>
      </c>
      <c r="BH279" s="299">
        <f>O279-BD279</f>
        <v/>
      </c>
      <c r="BJ279" s="364" t="n"/>
      <c r="DJ279" s="365" t="n"/>
    </row>
    <row r="280" outlineLevel="1" ht="12.75" customHeight="1" s="302">
      <c r="A280" s="354">
        <f>C280&amp;D280</f>
        <v/>
      </c>
      <c r="B280" s="354">
        <f>C280&amp;F280</f>
        <v/>
      </c>
      <c r="C280" s="355" t="inlineStr">
        <is>
          <t>Hotel Name</t>
        </is>
      </c>
      <c r="D280" s="485">
        <f>TEXT(F280,"mmm")&amp;"-"&amp;RIGHT(YEAR(F280),2)</f>
        <v/>
      </c>
      <c r="E280" s="485" t="inlineStr">
        <is>
          <t>Q4</t>
        </is>
      </c>
      <c r="F280" s="485" t="n">
        <v>45292</v>
      </c>
      <c r="G280" s="486">
        <f>WEEKDAY(F280)</f>
        <v/>
      </c>
      <c r="H280" s="299" t="n">
        <v>1</v>
      </c>
      <c r="I280" s="299" t="n">
        <v>10</v>
      </c>
      <c r="J280" s="299" t="n">
        <v>0</v>
      </c>
      <c r="K280" s="300">
        <f>SUM(H280:J280)-J280</f>
        <v/>
      </c>
      <c r="L280" s="299" t="n"/>
      <c r="M280" s="299" t="n"/>
      <c r="N280" s="299" t="n"/>
      <c r="O280" s="300">
        <f>SUM(L280:N280)-N280</f>
        <v/>
      </c>
      <c r="P280" s="358">
        <f>IF(ISERROR(K280/VLOOKUP(C280,$W$1:$X$4,2,0)),"",K280/VLOOKUP(C280,$W$1:$X$4,2,0))</f>
        <v/>
      </c>
      <c r="Q280" s="358">
        <f>IF(ISERROR(O280/VLOOKUP(C280,$W$1:$X$4,2,0)),"",O280/VLOOKUP(C280,$W$1:$X$4,2,0))</f>
        <v/>
      </c>
      <c r="R280" s="299" t="inlineStr">
        <is>
          <t>S</t>
        </is>
      </c>
      <c r="S280" s="299">
        <f>N280</f>
        <v/>
      </c>
      <c r="T280" s="358">
        <f>(O280+S280)/VLOOKUP(C280,$W$1:$X$4,2,0)</f>
        <v/>
      </c>
      <c r="U280" s="299" t="inlineStr">
        <is>
          <t>S</t>
        </is>
      </c>
      <c r="V280" s="359">
        <f>U280=R280</f>
        <v/>
      </c>
      <c r="W280" s="360">
        <f>ROUND(L280,0)</f>
        <v/>
      </c>
      <c r="X280" s="360">
        <f>ROUND(M280,0)</f>
        <v/>
      </c>
      <c r="Y280" s="483" t="n"/>
      <c r="Z280" s="362" t="n"/>
      <c r="AA280" s="477" t="n"/>
      <c r="AB280" s="299">
        <f>L280-H280</f>
        <v/>
      </c>
      <c r="AC280" s="299">
        <f>M280-I280</f>
        <v/>
      </c>
      <c r="AD280" s="299">
        <f>N280-J280</f>
        <v/>
      </c>
      <c r="AE280" s="299">
        <f>O280-K280</f>
        <v/>
      </c>
      <c r="AF280" s="299" t="n"/>
      <c r="AG280" s="299" t="n"/>
      <c r="AH280" s="299" t="n"/>
      <c r="AI280" s="299" t="n"/>
      <c r="AJ280" s="299">
        <f>SUM(AG280:AI280)-AI280</f>
        <v/>
      </c>
      <c r="AK280" s="299" t="n"/>
      <c r="AL280" s="299" t="n"/>
      <c r="AM280" s="299" t="n"/>
      <c r="AN280" s="299">
        <f>SUM(AK280:AM280)-AM280</f>
        <v/>
      </c>
      <c r="AO280" s="358">
        <f>IF(ISERROR(AJ280/VLOOKUP(C280,$W$1:$X$4,2,0)),"",AJ280/VLOOKUP(C280,$W$1:$X$4,2,0))</f>
        <v/>
      </c>
      <c r="AP280" s="358">
        <f>IF(ISERROR(AN280/VLOOKUP(C280,$W$1:$X$4,2,0)),"",AN280/VLOOKUP(C280,$W$1:$X$4,2,0))</f>
        <v/>
      </c>
      <c r="AR280" s="299" t="n"/>
      <c r="AS280" s="299" t="n"/>
      <c r="AT280" s="299" t="n"/>
      <c r="AU280" s="300" t="n"/>
      <c r="AV280" s="299">
        <f>H280-AR280</f>
        <v/>
      </c>
      <c r="AW280" s="299">
        <f>I280-AS280</f>
        <v/>
      </c>
      <c r="AX280" s="299">
        <f>J280-AT280</f>
        <v/>
      </c>
      <c r="AY280" s="299">
        <f>K280-AU280</f>
        <v/>
      </c>
      <c r="AZ280" s="364" t="n"/>
      <c r="BA280" s="299" t="n"/>
      <c r="BB280" s="299" t="n"/>
      <c r="BC280" s="299" t="n"/>
      <c r="BD280" s="300" t="n"/>
      <c r="BE280" s="299">
        <f>L280-BA280</f>
        <v/>
      </c>
      <c r="BF280" s="299">
        <f>M280-BB280</f>
        <v/>
      </c>
      <c r="BG280" s="299">
        <f>N280-BC280</f>
        <v/>
      </c>
      <c r="BH280" s="299">
        <f>O280-BD280</f>
        <v/>
      </c>
      <c r="DJ280" s="365" t="n"/>
    </row>
    <row r="281" outlineLevel="1" ht="12.75" customHeight="1" s="302">
      <c r="A281" s="354">
        <f>C281&amp;D281</f>
        <v/>
      </c>
      <c r="B281" s="354">
        <f>C281&amp;F281</f>
        <v/>
      </c>
      <c r="C281" s="355" t="inlineStr">
        <is>
          <t>Hotel Name</t>
        </is>
      </c>
      <c r="D281" s="485">
        <f>TEXT(F281,"mmm")&amp;"-"&amp;RIGHT(YEAR(F281),2)</f>
        <v/>
      </c>
      <c r="E281" s="485" t="inlineStr">
        <is>
          <t>Q4</t>
        </is>
      </c>
      <c r="F281" s="485" t="n">
        <v>45293</v>
      </c>
      <c r="G281" s="486">
        <f>WEEKDAY(F281)</f>
        <v/>
      </c>
      <c r="H281" s="299" t="n">
        <v>3</v>
      </c>
      <c r="I281" s="299" t="n">
        <v>20</v>
      </c>
      <c r="J281" s="299" t="n">
        <v>0</v>
      </c>
      <c r="K281" s="300">
        <f>SUM(H281:J281)-J281</f>
        <v/>
      </c>
      <c r="L281" s="299" t="n"/>
      <c r="M281" s="299" t="n"/>
      <c r="N281" s="299" t="n"/>
      <c r="O281" s="300">
        <f>SUM(L281:N281)-N281</f>
        <v/>
      </c>
      <c r="P281" s="358">
        <f>IF(ISERROR(K281/VLOOKUP(C281,$W$1:$X$4,2,0)),"",K281/VLOOKUP(C281,$W$1:$X$4,2,0))</f>
        <v/>
      </c>
      <c r="Q281" s="358">
        <f>IF(ISERROR(O281/VLOOKUP(C281,$W$1:$X$4,2,0)),"",O281/VLOOKUP(C281,$W$1:$X$4,2,0))</f>
        <v/>
      </c>
      <c r="R281" s="299" t="inlineStr">
        <is>
          <t>S</t>
        </is>
      </c>
      <c r="S281" s="299">
        <f>N281</f>
        <v/>
      </c>
      <c r="T281" s="358">
        <f>(O281+S281)/VLOOKUP(C281,$W$1:$X$4,2,0)</f>
        <v/>
      </c>
      <c r="U281" s="299" t="inlineStr">
        <is>
          <t>L</t>
        </is>
      </c>
      <c r="V281" s="359">
        <f>U281=R281</f>
        <v/>
      </c>
      <c r="W281" s="360">
        <f>ROUND(L281,0)</f>
        <v/>
      </c>
      <c r="X281" s="360">
        <f>ROUND(M281,0)</f>
        <v/>
      </c>
      <c r="Y281" s="483" t="n"/>
      <c r="Z281" s="362" t="n"/>
      <c r="AA281" s="477" t="n"/>
      <c r="AB281" s="299">
        <f>L281-H281</f>
        <v/>
      </c>
      <c r="AC281" s="299">
        <f>M281-I281</f>
        <v/>
      </c>
      <c r="AD281" s="299">
        <f>N281-J281</f>
        <v/>
      </c>
      <c r="AE281" s="299">
        <f>O281-K281</f>
        <v/>
      </c>
      <c r="AF281" s="299" t="n"/>
      <c r="AG281" s="299" t="n"/>
      <c r="AH281" s="299" t="n"/>
      <c r="AI281" s="299" t="n"/>
      <c r="AJ281" s="299">
        <f>SUM(AG281:AI281)-AI281</f>
        <v/>
      </c>
      <c r="AK281" s="299" t="n"/>
      <c r="AL281" s="299" t="n"/>
      <c r="AM281" s="299" t="n"/>
      <c r="AN281" s="299">
        <f>SUM(AK281:AM281)-AM281</f>
        <v/>
      </c>
      <c r="AO281" s="358">
        <f>IF(ISERROR(AJ281/VLOOKUP(C281,$W$1:$X$4,2,0)),"",AJ281/VLOOKUP(C281,$W$1:$X$4,2,0))</f>
        <v/>
      </c>
      <c r="AP281" s="358">
        <f>IF(ISERROR(AN281/VLOOKUP(C281,$W$1:$X$4,2,0)),"",AN281/VLOOKUP(C281,$W$1:$X$4,2,0))</f>
        <v/>
      </c>
      <c r="AR281" s="299" t="n"/>
      <c r="AS281" s="299" t="n"/>
      <c r="AT281" s="299" t="n"/>
      <c r="AU281" s="300" t="n"/>
      <c r="AV281" s="299">
        <f>H281-AR281</f>
        <v/>
      </c>
      <c r="AW281" s="299">
        <f>I281-AS281</f>
        <v/>
      </c>
      <c r="AX281" s="299">
        <f>J281-AT281</f>
        <v/>
      </c>
      <c r="AY281" s="299">
        <f>K281-AU281</f>
        <v/>
      </c>
      <c r="AZ281" s="364" t="n"/>
      <c r="BA281" s="299" t="n"/>
      <c r="BB281" s="299" t="n"/>
      <c r="BC281" s="299" t="n"/>
      <c r="BD281" s="300" t="n"/>
      <c r="BE281" s="299">
        <f>L281-BA281</f>
        <v/>
      </c>
      <c r="BF281" s="299">
        <f>M281-BB281</f>
        <v/>
      </c>
      <c r="BG281" s="299">
        <f>N281-BC281</f>
        <v/>
      </c>
      <c r="BH281" s="299">
        <f>O281-BD281</f>
        <v/>
      </c>
      <c r="DJ281" s="365" t="n"/>
    </row>
    <row r="282" outlineLevel="1" ht="12.75" customHeight="1" s="302">
      <c r="A282" s="354">
        <f>C282&amp;D282</f>
        <v/>
      </c>
      <c r="B282" s="354">
        <f>C282&amp;F282</f>
        <v/>
      </c>
      <c r="C282" s="355" t="inlineStr">
        <is>
          <t>Hotel Name</t>
        </is>
      </c>
      <c r="D282" s="485">
        <f>TEXT(F282,"mmm")&amp;"-"&amp;RIGHT(YEAR(F282),2)</f>
        <v/>
      </c>
      <c r="E282" s="485" t="inlineStr">
        <is>
          <t>Q4</t>
        </is>
      </c>
      <c r="F282" s="485" t="n">
        <v>45294</v>
      </c>
      <c r="G282" s="486">
        <f>WEEKDAY(F282)</f>
        <v/>
      </c>
      <c r="H282" s="299" t="n">
        <v>0</v>
      </c>
      <c r="I282" s="299" t="n">
        <v>20</v>
      </c>
      <c r="J282" s="299" t="n">
        <v>0</v>
      </c>
      <c r="K282" s="300">
        <f>SUM(H282:J282)-J282</f>
        <v/>
      </c>
      <c r="L282" s="299" t="n"/>
      <c r="M282" s="299" t="n"/>
      <c r="N282" s="299" t="n"/>
      <c r="O282" s="300">
        <f>SUM(L282:N282)-N282</f>
        <v/>
      </c>
      <c r="P282" s="358">
        <f>IF(ISERROR(K282/VLOOKUP(C282,$W$1:$X$4,2,0)),"",K282/VLOOKUP(C282,$W$1:$X$4,2,0))</f>
        <v/>
      </c>
      <c r="Q282" s="358">
        <f>IF(ISERROR(O282/VLOOKUP(C282,$W$1:$X$4,2,0)),"",O282/VLOOKUP(C282,$W$1:$X$4,2,0))</f>
        <v/>
      </c>
      <c r="R282" s="299" t="inlineStr">
        <is>
          <t>L</t>
        </is>
      </c>
      <c r="S282" s="299">
        <f>N282</f>
        <v/>
      </c>
      <c r="T282" s="358">
        <f>(O282+S282)/VLOOKUP(C282,$W$1:$X$4,2,0)</f>
        <v/>
      </c>
      <c r="U282" s="299" t="inlineStr">
        <is>
          <t>L</t>
        </is>
      </c>
      <c r="V282" s="359">
        <f>U282=R282</f>
        <v/>
      </c>
      <c r="W282" s="360">
        <f>ROUND(L282,0)</f>
        <v/>
      </c>
      <c r="X282" s="360">
        <f>ROUND(M282,0)</f>
        <v/>
      </c>
      <c r="Y282" s="483" t="n"/>
      <c r="Z282" s="362" t="n"/>
      <c r="AA282" s="477" t="n"/>
      <c r="AB282" s="299">
        <f>L282-H282</f>
        <v/>
      </c>
      <c r="AC282" s="299">
        <f>M282-I282</f>
        <v/>
      </c>
      <c r="AD282" s="299">
        <f>N282-J282</f>
        <v/>
      </c>
      <c r="AE282" s="299">
        <f>O282-K282</f>
        <v/>
      </c>
      <c r="AF282" s="299" t="n"/>
      <c r="AG282" s="299" t="n"/>
      <c r="AH282" s="299" t="n"/>
      <c r="AI282" s="299" t="n"/>
      <c r="AJ282" s="299">
        <f>SUM(AG282:AI282)-AI282</f>
        <v/>
      </c>
      <c r="AK282" s="299" t="n"/>
      <c r="AL282" s="299" t="n"/>
      <c r="AM282" s="299" t="n"/>
      <c r="AN282" s="299">
        <f>SUM(AK282:AM282)-AM282</f>
        <v/>
      </c>
      <c r="AO282" s="358">
        <f>IF(ISERROR(AJ282/VLOOKUP(C282,$W$1:$X$4,2,0)),"",AJ282/VLOOKUP(C282,$W$1:$X$4,2,0))</f>
        <v/>
      </c>
      <c r="AP282" s="358">
        <f>IF(ISERROR(AN282/VLOOKUP(C282,$W$1:$X$4,2,0)),"",AN282/VLOOKUP(C282,$W$1:$X$4,2,0))</f>
        <v/>
      </c>
      <c r="AR282" s="299" t="n"/>
      <c r="AS282" s="299" t="n"/>
      <c r="AT282" s="299" t="n"/>
      <c r="AU282" s="300" t="n"/>
      <c r="AV282" s="299">
        <f>H282-AR282</f>
        <v/>
      </c>
      <c r="AW282" s="299">
        <f>I282-AS282</f>
        <v/>
      </c>
      <c r="AX282" s="299">
        <f>J282-AT282</f>
        <v/>
      </c>
      <c r="AY282" s="299">
        <f>K282-AU282</f>
        <v/>
      </c>
      <c r="AZ282" s="364" t="n"/>
      <c r="BA282" s="299" t="n"/>
      <c r="BB282" s="299" t="n"/>
      <c r="BC282" s="299" t="n"/>
      <c r="BD282" s="300" t="n"/>
      <c r="BE282" s="299">
        <f>L282-BA282</f>
        <v/>
      </c>
      <c r="BF282" s="299">
        <f>M282-BB282</f>
        <v/>
      </c>
      <c r="BG282" s="299">
        <f>N282-BC282</f>
        <v/>
      </c>
      <c r="BH282" s="299">
        <f>O282-BD282</f>
        <v/>
      </c>
      <c r="DJ282" s="365" t="n"/>
    </row>
    <row r="283" outlineLevel="1" ht="12.75" customHeight="1" s="302">
      <c r="A283" s="354">
        <f>C283&amp;D283</f>
        <v/>
      </c>
      <c r="B283" s="354">
        <f>C283&amp;F283</f>
        <v/>
      </c>
      <c r="C283" s="355" t="inlineStr">
        <is>
          <t>Hotel Name</t>
        </is>
      </c>
      <c r="D283" s="485">
        <f>TEXT(F283,"mmm")&amp;"-"&amp;RIGHT(YEAR(F283),2)</f>
        <v/>
      </c>
      <c r="E283" s="485" t="inlineStr">
        <is>
          <t>Q4</t>
        </is>
      </c>
      <c r="F283" s="485" t="n">
        <v>45295</v>
      </c>
      <c r="G283" s="486">
        <f>WEEKDAY(F283)</f>
        <v/>
      </c>
      <c r="H283" s="299" t="n">
        <v>1</v>
      </c>
      <c r="I283" s="299" t="n">
        <v>18</v>
      </c>
      <c r="J283" s="299" t="n">
        <v>0</v>
      </c>
      <c r="K283" s="300">
        <f>SUM(H283:J283)-J283</f>
        <v/>
      </c>
      <c r="L283" s="299" t="n"/>
      <c r="M283" s="299" t="n"/>
      <c r="N283" s="299" t="n"/>
      <c r="O283" s="300">
        <f>SUM(L283:N283)-N283</f>
        <v/>
      </c>
      <c r="P283" s="358">
        <f>IF(ISERROR(K283/VLOOKUP(C283,$W$1:$X$4,2,0)),"",K283/VLOOKUP(C283,$W$1:$X$4,2,0))</f>
        <v/>
      </c>
      <c r="Q283" s="358">
        <f>IF(ISERROR(O283/VLOOKUP(C283,$W$1:$X$4,2,0)),"",O283/VLOOKUP(C283,$W$1:$X$4,2,0))</f>
        <v/>
      </c>
      <c r="R283" s="299" t="inlineStr">
        <is>
          <t>L</t>
        </is>
      </c>
      <c r="S283" s="299">
        <f>N283</f>
        <v/>
      </c>
      <c r="T283" s="358">
        <f>(O283+S283)/VLOOKUP(C283,$W$1:$X$4,2,0)</f>
        <v/>
      </c>
      <c r="U283" s="299" t="inlineStr">
        <is>
          <t>L</t>
        </is>
      </c>
      <c r="V283" s="359">
        <f>U283=R283</f>
        <v/>
      </c>
      <c r="W283" s="360">
        <f>ROUND(L283,0)</f>
        <v/>
      </c>
      <c r="X283" s="360">
        <f>ROUND(M283,0)</f>
        <v/>
      </c>
      <c r="Y283" s="483" t="n"/>
      <c r="Z283" s="362" t="n"/>
      <c r="AA283" s="477" t="n"/>
      <c r="AB283" s="299">
        <f>L283-H283</f>
        <v/>
      </c>
      <c r="AC283" s="299">
        <f>M283-I283</f>
        <v/>
      </c>
      <c r="AD283" s="299">
        <f>N283-J283</f>
        <v/>
      </c>
      <c r="AE283" s="299">
        <f>O283-K283</f>
        <v/>
      </c>
      <c r="AF283" s="299" t="n"/>
      <c r="AG283" s="299" t="n"/>
      <c r="AH283" s="299" t="n"/>
      <c r="AI283" s="299" t="n"/>
      <c r="AJ283" s="299">
        <f>SUM(AG283:AI283)-AI283</f>
        <v/>
      </c>
      <c r="AK283" s="299" t="n"/>
      <c r="AL283" s="299" t="n"/>
      <c r="AM283" s="299" t="n"/>
      <c r="AN283" s="299">
        <f>SUM(AK283:AM283)-AM283</f>
        <v/>
      </c>
      <c r="AO283" s="358">
        <f>IF(ISERROR(AJ283/VLOOKUP(C283,$W$1:$X$4,2,0)),"",AJ283/VLOOKUP(C283,$W$1:$X$4,2,0))</f>
        <v/>
      </c>
      <c r="AP283" s="358">
        <f>IF(ISERROR(AN283/VLOOKUP(C283,$W$1:$X$4,2,0)),"",AN283/VLOOKUP(C283,$W$1:$X$4,2,0))</f>
        <v/>
      </c>
      <c r="AR283" s="299" t="n"/>
      <c r="AS283" s="299" t="n"/>
      <c r="AT283" s="299" t="n"/>
      <c r="AU283" s="300" t="n"/>
      <c r="AV283" s="299">
        <f>H283-AR283</f>
        <v/>
      </c>
      <c r="AW283" s="299">
        <f>I283-AS283</f>
        <v/>
      </c>
      <c r="AX283" s="299">
        <f>J283-AT283</f>
        <v/>
      </c>
      <c r="AY283" s="299">
        <f>K283-AU283</f>
        <v/>
      </c>
      <c r="AZ283" s="364" t="n"/>
      <c r="BA283" s="299" t="n"/>
      <c r="BB283" s="299" t="n"/>
      <c r="BC283" s="299" t="n"/>
      <c r="BD283" s="300" t="n"/>
      <c r="BE283" s="299">
        <f>L283-BA283</f>
        <v/>
      </c>
      <c r="BF283" s="299">
        <f>M283-BB283</f>
        <v/>
      </c>
      <c r="BG283" s="299">
        <f>N283-BC283</f>
        <v/>
      </c>
      <c r="BH283" s="299">
        <f>O283-BD283</f>
        <v/>
      </c>
      <c r="DJ283" s="365" t="n"/>
    </row>
    <row r="284" outlineLevel="1" ht="12.75" customHeight="1" s="302">
      <c r="A284" s="354">
        <f>C284&amp;D284</f>
        <v/>
      </c>
      <c r="B284" s="354">
        <f>C284&amp;F284</f>
        <v/>
      </c>
      <c r="C284" s="355" t="inlineStr">
        <is>
          <t>Hotel Name</t>
        </is>
      </c>
      <c r="D284" s="485">
        <f>TEXT(F284,"mmm")&amp;"-"&amp;RIGHT(YEAR(F284),2)</f>
        <v/>
      </c>
      <c r="E284" s="485" t="inlineStr">
        <is>
          <t>Q4</t>
        </is>
      </c>
      <c r="F284" s="485" t="n">
        <v>45296</v>
      </c>
      <c r="G284" s="486">
        <f>WEEKDAY(F284)</f>
        <v/>
      </c>
      <c r="H284" s="299" t="n">
        <v>3</v>
      </c>
      <c r="I284" s="299" t="n">
        <v>0</v>
      </c>
      <c r="J284" s="299" t="n">
        <v>0</v>
      </c>
      <c r="K284" s="300">
        <f>SUM(H284:J284)-J284</f>
        <v/>
      </c>
      <c r="L284" s="299" t="n"/>
      <c r="M284" s="299" t="n"/>
      <c r="N284" s="299" t="n"/>
      <c r="O284" s="300">
        <f>SUM(L284:N284)-N284</f>
        <v/>
      </c>
      <c r="P284" s="358">
        <f>IF(ISERROR(K284/VLOOKUP(C284,$W$1:$X$4,2,0)),"",K284/VLOOKUP(C284,$W$1:$X$4,2,0))</f>
        <v/>
      </c>
      <c r="Q284" s="358">
        <f>IF(ISERROR(O284/VLOOKUP(C284,$W$1:$X$4,2,0)),"",O284/VLOOKUP(C284,$W$1:$X$4,2,0))</f>
        <v/>
      </c>
      <c r="R284" s="299" t="inlineStr">
        <is>
          <t>L</t>
        </is>
      </c>
      <c r="S284" s="299">
        <f>N284</f>
        <v/>
      </c>
      <c r="T284" s="358">
        <f>(O284+S284)/VLOOKUP(C284,$W$1:$X$4,2,0)</f>
        <v/>
      </c>
      <c r="U284" s="299" t="inlineStr">
        <is>
          <t>L</t>
        </is>
      </c>
      <c r="V284" s="359">
        <f>U284=R284</f>
        <v/>
      </c>
      <c r="W284" s="360">
        <f>ROUND(L284,0)</f>
        <v/>
      </c>
      <c r="X284" s="360">
        <f>ROUND(M284,0)</f>
        <v/>
      </c>
      <c r="Y284" s="483" t="n"/>
      <c r="Z284" s="362" t="n"/>
      <c r="AA284" s="477" t="n"/>
      <c r="AB284" s="299">
        <f>L284-H284</f>
        <v/>
      </c>
      <c r="AC284" s="299">
        <f>M284-I284</f>
        <v/>
      </c>
      <c r="AD284" s="299">
        <f>N284-J284</f>
        <v/>
      </c>
      <c r="AE284" s="299">
        <f>O284-K284</f>
        <v/>
      </c>
      <c r="AF284" s="299" t="n"/>
      <c r="AG284" s="299" t="n"/>
      <c r="AH284" s="299" t="n"/>
      <c r="AI284" s="299" t="n"/>
      <c r="AJ284" s="299">
        <f>SUM(AG284:AI284)-AI284</f>
        <v/>
      </c>
      <c r="AK284" s="299" t="n"/>
      <c r="AL284" s="299" t="n"/>
      <c r="AM284" s="299" t="n"/>
      <c r="AN284" s="299">
        <f>SUM(AK284:AM284)-AM284</f>
        <v/>
      </c>
      <c r="AO284" s="358">
        <f>IF(ISERROR(AJ284/VLOOKUP(C284,$W$1:$X$4,2,0)),"",AJ284/VLOOKUP(C284,$W$1:$X$4,2,0))</f>
        <v/>
      </c>
      <c r="AP284" s="358">
        <f>IF(ISERROR(AN284/VLOOKUP(C284,$W$1:$X$4,2,0)),"",AN284/VLOOKUP(C284,$W$1:$X$4,2,0))</f>
        <v/>
      </c>
      <c r="AR284" s="299" t="n"/>
      <c r="AS284" s="299" t="n"/>
      <c r="AT284" s="299" t="n"/>
      <c r="AU284" s="300" t="n"/>
      <c r="AV284" s="299">
        <f>H284-AR284</f>
        <v/>
      </c>
      <c r="AW284" s="299">
        <f>I284-AS284</f>
        <v/>
      </c>
      <c r="AX284" s="299">
        <f>J284-AT284</f>
        <v/>
      </c>
      <c r="AY284" s="299">
        <f>K284-AU284</f>
        <v/>
      </c>
      <c r="AZ284" s="364" t="n"/>
      <c r="BA284" s="299" t="n"/>
      <c r="BB284" s="299" t="n"/>
      <c r="BC284" s="299" t="n"/>
      <c r="BD284" s="300" t="n"/>
      <c r="BE284" s="299">
        <f>L284-BA284</f>
        <v/>
      </c>
      <c r="BF284" s="299">
        <f>M284-BB284</f>
        <v/>
      </c>
      <c r="BG284" s="299">
        <f>N284-BC284</f>
        <v/>
      </c>
      <c r="BH284" s="299">
        <f>O284-BD284</f>
        <v/>
      </c>
      <c r="DJ284" s="365" t="n"/>
    </row>
    <row r="285" outlineLevel="1" ht="12.75" customHeight="1" s="302">
      <c r="A285" s="354">
        <f>C285&amp;D285</f>
        <v/>
      </c>
      <c r="B285" s="354">
        <f>C285&amp;F285</f>
        <v/>
      </c>
      <c r="C285" s="355" t="inlineStr">
        <is>
          <t>Hotel Name</t>
        </is>
      </c>
      <c r="D285" s="485">
        <f>TEXT(F285,"mmm")&amp;"-"&amp;RIGHT(YEAR(F285),2)</f>
        <v/>
      </c>
      <c r="E285" s="485" t="inlineStr">
        <is>
          <t>Q4</t>
        </is>
      </c>
      <c r="F285" s="485" t="n">
        <v>45297</v>
      </c>
      <c r="G285" s="486">
        <f>WEEKDAY(F285)</f>
        <v/>
      </c>
      <c r="H285" s="299" t="n">
        <v>0</v>
      </c>
      <c r="I285" s="299" t="n">
        <v>0</v>
      </c>
      <c r="J285" s="299" t="n">
        <v>0</v>
      </c>
      <c r="K285" s="300">
        <f>SUM(H285:J285)-J285</f>
        <v/>
      </c>
      <c r="L285" s="299" t="n"/>
      <c r="M285" s="299" t="n"/>
      <c r="N285" s="299" t="n"/>
      <c r="O285" s="300">
        <f>SUM(L285:N285)-N285</f>
        <v/>
      </c>
      <c r="P285" s="358">
        <f>IF(ISERROR(K285/VLOOKUP(C285,$W$1:$X$4,2,0)),"",K285/VLOOKUP(C285,$W$1:$X$4,2,0))</f>
        <v/>
      </c>
      <c r="Q285" s="358">
        <f>IF(ISERROR(O285/VLOOKUP(C285,$W$1:$X$4,2,0)),"",O285/VLOOKUP(C285,$W$1:$X$4,2,0))</f>
        <v/>
      </c>
      <c r="R285" s="299" t="inlineStr">
        <is>
          <t>L</t>
        </is>
      </c>
      <c r="S285" s="299">
        <f>N285</f>
        <v/>
      </c>
      <c r="T285" s="358">
        <f>(O285+S285)/VLOOKUP(C285,$W$1:$X$4,2,0)</f>
        <v/>
      </c>
      <c r="U285" s="299" t="inlineStr">
        <is>
          <t>L</t>
        </is>
      </c>
      <c r="V285" s="359">
        <f>U285=R285</f>
        <v/>
      </c>
      <c r="W285" s="360">
        <f>ROUND(L285,0)</f>
        <v/>
      </c>
      <c r="X285" s="360">
        <f>ROUND(M285,0)</f>
        <v/>
      </c>
      <c r="Y285" s="483" t="n"/>
      <c r="Z285" s="362" t="n"/>
      <c r="AA285" s="477" t="n"/>
      <c r="AB285" s="299">
        <f>L285-H285</f>
        <v/>
      </c>
      <c r="AC285" s="299">
        <f>M285-I285</f>
        <v/>
      </c>
      <c r="AD285" s="299">
        <f>N285-J285</f>
        <v/>
      </c>
      <c r="AE285" s="299">
        <f>O285-K285</f>
        <v/>
      </c>
      <c r="AF285" s="299" t="n"/>
      <c r="AG285" s="299" t="n"/>
      <c r="AH285" s="299" t="n"/>
      <c r="AI285" s="299" t="n"/>
      <c r="AJ285" s="299">
        <f>SUM(AG285:AI285)-AI285</f>
        <v/>
      </c>
      <c r="AK285" s="299" t="n"/>
      <c r="AL285" s="299" t="n"/>
      <c r="AM285" s="299" t="n"/>
      <c r="AN285" s="299">
        <f>SUM(AK285:AM285)-AM285</f>
        <v/>
      </c>
      <c r="AO285" s="358">
        <f>IF(ISERROR(AJ285/VLOOKUP(C285,$W$1:$X$4,2,0)),"",AJ285/VLOOKUP(C285,$W$1:$X$4,2,0))</f>
        <v/>
      </c>
      <c r="AP285" s="358">
        <f>IF(ISERROR(AN285/VLOOKUP(C285,$W$1:$X$4,2,0)),"",AN285/VLOOKUP(C285,$W$1:$X$4,2,0))</f>
        <v/>
      </c>
      <c r="AR285" s="299" t="n"/>
      <c r="AS285" s="299" t="n"/>
      <c r="AT285" s="299" t="n"/>
      <c r="AU285" s="300" t="n"/>
      <c r="AV285" s="299">
        <f>H285-AR285</f>
        <v/>
      </c>
      <c r="AW285" s="299">
        <f>I285-AS285</f>
        <v/>
      </c>
      <c r="AX285" s="299">
        <f>J285-AT285</f>
        <v/>
      </c>
      <c r="AY285" s="299">
        <f>K285-AU285</f>
        <v/>
      </c>
      <c r="AZ285" s="364" t="n"/>
      <c r="BA285" s="299" t="n"/>
      <c r="BB285" s="299" t="n"/>
      <c r="BC285" s="299" t="n"/>
      <c r="BD285" s="300" t="n"/>
      <c r="BE285" s="299">
        <f>L285-BA285</f>
        <v/>
      </c>
      <c r="BF285" s="299">
        <f>M285-BB285</f>
        <v/>
      </c>
      <c r="BG285" s="299">
        <f>N285-BC285</f>
        <v/>
      </c>
      <c r="BH285" s="299">
        <f>O285-BD285</f>
        <v/>
      </c>
      <c r="DJ285" s="365" t="n"/>
    </row>
    <row r="286" outlineLevel="1" ht="12.75" customHeight="1" s="302">
      <c r="A286" s="354">
        <f>C286&amp;D286</f>
        <v/>
      </c>
      <c r="B286" s="354">
        <f>C286&amp;F286</f>
        <v/>
      </c>
      <c r="C286" s="355" t="inlineStr">
        <is>
          <t>Hotel Name</t>
        </is>
      </c>
      <c r="D286" s="485">
        <f>TEXT(F286,"mmm")&amp;"-"&amp;RIGHT(YEAR(F286),2)</f>
        <v/>
      </c>
      <c r="E286" s="485" t="inlineStr">
        <is>
          <t>Q4</t>
        </is>
      </c>
      <c r="F286" s="485" t="n">
        <v>45298</v>
      </c>
      <c r="G286" s="486">
        <f>WEEKDAY(F286)</f>
        <v/>
      </c>
      <c r="H286" s="299" t="n">
        <v>0</v>
      </c>
      <c r="I286" s="299" t="n">
        <v>0</v>
      </c>
      <c r="J286" s="299" t="n">
        <v>0</v>
      </c>
      <c r="K286" s="300">
        <f>SUM(H286:J286)-J286</f>
        <v/>
      </c>
      <c r="L286" s="299" t="n"/>
      <c r="M286" s="299" t="n"/>
      <c r="N286" s="299" t="n"/>
      <c r="O286" s="300">
        <f>SUM(L286:N286)-N286</f>
        <v/>
      </c>
      <c r="P286" s="358">
        <f>IF(ISERROR(K286/VLOOKUP(C286,$W$1:$X$4,2,0)),"",K286/VLOOKUP(C286,$W$1:$X$4,2,0))</f>
        <v/>
      </c>
      <c r="Q286" s="358">
        <f>IF(ISERROR(O286/VLOOKUP(C286,$W$1:$X$4,2,0)),"",O286/VLOOKUP(C286,$W$1:$X$4,2,0))</f>
        <v/>
      </c>
      <c r="R286" s="299" t="inlineStr">
        <is>
          <t>L</t>
        </is>
      </c>
      <c r="S286" s="299">
        <f>N286</f>
        <v/>
      </c>
      <c r="T286" s="358">
        <f>(O286+S286)/VLOOKUP(C286,$W$1:$X$4,2,0)</f>
        <v/>
      </c>
      <c r="U286" s="299" t="inlineStr">
        <is>
          <t>L</t>
        </is>
      </c>
      <c r="V286" s="359">
        <f>U286=R286</f>
        <v/>
      </c>
      <c r="W286" s="360">
        <f>ROUND(L286,0)</f>
        <v/>
      </c>
      <c r="X286" s="360">
        <f>ROUND(M286,0)</f>
        <v/>
      </c>
      <c r="Y286" s="483" t="n"/>
      <c r="Z286" s="362" t="n"/>
      <c r="AA286" s="477" t="n"/>
      <c r="AB286" s="299">
        <f>L286-H286</f>
        <v/>
      </c>
      <c r="AC286" s="299">
        <f>M286-I286</f>
        <v/>
      </c>
      <c r="AD286" s="299">
        <f>N286-J286</f>
        <v/>
      </c>
      <c r="AE286" s="299">
        <f>O286-K286</f>
        <v/>
      </c>
      <c r="AF286" s="299" t="n"/>
      <c r="AG286" s="299" t="n"/>
      <c r="AH286" s="299" t="n"/>
      <c r="AI286" s="299" t="n"/>
      <c r="AJ286" s="299">
        <f>SUM(AG286:AI286)-AI286</f>
        <v/>
      </c>
      <c r="AK286" s="299" t="n"/>
      <c r="AL286" s="299" t="n"/>
      <c r="AM286" s="299" t="n"/>
      <c r="AN286" s="299">
        <f>SUM(AK286:AM286)-AM286</f>
        <v/>
      </c>
      <c r="AO286" s="358">
        <f>IF(ISERROR(AJ286/VLOOKUP(C286,$W$1:$X$4,2,0)),"",AJ286/VLOOKUP(C286,$W$1:$X$4,2,0))</f>
        <v/>
      </c>
      <c r="AP286" s="358">
        <f>IF(ISERROR(AN286/VLOOKUP(C286,$W$1:$X$4,2,0)),"",AN286/VLOOKUP(C286,$W$1:$X$4,2,0))</f>
        <v/>
      </c>
      <c r="AR286" s="299" t="n"/>
      <c r="AS286" s="299" t="n"/>
      <c r="AT286" s="299" t="n"/>
      <c r="AU286" s="300" t="n"/>
      <c r="AV286" s="299">
        <f>H286-AR286</f>
        <v/>
      </c>
      <c r="AW286" s="299">
        <f>I286-AS286</f>
        <v/>
      </c>
      <c r="AX286" s="299">
        <f>J286-AT286</f>
        <v/>
      </c>
      <c r="AY286" s="299">
        <f>K286-AU286</f>
        <v/>
      </c>
      <c r="AZ286" s="364" t="n"/>
      <c r="BA286" s="299" t="n"/>
      <c r="BB286" s="299" t="n"/>
      <c r="BC286" s="299" t="n"/>
      <c r="BD286" s="300" t="n"/>
      <c r="BE286" s="299">
        <f>L286-BA286</f>
        <v/>
      </c>
      <c r="BF286" s="299">
        <f>M286-BB286</f>
        <v/>
      </c>
      <c r="BG286" s="299">
        <f>N286-BC286</f>
        <v/>
      </c>
      <c r="BH286" s="299">
        <f>O286-BD286</f>
        <v/>
      </c>
      <c r="DJ286" s="365" t="n"/>
    </row>
    <row r="287" outlineLevel="1" ht="12.75" customHeight="1" s="302">
      <c r="A287" s="354">
        <f>C287&amp;D287</f>
        <v/>
      </c>
      <c r="B287" s="354">
        <f>C287&amp;F287</f>
        <v/>
      </c>
      <c r="C287" s="355" t="inlineStr">
        <is>
          <t>Hotel Name</t>
        </is>
      </c>
      <c r="D287" s="485">
        <f>TEXT(F287,"mmm")&amp;"-"&amp;RIGHT(YEAR(F287),2)</f>
        <v/>
      </c>
      <c r="E287" s="485" t="inlineStr">
        <is>
          <t>Q4</t>
        </is>
      </c>
      <c r="F287" s="485" t="n">
        <v>45299</v>
      </c>
      <c r="G287" s="486">
        <f>WEEKDAY(F287)</f>
        <v/>
      </c>
      <c r="H287" s="299" t="n">
        <v>0</v>
      </c>
      <c r="I287" s="299" t="n">
        <v>0</v>
      </c>
      <c r="J287" s="299" t="n">
        <v>0</v>
      </c>
      <c r="K287" s="300">
        <f>SUM(H287:J287)-J287</f>
        <v/>
      </c>
      <c r="L287" s="299" t="n"/>
      <c r="M287" s="299" t="n"/>
      <c r="N287" s="299" t="n"/>
      <c r="O287" s="300">
        <f>SUM(L287:N287)-N287</f>
        <v/>
      </c>
      <c r="P287" s="358">
        <f>IF(ISERROR(K287/VLOOKUP(C287,$W$1:$X$4,2,0)),"",K287/VLOOKUP(C287,$W$1:$X$4,2,0))</f>
        <v/>
      </c>
      <c r="Q287" s="358">
        <f>IF(ISERROR(O287/VLOOKUP(C287,$W$1:$X$4,2,0)),"",O287/VLOOKUP(C287,$W$1:$X$4,2,0))</f>
        <v/>
      </c>
      <c r="R287" s="299" t="inlineStr">
        <is>
          <t>L</t>
        </is>
      </c>
      <c r="S287" s="299">
        <f>N287</f>
        <v/>
      </c>
      <c r="T287" s="358">
        <f>(O287+S287)/VLOOKUP(C287,$W$1:$X$4,2,0)</f>
        <v/>
      </c>
      <c r="U287" s="299" t="inlineStr">
        <is>
          <t>L</t>
        </is>
      </c>
      <c r="V287" s="359">
        <f>U287=R287</f>
        <v/>
      </c>
      <c r="W287" s="360">
        <f>ROUND(L287,0)</f>
        <v/>
      </c>
      <c r="X287" s="360">
        <f>ROUND(M287,0)</f>
        <v/>
      </c>
      <c r="Y287" s="483" t="n"/>
      <c r="Z287" s="362" t="n"/>
      <c r="AA287" s="477" t="n"/>
      <c r="AB287" s="299">
        <f>L287-H287</f>
        <v/>
      </c>
      <c r="AC287" s="299">
        <f>M287-I287</f>
        <v/>
      </c>
      <c r="AD287" s="299">
        <f>N287-J287</f>
        <v/>
      </c>
      <c r="AE287" s="299">
        <f>O287-K287</f>
        <v/>
      </c>
      <c r="AF287" s="299" t="n"/>
      <c r="AG287" s="299" t="n"/>
      <c r="AH287" s="299" t="n"/>
      <c r="AI287" s="299" t="n"/>
      <c r="AJ287" s="299">
        <f>SUM(AG287:AI287)-AI287</f>
        <v/>
      </c>
      <c r="AK287" s="299" t="n"/>
      <c r="AL287" s="299" t="n"/>
      <c r="AM287" s="299" t="n"/>
      <c r="AN287" s="299">
        <f>SUM(AK287:AM287)-AM287</f>
        <v/>
      </c>
      <c r="AO287" s="358">
        <f>IF(ISERROR(AJ287/VLOOKUP(C287,$W$1:$X$4,2,0)),"",AJ287/VLOOKUP(C287,$W$1:$X$4,2,0))</f>
        <v/>
      </c>
      <c r="AP287" s="358">
        <f>IF(ISERROR(AN287/VLOOKUP(C287,$W$1:$X$4,2,0)),"",AN287/VLOOKUP(C287,$W$1:$X$4,2,0))</f>
        <v/>
      </c>
      <c r="AR287" s="299" t="n"/>
      <c r="AS287" s="299" t="n"/>
      <c r="AT287" s="299" t="n"/>
      <c r="AU287" s="300" t="n"/>
      <c r="AV287" s="299">
        <f>H287-AR287</f>
        <v/>
      </c>
      <c r="AW287" s="299">
        <f>I287-AS287</f>
        <v/>
      </c>
      <c r="AX287" s="299">
        <f>J287-AT287</f>
        <v/>
      </c>
      <c r="AY287" s="299">
        <f>K287-AU287</f>
        <v/>
      </c>
      <c r="AZ287" s="364" t="n"/>
      <c r="BA287" s="299" t="n"/>
      <c r="BB287" s="299" t="n"/>
      <c r="BC287" s="299" t="n"/>
      <c r="BD287" s="300" t="n"/>
      <c r="BE287" s="299">
        <f>L287-BA287</f>
        <v/>
      </c>
      <c r="BF287" s="299">
        <f>M287-BB287</f>
        <v/>
      </c>
      <c r="BG287" s="299">
        <f>N287-BC287</f>
        <v/>
      </c>
      <c r="BH287" s="299">
        <f>O287-BD287</f>
        <v/>
      </c>
      <c r="DJ287" s="365" t="n"/>
    </row>
    <row r="288" outlineLevel="1" ht="12.75" customHeight="1" s="302">
      <c r="A288" s="354">
        <f>C288&amp;D288</f>
        <v/>
      </c>
      <c r="B288" s="354">
        <f>C288&amp;F288</f>
        <v/>
      </c>
      <c r="C288" s="355" t="inlineStr">
        <is>
          <t>Hotel Name</t>
        </is>
      </c>
      <c r="D288" s="485">
        <f>TEXT(F288,"mmm")&amp;"-"&amp;RIGHT(YEAR(F288),2)</f>
        <v/>
      </c>
      <c r="E288" s="485" t="inlineStr">
        <is>
          <t>Q4</t>
        </is>
      </c>
      <c r="F288" s="485" t="n">
        <v>45300</v>
      </c>
      <c r="G288" s="486">
        <f>WEEKDAY(F288)</f>
        <v/>
      </c>
      <c r="H288" s="299" t="n">
        <v>0</v>
      </c>
      <c r="I288" s="299" t="n">
        <v>0</v>
      </c>
      <c r="J288" s="299" t="n">
        <v>0</v>
      </c>
      <c r="K288" s="300">
        <f>SUM(H288:J288)-J288</f>
        <v/>
      </c>
      <c r="L288" s="299" t="n"/>
      <c r="M288" s="299" t="n"/>
      <c r="N288" s="299" t="n"/>
      <c r="O288" s="300">
        <f>SUM(L288:N288)-N288</f>
        <v/>
      </c>
      <c r="P288" s="358">
        <f>IF(ISERROR(K288/VLOOKUP(C288,$W$1:$X$4,2,0)),"",K288/VLOOKUP(C288,$W$1:$X$4,2,0))</f>
        <v/>
      </c>
      <c r="Q288" s="358">
        <f>IF(ISERROR(O288/VLOOKUP(C288,$W$1:$X$4,2,0)),"",O288/VLOOKUP(C288,$W$1:$X$4,2,0))</f>
        <v/>
      </c>
      <c r="R288" s="299" t="inlineStr">
        <is>
          <t>L</t>
        </is>
      </c>
      <c r="S288" s="299">
        <f>N288</f>
        <v/>
      </c>
      <c r="T288" s="358">
        <f>(O288+S288)/VLOOKUP(C288,$W$1:$X$4,2,0)</f>
        <v/>
      </c>
      <c r="U288" s="299" t="inlineStr">
        <is>
          <t>L</t>
        </is>
      </c>
      <c r="V288" s="359">
        <f>U288=R288</f>
        <v/>
      </c>
      <c r="W288" s="360">
        <f>ROUND(L288,0)</f>
        <v/>
      </c>
      <c r="X288" s="360">
        <f>ROUND(M288,0)</f>
        <v/>
      </c>
      <c r="Y288" s="483" t="n"/>
      <c r="Z288" s="362" t="n"/>
      <c r="AA288" s="477" t="n"/>
      <c r="AB288" s="299">
        <f>L288-H288</f>
        <v/>
      </c>
      <c r="AC288" s="299">
        <f>M288-I288</f>
        <v/>
      </c>
      <c r="AD288" s="299">
        <f>N288-J288</f>
        <v/>
      </c>
      <c r="AE288" s="299">
        <f>O288-K288</f>
        <v/>
      </c>
      <c r="AF288" s="299" t="n"/>
      <c r="AG288" s="299" t="n"/>
      <c r="AH288" s="299" t="n"/>
      <c r="AI288" s="299" t="n"/>
      <c r="AJ288" s="299">
        <f>SUM(AG288:AI288)-AI288</f>
        <v/>
      </c>
      <c r="AK288" s="299" t="n"/>
      <c r="AL288" s="299" t="n"/>
      <c r="AM288" s="299" t="n"/>
      <c r="AN288" s="299">
        <f>SUM(AK288:AM288)-AM288</f>
        <v/>
      </c>
      <c r="AO288" s="358">
        <f>IF(ISERROR(AJ288/VLOOKUP(C288,$W$1:$X$4,2,0)),"",AJ288/VLOOKUP(C288,$W$1:$X$4,2,0))</f>
        <v/>
      </c>
      <c r="AP288" s="358">
        <f>IF(ISERROR(AN288/VLOOKUP(C288,$W$1:$X$4,2,0)),"",AN288/VLOOKUP(C288,$W$1:$X$4,2,0))</f>
        <v/>
      </c>
      <c r="AR288" s="299" t="n"/>
      <c r="AS288" s="299" t="n"/>
      <c r="AT288" s="299" t="n"/>
      <c r="AU288" s="300" t="n"/>
      <c r="AV288" s="299">
        <f>H288-AR288</f>
        <v/>
      </c>
      <c r="AW288" s="299">
        <f>I288-AS288</f>
        <v/>
      </c>
      <c r="AX288" s="299">
        <f>J288-AT288</f>
        <v/>
      </c>
      <c r="AY288" s="299">
        <f>K288-AU288</f>
        <v/>
      </c>
      <c r="AZ288" s="364" t="n"/>
      <c r="BA288" s="299" t="n"/>
      <c r="BB288" s="299" t="n"/>
      <c r="BC288" s="299" t="n"/>
      <c r="BD288" s="300" t="n"/>
      <c r="BE288" s="299">
        <f>L288-BA288</f>
        <v/>
      </c>
      <c r="BF288" s="299">
        <f>M288-BB288</f>
        <v/>
      </c>
      <c r="BG288" s="299">
        <f>N288-BC288</f>
        <v/>
      </c>
      <c r="BH288" s="299">
        <f>O288-BD288</f>
        <v/>
      </c>
      <c r="DJ288" s="365" t="n"/>
    </row>
    <row r="289" outlineLevel="1" ht="12.75" customHeight="1" s="302">
      <c r="A289" s="354">
        <f>C289&amp;D289</f>
        <v/>
      </c>
      <c r="B289" s="354">
        <f>C289&amp;F289</f>
        <v/>
      </c>
      <c r="C289" s="355" t="inlineStr">
        <is>
          <t>Hotel Name</t>
        </is>
      </c>
      <c r="D289" s="485">
        <f>TEXT(F289,"mmm")&amp;"-"&amp;RIGHT(YEAR(F289),2)</f>
        <v/>
      </c>
      <c r="E289" s="485" t="inlineStr">
        <is>
          <t>Q4</t>
        </is>
      </c>
      <c r="F289" s="485" t="n">
        <v>45301</v>
      </c>
      <c r="G289" s="486">
        <f>WEEKDAY(F289)</f>
        <v/>
      </c>
      <c r="H289" s="299" t="n">
        <v>2</v>
      </c>
      <c r="I289" s="299" t="n">
        <v>0</v>
      </c>
      <c r="J289" s="299" t="n">
        <v>0</v>
      </c>
      <c r="K289" s="300">
        <f>SUM(H289:J289)-J289</f>
        <v/>
      </c>
      <c r="L289" s="299" t="n"/>
      <c r="M289" s="299" t="n"/>
      <c r="N289" s="299" t="n"/>
      <c r="O289" s="300">
        <f>SUM(L289:N289)-N289</f>
        <v/>
      </c>
      <c r="P289" s="358">
        <f>IF(ISERROR(K289/VLOOKUP(C289,$W$1:$X$4,2,0)),"",K289/VLOOKUP(C289,$W$1:$X$4,2,0))</f>
        <v/>
      </c>
      <c r="Q289" s="358">
        <f>IF(ISERROR(O289/VLOOKUP(C289,$W$1:$X$4,2,0)),"",O289/VLOOKUP(C289,$W$1:$X$4,2,0))</f>
        <v/>
      </c>
      <c r="R289" s="299" t="inlineStr">
        <is>
          <t>L</t>
        </is>
      </c>
      <c r="S289" s="299">
        <f>N289</f>
        <v/>
      </c>
      <c r="T289" s="358">
        <f>(O289+S289)/VLOOKUP(C289,$W$1:$X$4,2,0)</f>
        <v/>
      </c>
      <c r="U289" s="299" t="inlineStr">
        <is>
          <t>L</t>
        </is>
      </c>
      <c r="V289" s="359">
        <f>U289=R289</f>
        <v/>
      </c>
      <c r="W289" s="360">
        <f>ROUND(L289,0)</f>
        <v/>
      </c>
      <c r="X289" s="360">
        <f>ROUND(M289,0)</f>
        <v/>
      </c>
      <c r="Y289" s="483" t="n"/>
      <c r="Z289" s="362" t="n"/>
      <c r="AA289" s="477" t="n"/>
      <c r="AB289" s="299">
        <f>L289-H289</f>
        <v/>
      </c>
      <c r="AC289" s="299">
        <f>M289-I289</f>
        <v/>
      </c>
      <c r="AD289" s="299">
        <f>N289-J289</f>
        <v/>
      </c>
      <c r="AE289" s="299">
        <f>O289-K289</f>
        <v/>
      </c>
      <c r="AF289" s="299" t="n"/>
      <c r="AG289" s="299" t="n"/>
      <c r="AH289" s="299" t="n"/>
      <c r="AI289" s="299" t="n"/>
      <c r="AJ289" s="299">
        <f>SUM(AG289:AI289)-AI289</f>
        <v/>
      </c>
      <c r="AK289" s="299" t="n"/>
      <c r="AL289" s="299" t="n"/>
      <c r="AM289" s="299" t="n"/>
      <c r="AN289" s="299">
        <f>SUM(AK289:AM289)-AM289</f>
        <v/>
      </c>
      <c r="AO289" s="358">
        <f>IF(ISERROR(AJ289/VLOOKUP(C289,$W$1:$X$4,2,0)),"",AJ289/VLOOKUP(C289,$W$1:$X$4,2,0))</f>
        <v/>
      </c>
      <c r="AP289" s="358">
        <f>IF(ISERROR(AN289/VLOOKUP(C289,$W$1:$X$4,2,0)),"",AN289/VLOOKUP(C289,$W$1:$X$4,2,0))</f>
        <v/>
      </c>
      <c r="AR289" s="299" t="n"/>
      <c r="AS289" s="299" t="n"/>
      <c r="AT289" s="299" t="n"/>
      <c r="AU289" s="300" t="n"/>
      <c r="AV289" s="299">
        <f>H289-AR289</f>
        <v/>
      </c>
      <c r="AW289" s="299">
        <f>I289-AS289</f>
        <v/>
      </c>
      <c r="AX289" s="299">
        <f>J289-AT289</f>
        <v/>
      </c>
      <c r="AY289" s="299">
        <f>K289-AU289</f>
        <v/>
      </c>
      <c r="AZ289" s="364" t="n"/>
      <c r="BA289" s="299" t="n"/>
      <c r="BB289" s="299" t="n"/>
      <c r="BC289" s="299" t="n"/>
      <c r="BD289" s="300" t="n"/>
      <c r="BE289" s="299">
        <f>L289-BA289</f>
        <v/>
      </c>
      <c r="BF289" s="299">
        <f>M289-BB289</f>
        <v/>
      </c>
      <c r="BG289" s="299">
        <f>N289-BC289</f>
        <v/>
      </c>
      <c r="BH289" s="299">
        <f>O289-BD289</f>
        <v/>
      </c>
      <c r="DJ289" s="365" t="n"/>
    </row>
    <row r="290" outlineLevel="1" ht="12.75" customHeight="1" s="302">
      <c r="A290" s="354">
        <f>C290&amp;D290</f>
        <v/>
      </c>
      <c r="B290" s="354">
        <f>C290&amp;F290</f>
        <v/>
      </c>
      <c r="C290" s="355" t="inlineStr">
        <is>
          <t>Hotel Name</t>
        </is>
      </c>
      <c r="D290" s="485">
        <f>TEXT(F290,"mmm")&amp;"-"&amp;RIGHT(YEAR(F290),2)</f>
        <v/>
      </c>
      <c r="E290" s="485" t="inlineStr">
        <is>
          <t>Q4</t>
        </is>
      </c>
      <c r="F290" s="485" t="n">
        <v>45302</v>
      </c>
      <c r="G290" s="486">
        <f>WEEKDAY(F290)</f>
        <v/>
      </c>
      <c r="H290" s="299" t="n">
        <v>0</v>
      </c>
      <c r="I290" s="299" t="n">
        <v>6</v>
      </c>
      <c r="J290" s="299" t="n">
        <v>0</v>
      </c>
      <c r="K290" s="300">
        <f>SUM(H290:J290)-J290</f>
        <v/>
      </c>
      <c r="L290" s="299" t="n"/>
      <c r="M290" s="299" t="n"/>
      <c r="N290" s="299" t="n"/>
      <c r="O290" s="300">
        <f>SUM(L290:N290)-N290</f>
        <v/>
      </c>
      <c r="P290" s="358">
        <f>IF(ISERROR(K290/VLOOKUP(C290,$W$1:$X$4,2,0)),"",K290/VLOOKUP(C290,$W$1:$X$4,2,0))</f>
        <v/>
      </c>
      <c r="Q290" s="358">
        <f>IF(ISERROR(O290/VLOOKUP(C290,$W$1:$X$4,2,0)),"",O290/VLOOKUP(C290,$W$1:$X$4,2,0))</f>
        <v/>
      </c>
      <c r="R290" s="299" t="inlineStr">
        <is>
          <t>L</t>
        </is>
      </c>
      <c r="S290" s="299">
        <f>N290</f>
        <v/>
      </c>
      <c r="T290" s="358">
        <f>(O290+S290)/VLOOKUP(C290,$W$1:$X$4,2,0)</f>
        <v/>
      </c>
      <c r="U290" s="299" t="inlineStr">
        <is>
          <t>L</t>
        </is>
      </c>
      <c r="V290" s="359">
        <f>U290=R290</f>
        <v/>
      </c>
      <c r="W290" s="360">
        <f>ROUND(L290,0)</f>
        <v/>
      </c>
      <c r="X290" s="360">
        <f>ROUND(M290,0)</f>
        <v/>
      </c>
      <c r="Y290" s="483" t="n"/>
      <c r="Z290" s="362" t="n"/>
      <c r="AA290" s="477" t="n"/>
      <c r="AB290" s="299">
        <f>L290-H290</f>
        <v/>
      </c>
      <c r="AC290" s="299">
        <f>M290-I290</f>
        <v/>
      </c>
      <c r="AD290" s="299">
        <f>N290-J290</f>
        <v/>
      </c>
      <c r="AE290" s="299">
        <f>O290-K290</f>
        <v/>
      </c>
      <c r="AF290" s="299" t="n"/>
      <c r="AG290" s="299" t="n"/>
      <c r="AH290" s="299" t="n"/>
      <c r="AI290" s="299" t="n"/>
      <c r="AJ290" s="299">
        <f>SUM(AG290:AI290)-AI290</f>
        <v/>
      </c>
      <c r="AK290" s="299" t="n"/>
      <c r="AL290" s="299" t="n"/>
      <c r="AM290" s="299" t="n"/>
      <c r="AN290" s="299">
        <f>SUM(AK290:AM290)-AM290</f>
        <v/>
      </c>
      <c r="AO290" s="358">
        <f>IF(ISERROR(AJ290/VLOOKUP(C290,$W$1:$X$4,2,0)),"",AJ290/VLOOKUP(C290,$W$1:$X$4,2,0))</f>
        <v/>
      </c>
      <c r="AP290" s="358">
        <f>IF(ISERROR(AN290/VLOOKUP(C290,$W$1:$X$4,2,0)),"",AN290/VLOOKUP(C290,$W$1:$X$4,2,0))</f>
        <v/>
      </c>
      <c r="AR290" s="299" t="n"/>
      <c r="AS290" s="299" t="n"/>
      <c r="AT290" s="299" t="n"/>
      <c r="AU290" s="300" t="n"/>
      <c r="AV290" s="299">
        <f>H290-AR290</f>
        <v/>
      </c>
      <c r="AW290" s="299">
        <f>I290-AS290</f>
        <v/>
      </c>
      <c r="AX290" s="299">
        <f>J290-AT290</f>
        <v/>
      </c>
      <c r="AY290" s="299">
        <f>K290-AU290</f>
        <v/>
      </c>
      <c r="AZ290" s="364" t="n"/>
      <c r="BA290" s="299" t="n"/>
      <c r="BB290" s="299" t="n"/>
      <c r="BC290" s="299" t="n"/>
      <c r="BD290" s="300" t="n"/>
      <c r="BE290" s="299">
        <f>L290-BA290</f>
        <v/>
      </c>
      <c r="BF290" s="299">
        <f>M290-BB290</f>
        <v/>
      </c>
      <c r="BG290" s="299">
        <f>N290-BC290</f>
        <v/>
      </c>
      <c r="BH290" s="299">
        <f>O290-BD290</f>
        <v/>
      </c>
      <c r="DJ290" s="365" t="n"/>
    </row>
    <row r="291" outlineLevel="1" ht="12.75" customHeight="1" s="302">
      <c r="A291" s="354">
        <f>C291&amp;D291</f>
        <v/>
      </c>
      <c r="B291" s="354">
        <f>C291&amp;F291</f>
        <v/>
      </c>
      <c r="C291" s="355" t="inlineStr">
        <is>
          <t>Hotel Name</t>
        </is>
      </c>
      <c r="D291" s="485">
        <f>TEXT(F291,"mmm")&amp;"-"&amp;RIGHT(YEAR(F291),2)</f>
        <v/>
      </c>
      <c r="E291" s="485" t="inlineStr">
        <is>
          <t>Q4</t>
        </is>
      </c>
      <c r="F291" s="485" t="n">
        <v>45303</v>
      </c>
      <c r="G291" s="486">
        <f>WEEKDAY(F291)</f>
        <v/>
      </c>
      <c r="H291" s="299" t="n">
        <v>0</v>
      </c>
      <c r="I291" s="299" t="n">
        <v>6</v>
      </c>
      <c r="J291" s="299" t="n">
        <v>0</v>
      </c>
      <c r="K291" s="300">
        <f>SUM(H291:J291)-J291</f>
        <v/>
      </c>
      <c r="L291" s="299" t="n"/>
      <c r="M291" s="299" t="n"/>
      <c r="N291" s="299" t="n"/>
      <c r="O291" s="300">
        <f>SUM(L291:N291)-N291</f>
        <v/>
      </c>
      <c r="P291" s="358">
        <f>IF(ISERROR(K291/VLOOKUP(C291,$W$1:$X$4,2,0)),"",K291/VLOOKUP(C291,$W$1:$X$4,2,0))</f>
        <v/>
      </c>
      <c r="Q291" s="358">
        <f>IF(ISERROR(O291/VLOOKUP(C291,$W$1:$X$4,2,0)),"",O291/VLOOKUP(C291,$W$1:$X$4,2,0))</f>
        <v/>
      </c>
      <c r="R291" s="299" t="inlineStr">
        <is>
          <t>L</t>
        </is>
      </c>
      <c r="S291" s="299">
        <f>N291</f>
        <v/>
      </c>
      <c r="T291" s="358">
        <f>(O291+S291)/VLOOKUP(C291,$W$1:$X$4,2,0)</f>
        <v/>
      </c>
      <c r="U291" s="299" t="inlineStr">
        <is>
          <t>L</t>
        </is>
      </c>
      <c r="V291" s="359">
        <f>U291=R291</f>
        <v/>
      </c>
      <c r="W291" s="360">
        <f>ROUND(L291,0)</f>
        <v/>
      </c>
      <c r="X291" s="360">
        <f>ROUND(M291,0)</f>
        <v/>
      </c>
      <c r="Y291" s="483" t="n"/>
      <c r="Z291" s="362" t="n"/>
      <c r="AA291" s="477" t="n"/>
      <c r="AB291" s="299">
        <f>L291-H291</f>
        <v/>
      </c>
      <c r="AC291" s="299">
        <f>M291-I291</f>
        <v/>
      </c>
      <c r="AD291" s="299">
        <f>N291-J291</f>
        <v/>
      </c>
      <c r="AE291" s="299">
        <f>O291-K291</f>
        <v/>
      </c>
      <c r="AF291" s="299" t="n"/>
      <c r="AG291" s="299" t="n"/>
      <c r="AH291" s="299" t="n"/>
      <c r="AI291" s="299" t="n"/>
      <c r="AJ291" s="299">
        <f>SUM(AG291:AI291)-AI291</f>
        <v/>
      </c>
      <c r="AK291" s="299" t="n"/>
      <c r="AL291" s="299" t="n"/>
      <c r="AM291" s="299" t="n"/>
      <c r="AN291" s="299">
        <f>SUM(AK291:AM291)-AM291</f>
        <v/>
      </c>
      <c r="AO291" s="358">
        <f>IF(ISERROR(AJ291/VLOOKUP(C291,$W$1:$X$4,2,0)),"",AJ291/VLOOKUP(C291,$W$1:$X$4,2,0))</f>
        <v/>
      </c>
      <c r="AP291" s="358">
        <f>IF(ISERROR(AN291/VLOOKUP(C291,$W$1:$X$4,2,0)),"",AN291/VLOOKUP(C291,$W$1:$X$4,2,0))</f>
        <v/>
      </c>
      <c r="AR291" s="299" t="n"/>
      <c r="AS291" s="299" t="n"/>
      <c r="AT291" s="299" t="n"/>
      <c r="AU291" s="300" t="n"/>
      <c r="AV291" s="299">
        <f>H291-AR291</f>
        <v/>
      </c>
      <c r="AW291" s="299">
        <f>I291-AS291</f>
        <v/>
      </c>
      <c r="AX291" s="299">
        <f>J291-AT291</f>
        <v/>
      </c>
      <c r="AY291" s="299">
        <f>K291-AU291</f>
        <v/>
      </c>
      <c r="AZ291" s="364" t="n"/>
      <c r="BA291" s="299" t="n"/>
      <c r="BB291" s="299" t="n"/>
      <c r="BC291" s="299" t="n"/>
      <c r="BD291" s="300" t="n"/>
      <c r="BE291" s="299">
        <f>L291-BA291</f>
        <v/>
      </c>
      <c r="BF291" s="299">
        <f>M291-BB291</f>
        <v/>
      </c>
      <c r="BG291" s="299">
        <f>N291-BC291</f>
        <v/>
      </c>
      <c r="BH291" s="299">
        <f>O291-BD291</f>
        <v/>
      </c>
      <c r="DJ291" s="365" t="n"/>
    </row>
    <row r="292" outlineLevel="1" ht="12.75" customHeight="1" s="302">
      <c r="A292" s="354">
        <f>C292&amp;D292</f>
        <v/>
      </c>
      <c r="B292" s="354">
        <f>C292&amp;F292</f>
        <v/>
      </c>
      <c r="C292" s="355" t="inlineStr">
        <is>
          <t>Hotel Name</t>
        </is>
      </c>
      <c r="D292" s="485">
        <f>TEXT(F292,"mmm")&amp;"-"&amp;RIGHT(YEAR(F292),2)</f>
        <v/>
      </c>
      <c r="E292" s="485" t="inlineStr">
        <is>
          <t>Q4</t>
        </is>
      </c>
      <c r="F292" s="485" t="n">
        <v>45304</v>
      </c>
      <c r="G292" s="486">
        <f>WEEKDAY(F292)</f>
        <v/>
      </c>
      <c r="H292" s="299" t="n">
        <v>0</v>
      </c>
      <c r="I292" s="299" t="n">
        <v>0</v>
      </c>
      <c r="J292" s="299" t="n">
        <v>0</v>
      </c>
      <c r="K292" s="300">
        <f>SUM(H292:J292)-J292</f>
        <v/>
      </c>
      <c r="L292" s="299" t="n"/>
      <c r="M292" s="299" t="n"/>
      <c r="N292" s="299" t="n"/>
      <c r="O292" s="300">
        <f>SUM(L292:N292)-N292</f>
        <v/>
      </c>
      <c r="P292" s="358">
        <f>IF(ISERROR(K292/VLOOKUP(C292,$W$1:$X$4,2,0)),"",K292/VLOOKUP(C292,$W$1:$X$4,2,0))</f>
        <v/>
      </c>
      <c r="Q292" s="358">
        <f>IF(ISERROR(O292/VLOOKUP(C292,$W$1:$X$4,2,0)),"",O292/VLOOKUP(C292,$W$1:$X$4,2,0))</f>
        <v/>
      </c>
      <c r="R292" s="299" t="inlineStr">
        <is>
          <t>L</t>
        </is>
      </c>
      <c r="S292" s="299">
        <f>N292</f>
        <v/>
      </c>
      <c r="T292" s="358">
        <f>(O292+S292)/VLOOKUP(C292,$W$1:$X$4,2,0)</f>
        <v/>
      </c>
      <c r="U292" s="299" t="inlineStr">
        <is>
          <t>L</t>
        </is>
      </c>
      <c r="V292" s="359">
        <f>U292=R292</f>
        <v/>
      </c>
      <c r="W292" s="360">
        <f>ROUND(L292,0)</f>
        <v/>
      </c>
      <c r="X292" s="360">
        <f>ROUND(M292,0)</f>
        <v/>
      </c>
      <c r="Y292" s="483" t="n"/>
      <c r="Z292" s="362" t="n"/>
      <c r="AA292" s="477" t="n"/>
      <c r="AB292" s="299">
        <f>L292-H292</f>
        <v/>
      </c>
      <c r="AC292" s="299">
        <f>M292-I292</f>
        <v/>
      </c>
      <c r="AD292" s="299">
        <f>N292-J292</f>
        <v/>
      </c>
      <c r="AE292" s="299">
        <f>O292-K292</f>
        <v/>
      </c>
      <c r="AF292" s="299" t="n"/>
      <c r="AG292" s="299" t="n"/>
      <c r="AH292" s="299" t="n"/>
      <c r="AI292" s="299" t="n"/>
      <c r="AJ292" s="299">
        <f>SUM(AG292:AI292)-AI292</f>
        <v/>
      </c>
      <c r="AK292" s="299" t="n"/>
      <c r="AL292" s="299" t="n"/>
      <c r="AM292" s="299" t="n"/>
      <c r="AN292" s="299">
        <f>SUM(AK292:AM292)-AM292</f>
        <v/>
      </c>
      <c r="AO292" s="358">
        <f>IF(ISERROR(AJ292/VLOOKUP(C292,$W$1:$X$4,2,0)),"",AJ292/VLOOKUP(C292,$W$1:$X$4,2,0))</f>
        <v/>
      </c>
      <c r="AP292" s="358">
        <f>IF(ISERROR(AN292/VLOOKUP(C292,$W$1:$X$4,2,0)),"",AN292/VLOOKUP(C292,$W$1:$X$4,2,0))</f>
        <v/>
      </c>
      <c r="AR292" s="299" t="n"/>
      <c r="AS292" s="299" t="n"/>
      <c r="AT292" s="299" t="n"/>
      <c r="AU292" s="300" t="n"/>
      <c r="AV292" s="299">
        <f>H292-AR292</f>
        <v/>
      </c>
      <c r="AW292" s="299">
        <f>I292-AS292</f>
        <v/>
      </c>
      <c r="AX292" s="299">
        <f>J292-AT292</f>
        <v/>
      </c>
      <c r="AY292" s="299">
        <f>K292-AU292</f>
        <v/>
      </c>
      <c r="AZ292" s="364" t="n"/>
      <c r="BA292" s="299" t="n"/>
      <c r="BB292" s="299" t="n"/>
      <c r="BC292" s="299" t="n"/>
      <c r="BD292" s="300" t="n"/>
      <c r="BE292" s="299">
        <f>L292-BA292</f>
        <v/>
      </c>
      <c r="BF292" s="299">
        <f>M292-BB292</f>
        <v/>
      </c>
      <c r="BG292" s="299">
        <f>N292-BC292</f>
        <v/>
      </c>
      <c r="BH292" s="299">
        <f>O292-BD292</f>
        <v/>
      </c>
      <c r="DJ292" s="365" t="n"/>
    </row>
    <row r="293" outlineLevel="1" ht="12.75" customHeight="1" s="302">
      <c r="A293" s="354">
        <f>C293&amp;D293</f>
        <v/>
      </c>
      <c r="B293" s="354">
        <f>C293&amp;F293</f>
        <v/>
      </c>
      <c r="C293" s="355" t="inlineStr">
        <is>
          <t>Hotel Name</t>
        </is>
      </c>
      <c r="D293" s="485">
        <f>TEXT(F293,"mmm")&amp;"-"&amp;RIGHT(YEAR(F293),2)</f>
        <v/>
      </c>
      <c r="E293" s="485" t="inlineStr">
        <is>
          <t>Q4</t>
        </is>
      </c>
      <c r="F293" s="485" t="n">
        <v>45305</v>
      </c>
      <c r="G293" s="486">
        <f>WEEKDAY(F293)</f>
        <v/>
      </c>
      <c r="H293" s="299" t="n">
        <v>0</v>
      </c>
      <c r="I293" s="299" t="n">
        <v>0</v>
      </c>
      <c r="J293" s="299" t="n">
        <v>0</v>
      </c>
      <c r="K293" s="300">
        <f>SUM(H293:J293)-J293</f>
        <v/>
      </c>
      <c r="L293" s="299" t="n"/>
      <c r="M293" s="299" t="n"/>
      <c r="N293" s="299" t="n"/>
      <c r="O293" s="300">
        <f>SUM(L293:N293)-N293</f>
        <v/>
      </c>
      <c r="P293" s="358">
        <f>IF(ISERROR(K293/VLOOKUP(C293,$W$1:$X$4,2,0)),"",K293/VLOOKUP(C293,$W$1:$X$4,2,0))</f>
        <v/>
      </c>
      <c r="Q293" s="358">
        <f>IF(ISERROR(O293/VLOOKUP(C293,$W$1:$X$4,2,0)),"",O293/VLOOKUP(C293,$W$1:$X$4,2,0))</f>
        <v/>
      </c>
      <c r="R293" s="299" t="inlineStr">
        <is>
          <t>L</t>
        </is>
      </c>
      <c r="S293" s="299">
        <f>N293</f>
        <v/>
      </c>
      <c r="T293" s="358">
        <f>(O293+S293)/VLOOKUP(C293,$W$1:$X$4,2,0)</f>
        <v/>
      </c>
      <c r="U293" s="299" t="inlineStr">
        <is>
          <t>L</t>
        </is>
      </c>
      <c r="V293" s="359">
        <f>U293=R293</f>
        <v/>
      </c>
      <c r="W293" s="360">
        <f>ROUND(L293,0)</f>
        <v/>
      </c>
      <c r="X293" s="360">
        <f>ROUND(M293,0)</f>
        <v/>
      </c>
      <c r="Y293" s="483" t="n"/>
      <c r="Z293" s="362" t="n"/>
      <c r="AA293" s="477" t="n"/>
      <c r="AB293" s="299">
        <f>L293-H293</f>
        <v/>
      </c>
      <c r="AC293" s="299">
        <f>M293-I293</f>
        <v/>
      </c>
      <c r="AD293" s="299">
        <f>N293-J293</f>
        <v/>
      </c>
      <c r="AE293" s="299">
        <f>O293-K293</f>
        <v/>
      </c>
      <c r="AF293" s="299" t="n"/>
      <c r="AG293" s="299" t="n"/>
      <c r="AH293" s="299" t="n"/>
      <c r="AI293" s="299" t="n"/>
      <c r="AJ293" s="299">
        <f>SUM(AG293:AI293)-AI293</f>
        <v/>
      </c>
      <c r="AK293" s="299" t="n"/>
      <c r="AL293" s="299" t="n"/>
      <c r="AM293" s="299" t="n"/>
      <c r="AN293" s="299">
        <f>SUM(AK293:AM293)-AM293</f>
        <v/>
      </c>
      <c r="AO293" s="358">
        <f>IF(ISERROR(AJ293/VLOOKUP(C293,$W$1:$X$4,2,0)),"",AJ293/VLOOKUP(C293,$W$1:$X$4,2,0))</f>
        <v/>
      </c>
      <c r="AP293" s="358">
        <f>IF(ISERROR(AN293/VLOOKUP(C293,$W$1:$X$4,2,0)),"",AN293/VLOOKUP(C293,$W$1:$X$4,2,0))</f>
        <v/>
      </c>
      <c r="AR293" s="299" t="n"/>
      <c r="AS293" s="299" t="n"/>
      <c r="AT293" s="299" t="n"/>
      <c r="AU293" s="300" t="n"/>
      <c r="AV293" s="299">
        <f>H293-AR293</f>
        <v/>
      </c>
      <c r="AW293" s="299">
        <f>I293-AS293</f>
        <v/>
      </c>
      <c r="AX293" s="299">
        <f>J293-AT293</f>
        <v/>
      </c>
      <c r="AY293" s="299">
        <f>K293-AU293</f>
        <v/>
      </c>
      <c r="AZ293" s="364" t="n"/>
      <c r="BA293" s="299" t="n"/>
      <c r="BB293" s="299" t="n"/>
      <c r="BC293" s="299" t="n"/>
      <c r="BD293" s="300" t="n"/>
      <c r="BE293" s="299">
        <f>L293-BA293</f>
        <v/>
      </c>
      <c r="BF293" s="299">
        <f>M293-BB293</f>
        <v/>
      </c>
      <c r="BG293" s="299">
        <f>N293-BC293</f>
        <v/>
      </c>
      <c r="BH293" s="299">
        <f>O293-BD293</f>
        <v/>
      </c>
      <c r="DJ293" s="365" t="n"/>
    </row>
    <row r="294" outlineLevel="1" ht="12.75" customHeight="1" s="302">
      <c r="A294" s="354">
        <f>C294&amp;D294</f>
        <v/>
      </c>
      <c r="B294" s="354">
        <f>C294&amp;F294</f>
        <v/>
      </c>
      <c r="C294" s="355" t="inlineStr">
        <is>
          <t>Hotel Name</t>
        </is>
      </c>
      <c r="D294" s="485">
        <f>TEXT(F294,"mmm")&amp;"-"&amp;RIGHT(YEAR(F294),2)</f>
        <v/>
      </c>
      <c r="E294" s="485" t="inlineStr">
        <is>
          <t>Q4</t>
        </is>
      </c>
      <c r="F294" s="485" t="n">
        <v>45306</v>
      </c>
      <c r="G294" s="486">
        <f>WEEKDAY(F294)</f>
        <v/>
      </c>
      <c r="H294" s="299" t="n">
        <v>0</v>
      </c>
      <c r="I294" s="299" t="n">
        <v>0</v>
      </c>
      <c r="J294" s="299" t="n">
        <v>0</v>
      </c>
      <c r="K294" s="300">
        <f>SUM(H294:J294)-J294</f>
        <v/>
      </c>
      <c r="L294" s="299" t="n"/>
      <c r="M294" s="299" t="n"/>
      <c r="N294" s="299" t="n"/>
      <c r="O294" s="300">
        <f>SUM(L294:N294)-N294</f>
        <v/>
      </c>
      <c r="P294" s="358">
        <f>IF(ISERROR(K294/VLOOKUP(C294,$W$1:$X$4,2,0)),"",K294/VLOOKUP(C294,$W$1:$X$4,2,0))</f>
        <v/>
      </c>
      <c r="Q294" s="358">
        <f>IF(ISERROR(O294/VLOOKUP(C294,$W$1:$X$4,2,0)),"",O294/VLOOKUP(C294,$W$1:$X$4,2,0))</f>
        <v/>
      </c>
      <c r="R294" s="299" t="inlineStr">
        <is>
          <t>L</t>
        </is>
      </c>
      <c r="S294" s="299">
        <f>N294</f>
        <v/>
      </c>
      <c r="T294" s="358">
        <f>(O294+S294)/VLOOKUP(C294,$W$1:$X$4,2,0)</f>
        <v/>
      </c>
      <c r="U294" s="299" t="inlineStr">
        <is>
          <t>L</t>
        </is>
      </c>
      <c r="V294" s="359">
        <f>U294=R294</f>
        <v/>
      </c>
      <c r="W294" s="360">
        <f>ROUND(L294,0)</f>
        <v/>
      </c>
      <c r="X294" s="360">
        <f>ROUND(M294,0)</f>
        <v/>
      </c>
      <c r="Y294" s="483" t="n"/>
      <c r="Z294" s="362" t="n"/>
      <c r="AA294" s="477" t="n"/>
      <c r="AB294" s="299">
        <f>L294-H294</f>
        <v/>
      </c>
      <c r="AC294" s="299">
        <f>M294-I294</f>
        <v/>
      </c>
      <c r="AD294" s="299">
        <f>N294-J294</f>
        <v/>
      </c>
      <c r="AE294" s="299">
        <f>O294-K294</f>
        <v/>
      </c>
      <c r="AF294" s="299" t="n"/>
      <c r="AG294" s="299" t="n"/>
      <c r="AH294" s="299" t="n"/>
      <c r="AI294" s="299" t="n"/>
      <c r="AJ294" s="299">
        <f>SUM(AG294:AI294)-AI294</f>
        <v/>
      </c>
      <c r="AK294" s="299" t="n"/>
      <c r="AL294" s="299" t="n"/>
      <c r="AM294" s="299" t="n"/>
      <c r="AN294" s="299">
        <f>SUM(AK294:AM294)-AM294</f>
        <v/>
      </c>
      <c r="AO294" s="358">
        <f>IF(ISERROR(AJ294/VLOOKUP(C294,$W$1:$X$4,2,0)),"",AJ294/VLOOKUP(C294,$W$1:$X$4,2,0))</f>
        <v/>
      </c>
      <c r="AP294" s="358">
        <f>IF(ISERROR(AN294/VLOOKUP(C294,$W$1:$X$4,2,0)),"",AN294/VLOOKUP(C294,$W$1:$X$4,2,0))</f>
        <v/>
      </c>
      <c r="AR294" s="299" t="n"/>
      <c r="AS294" s="299" t="n"/>
      <c r="AT294" s="299" t="n"/>
      <c r="AU294" s="300" t="n"/>
      <c r="AV294" s="299">
        <f>H294-AR294</f>
        <v/>
      </c>
      <c r="AW294" s="299">
        <f>I294-AS294</f>
        <v/>
      </c>
      <c r="AX294" s="299">
        <f>J294-AT294</f>
        <v/>
      </c>
      <c r="AY294" s="299">
        <f>K294-AU294</f>
        <v/>
      </c>
      <c r="AZ294" s="364" t="n"/>
      <c r="BA294" s="299" t="n"/>
      <c r="BB294" s="299" t="n"/>
      <c r="BC294" s="299" t="n"/>
      <c r="BD294" s="300" t="n"/>
      <c r="BE294" s="299">
        <f>L294-BA294</f>
        <v/>
      </c>
      <c r="BF294" s="299">
        <f>M294-BB294</f>
        <v/>
      </c>
      <c r="BG294" s="299">
        <f>N294-BC294</f>
        <v/>
      </c>
      <c r="BH294" s="299">
        <f>O294-BD294</f>
        <v/>
      </c>
      <c r="DJ294" s="365" t="n"/>
    </row>
    <row r="295" outlineLevel="1" ht="12.75" customHeight="1" s="302">
      <c r="A295" s="354">
        <f>C295&amp;D295</f>
        <v/>
      </c>
      <c r="B295" s="354">
        <f>C295&amp;F295</f>
        <v/>
      </c>
      <c r="C295" s="355" t="inlineStr">
        <is>
          <t>Hotel Name</t>
        </is>
      </c>
      <c r="D295" s="485">
        <f>TEXT(F295,"mmm")&amp;"-"&amp;RIGHT(YEAR(F295),2)</f>
        <v/>
      </c>
      <c r="E295" s="485" t="inlineStr">
        <is>
          <t>Q4</t>
        </is>
      </c>
      <c r="F295" s="485" t="n">
        <v>45307</v>
      </c>
      <c r="G295" s="486">
        <f>WEEKDAY(F295)</f>
        <v/>
      </c>
      <c r="H295" s="299" t="n">
        <v>0</v>
      </c>
      <c r="I295" s="299" t="n">
        <v>0</v>
      </c>
      <c r="J295" s="299" t="n">
        <v>0</v>
      </c>
      <c r="K295" s="300">
        <f>SUM(H295:J295)-J295</f>
        <v/>
      </c>
      <c r="L295" s="299" t="n"/>
      <c r="M295" s="299" t="n"/>
      <c r="N295" s="299" t="n"/>
      <c r="O295" s="300">
        <f>SUM(L295:N295)-N295</f>
        <v/>
      </c>
      <c r="P295" s="358">
        <f>IF(ISERROR(K295/VLOOKUP(C295,$W$1:$X$4,2,0)),"",K295/VLOOKUP(C295,$W$1:$X$4,2,0))</f>
        <v/>
      </c>
      <c r="Q295" s="358">
        <f>IF(ISERROR(O295/VLOOKUP(C295,$W$1:$X$4,2,0)),"",O295/VLOOKUP(C295,$W$1:$X$4,2,0))</f>
        <v/>
      </c>
      <c r="R295" s="299" t="inlineStr">
        <is>
          <t>L</t>
        </is>
      </c>
      <c r="S295" s="299">
        <f>N295</f>
        <v/>
      </c>
      <c r="T295" s="358">
        <f>(O295+S295)/VLOOKUP(C295,$W$1:$X$4,2,0)</f>
        <v/>
      </c>
      <c r="U295" s="299" t="inlineStr">
        <is>
          <t>L</t>
        </is>
      </c>
      <c r="V295" s="359">
        <f>U295=R295</f>
        <v/>
      </c>
      <c r="W295" s="360">
        <f>ROUND(L295,0)</f>
        <v/>
      </c>
      <c r="X295" s="360">
        <f>ROUND(M295,0)</f>
        <v/>
      </c>
      <c r="Y295" s="483" t="n"/>
      <c r="Z295" s="362" t="n"/>
      <c r="AA295" s="477" t="n"/>
      <c r="AB295" s="299">
        <f>L295-H295</f>
        <v/>
      </c>
      <c r="AC295" s="299">
        <f>M295-I295</f>
        <v/>
      </c>
      <c r="AD295" s="299">
        <f>N295-J295</f>
        <v/>
      </c>
      <c r="AE295" s="299">
        <f>O295-K295</f>
        <v/>
      </c>
      <c r="AF295" s="299" t="n"/>
      <c r="AG295" s="299" t="n"/>
      <c r="AH295" s="299" t="n"/>
      <c r="AI295" s="299" t="n"/>
      <c r="AJ295" s="299">
        <f>SUM(AG295:AI295)-AI295</f>
        <v/>
      </c>
      <c r="AK295" s="299" t="n"/>
      <c r="AL295" s="299" t="n"/>
      <c r="AM295" s="299" t="n"/>
      <c r="AN295" s="299">
        <f>SUM(AK295:AM295)-AM295</f>
        <v/>
      </c>
      <c r="AO295" s="358">
        <f>IF(ISERROR(AJ295/VLOOKUP(C295,$W$1:$X$4,2,0)),"",AJ295/VLOOKUP(C295,$W$1:$X$4,2,0))</f>
        <v/>
      </c>
      <c r="AP295" s="358">
        <f>IF(ISERROR(AN295/VLOOKUP(C295,$W$1:$X$4,2,0)),"",AN295/VLOOKUP(C295,$W$1:$X$4,2,0))</f>
        <v/>
      </c>
      <c r="AR295" s="299" t="n"/>
      <c r="AS295" s="299" t="n"/>
      <c r="AT295" s="299" t="n"/>
      <c r="AU295" s="300" t="n"/>
      <c r="AV295" s="299">
        <f>H295-AR295</f>
        <v/>
      </c>
      <c r="AW295" s="299">
        <f>I295-AS295</f>
        <v/>
      </c>
      <c r="AX295" s="299">
        <f>J295-AT295</f>
        <v/>
      </c>
      <c r="AY295" s="299">
        <f>K295-AU295</f>
        <v/>
      </c>
      <c r="AZ295" s="364" t="n"/>
      <c r="BA295" s="299" t="n"/>
      <c r="BB295" s="299" t="n"/>
      <c r="BC295" s="299" t="n"/>
      <c r="BD295" s="300" t="n"/>
      <c r="BE295" s="299">
        <f>L295-BA295</f>
        <v/>
      </c>
      <c r="BF295" s="299">
        <f>M295-BB295</f>
        <v/>
      </c>
      <c r="BG295" s="299">
        <f>N295-BC295</f>
        <v/>
      </c>
      <c r="BH295" s="299">
        <f>O295-BD295</f>
        <v/>
      </c>
      <c r="DJ295" s="365" t="n"/>
    </row>
    <row r="296" outlineLevel="1" ht="12.75" customHeight="1" s="302">
      <c r="A296" s="354">
        <f>C296&amp;D296</f>
        <v/>
      </c>
      <c r="B296" s="354">
        <f>C296&amp;F296</f>
        <v/>
      </c>
      <c r="C296" s="355" t="inlineStr">
        <is>
          <t>Hotel Name</t>
        </is>
      </c>
      <c r="D296" s="485">
        <f>TEXT(F296,"mmm")&amp;"-"&amp;RIGHT(YEAR(F296),2)</f>
        <v/>
      </c>
      <c r="E296" s="485" t="inlineStr">
        <is>
          <t>Q4</t>
        </is>
      </c>
      <c r="F296" s="485" t="n">
        <v>45308</v>
      </c>
      <c r="G296" s="486">
        <f>WEEKDAY(F296)</f>
        <v/>
      </c>
      <c r="H296" s="299" t="n">
        <v>0</v>
      </c>
      <c r="I296" s="299" t="n">
        <v>0</v>
      </c>
      <c r="J296" s="299" t="n">
        <v>0</v>
      </c>
      <c r="K296" s="300">
        <f>SUM(H296:J296)-J296</f>
        <v/>
      </c>
      <c r="L296" s="299" t="n"/>
      <c r="M296" s="299" t="n"/>
      <c r="N296" s="299" t="n"/>
      <c r="O296" s="300">
        <f>SUM(L296:N296)-N296</f>
        <v/>
      </c>
      <c r="P296" s="358">
        <f>IF(ISERROR(K296/VLOOKUP(C296,$W$1:$X$4,2,0)),"",K296/VLOOKUP(C296,$W$1:$X$4,2,0))</f>
        <v/>
      </c>
      <c r="Q296" s="358">
        <f>IF(ISERROR(O296/VLOOKUP(C296,$W$1:$X$4,2,0)),"",O296/VLOOKUP(C296,$W$1:$X$4,2,0))</f>
        <v/>
      </c>
      <c r="R296" s="299" t="inlineStr">
        <is>
          <t>L</t>
        </is>
      </c>
      <c r="S296" s="299">
        <f>N296</f>
        <v/>
      </c>
      <c r="T296" s="358">
        <f>(O296+S296)/VLOOKUP(C296,$W$1:$X$4,2,0)</f>
        <v/>
      </c>
      <c r="U296" s="299" t="inlineStr">
        <is>
          <t>L</t>
        </is>
      </c>
      <c r="V296" s="359">
        <f>U296=R296</f>
        <v/>
      </c>
      <c r="W296" s="360">
        <f>ROUND(L296,0)</f>
        <v/>
      </c>
      <c r="X296" s="360">
        <f>ROUND(M296,0)</f>
        <v/>
      </c>
      <c r="Y296" s="483" t="n"/>
      <c r="Z296" s="362" t="n"/>
      <c r="AA296" s="477" t="n"/>
      <c r="AB296" s="299">
        <f>L296-H296</f>
        <v/>
      </c>
      <c r="AC296" s="299">
        <f>M296-I296</f>
        <v/>
      </c>
      <c r="AD296" s="299">
        <f>N296-J296</f>
        <v/>
      </c>
      <c r="AE296" s="299">
        <f>O296-K296</f>
        <v/>
      </c>
      <c r="AF296" s="299" t="n"/>
      <c r="AG296" s="299" t="n"/>
      <c r="AH296" s="299" t="n"/>
      <c r="AI296" s="299" t="n"/>
      <c r="AJ296" s="299">
        <f>SUM(AG296:AI296)-AI296</f>
        <v/>
      </c>
      <c r="AK296" s="299" t="n"/>
      <c r="AL296" s="299" t="n"/>
      <c r="AM296" s="299" t="n"/>
      <c r="AN296" s="299">
        <f>SUM(AK296:AM296)-AM296</f>
        <v/>
      </c>
      <c r="AO296" s="358">
        <f>IF(ISERROR(AJ296/VLOOKUP(C296,$W$1:$X$4,2,0)),"",AJ296/VLOOKUP(C296,$W$1:$X$4,2,0))</f>
        <v/>
      </c>
      <c r="AP296" s="358">
        <f>IF(ISERROR(AN296/VLOOKUP(C296,$W$1:$X$4,2,0)),"",AN296/VLOOKUP(C296,$W$1:$X$4,2,0))</f>
        <v/>
      </c>
      <c r="AR296" s="299" t="n"/>
      <c r="AS296" s="299" t="n"/>
      <c r="AT296" s="299" t="n"/>
      <c r="AU296" s="300" t="n"/>
      <c r="AV296" s="299">
        <f>H296-AR296</f>
        <v/>
      </c>
      <c r="AW296" s="299">
        <f>I296-AS296</f>
        <v/>
      </c>
      <c r="AX296" s="299">
        <f>J296-AT296</f>
        <v/>
      </c>
      <c r="AY296" s="299">
        <f>K296-AU296</f>
        <v/>
      </c>
      <c r="AZ296" s="364" t="n"/>
      <c r="BA296" s="299" t="n"/>
      <c r="BB296" s="299" t="n"/>
      <c r="BC296" s="299" t="n"/>
      <c r="BD296" s="300" t="n"/>
      <c r="BE296" s="299">
        <f>L296-BA296</f>
        <v/>
      </c>
      <c r="BF296" s="299">
        <f>M296-BB296</f>
        <v/>
      </c>
      <c r="BG296" s="299">
        <f>N296-BC296</f>
        <v/>
      </c>
      <c r="BH296" s="299">
        <f>O296-BD296</f>
        <v/>
      </c>
      <c r="DJ296" s="365" t="n"/>
    </row>
    <row r="297" outlineLevel="1" ht="12.75" customHeight="1" s="302">
      <c r="A297" s="354">
        <f>C297&amp;D297</f>
        <v/>
      </c>
      <c r="B297" s="354">
        <f>C297&amp;F297</f>
        <v/>
      </c>
      <c r="C297" s="355" t="inlineStr">
        <is>
          <t>Hotel Name</t>
        </is>
      </c>
      <c r="D297" s="485">
        <f>TEXT(F297,"mmm")&amp;"-"&amp;RIGHT(YEAR(F297),2)</f>
        <v/>
      </c>
      <c r="E297" s="485" t="inlineStr">
        <is>
          <t>Q4</t>
        </is>
      </c>
      <c r="F297" s="485" t="n">
        <v>45309</v>
      </c>
      <c r="G297" s="486">
        <f>WEEKDAY(F297)</f>
        <v/>
      </c>
      <c r="H297" s="299" t="n">
        <v>0</v>
      </c>
      <c r="I297" s="299" t="n">
        <v>0</v>
      </c>
      <c r="J297" s="299" t="n">
        <v>0</v>
      </c>
      <c r="K297" s="300">
        <f>SUM(H297:J297)-J297</f>
        <v/>
      </c>
      <c r="L297" s="299" t="n"/>
      <c r="M297" s="299" t="n"/>
      <c r="N297" s="299" t="n"/>
      <c r="O297" s="300">
        <f>SUM(L297:N297)-N297</f>
        <v/>
      </c>
      <c r="P297" s="358">
        <f>IF(ISERROR(K297/VLOOKUP(C297,$W$1:$X$4,2,0)),"",K297/VLOOKUP(C297,$W$1:$X$4,2,0))</f>
        <v/>
      </c>
      <c r="Q297" s="358">
        <f>IF(ISERROR(O297/VLOOKUP(C297,$W$1:$X$4,2,0)),"",O297/VLOOKUP(C297,$W$1:$X$4,2,0))</f>
        <v/>
      </c>
      <c r="R297" s="299" t="inlineStr">
        <is>
          <t>L</t>
        </is>
      </c>
      <c r="S297" s="299">
        <f>N297</f>
        <v/>
      </c>
      <c r="T297" s="358">
        <f>(O297+S297)/VLOOKUP(C297,$W$1:$X$4,2,0)</f>
        <v/>
      </c>
      <c r="U297" s="299" t="inlineStr">
        <is>
          <t>L</t>
        </is>
      </c>
      <c r="V297" s="359">
        <f>U297=R297</f>
        <v/>
      </c>
      <c r="W297" s="360">
        <f>ROUND(L297,0)</f>
        <v/>
      </c>
      <c r="X297" s="360">
        <f>ROUND(M297,0)</f>
        <v/>
      </c>
      <c r="Y297" s="483" t="n"/>
      <c r="Z297" s="362" t="n"/>
      <c r="AA297" s="477" t="n"/>
      <c r="AB297" s="299">
        <f>L297-H297</f>
        <v/>
      </c>
      <c r="AC297" s="299">
        <f>M297-I297</f>
        <v/>
      </c>
      <c r="AD297" s="299">
        <f>N297-J297</f>
        <v/>
      </c>
      <c r="AE297" s="299">
        <f>O297-K297</f>
        <v/>
      </c>
      <c r="AF297" s="299" t="n"/>
      <c r="AG297" s="299" t="n"/>
      <c r="AH297" s="299" t="n"/>
      <c r="AI297" s="299" t="n"/>
      <c r="AJ297" s="299">
        <f>SUM(AG297:AI297)-AI297</f>
        <v/>
      </c>
      <c r="AK297" s="299" t="n"/>
      <c r="AL297" s="299" t="n"/>
      <c r="AM297" s="299" t="n"/>
      <c r="AN297" s="299">
        <f>SUM(AK297:AM297)-AM297</f>
        <v/>
      </c>
      <c r="AO297" s="358">
        <f>IF(ISERROR(AJ297/VLOOKUP(C297,$W$1:$X$4,2,0)),"",AJ297/VLOOKUP(C297,$W$1:$X$4,2,0))</f>
        <v/>
      </c>
      <c r="AP297" s="358">
        <f>IF(ISERROR(AN297/VLOOKUP(C297,$W$1:$X$4,2,0)),"",AN297/VLOOKUP(C297,$W$1:$X$4,2,0))</f>
        <v/>
      </c>
      <c r="AR297" s="299" t="n"/>
      <c r="AS297" s="299" t="n"/>
      <c r="AT297" s="299" t="n"/>
      <c r="AU297" s="300" t="n"/>
      <c r="AV297" s="299">
        <f>H297-AR297</f>
        <v/>
      </c>
      <c r="AW297" s="299">
        <f>I297-AS297</f>
        <v/>
      </c>
      <c r="AX297" s="299">
        <f>J297-AT297</f>
        <v/>
      </c>
      <c r="AY297" s="299">
        <f>K297-AU297</f>
        <v/>
      </c>
      <c r="AZ297" s="364" t="n"/>
      <c r="BA297" s="299" t="n"/>
      <c r="BB297" s="299" t="n"/>
      <c r="BC297" s="299" t="n"/>
      <c r="BD297" s="300" t="n"/>
      <c r="BE297" s="299">
        <f>L297-BA297</f>
        <v/>
      </c>
      <c r="BF297" s="299">
        <f>M297-BB297</f>
        <v/>
      </c>
      <c r="BG297" s="299">
        <f>N297-BC297</f>
        <v/>
      </c>
      <c r="BH297" s="299">
        <f>O297-BD297</f>
        <v/>
      </c>
      <c r="DJ297" s="365" t="n"/>
    </row>
    <row r="298" outlineLevel="1" ht="12.75" customHeight="1" s="302">
      <c r="A298" s="354">
        <f>C298&amp;D298</f>
        <v/>
      </c>
      <c r="B298" s="354">
        <f>C298&amp;F298</f>
        <v/>
      </c>
      <c r="C298" s="355" t="inlineStr">
        <is>
          <t>Hotel Name</t>
        </is>
      </c>
      <c r="D298" s="485">
        <f>TEXT(F298,"mmm")&amp;"-"&amp;RIGHT(YEAR(F298),2)</f>
        <v/>
      </c>
      <c r="E298" s="485" t="inlineStr">
        <is>
          <t>Q4</t>
        </is>
      </c>
      <c r="F298" s="485" t="n">
        <v>45310</v>
      </c>
      <c r="G298" s="486">
        <f>WEEKDAY(F298)</f>
        <v/>
      </c>
      <c r="H298" s="299" t="n">
        <v>0</v>
      </c>
      <c r="I298" s="299" t="n">
        <v>0</v>
      </c>
      <c r="J298" s="299" t="n">
        <v>0</v>
      </c>
      <c r="K298" s="300">
        <f>SUM(H298:J298)-J298</f>
        <v/>
      </c>
      <c r="L298" s="299" t="n"/>
      <c r="M298" s="299" t="n"/>
      <c r="N298" s="299" t="n"/>
      <c r="O298" s="300">
        <f>SUM(L298:N298)-N298</f>
        <v/>
      </c>
      <c r="P298" s="358">
        <f>IF(ISERROR(K298/VLOOKUP(C298,$W$1:$X$4,2,0)),"",K298/VLOOKUP(C298,$W$1:$X$4,2,0))</f>
        <v/>
      </c>
      <c r="Q298" s="358">
        <f>IF(ISERROR(O298/VLOOKUP(C298,$W$1:$X$4,2,0)),"",O298/VLOOKUP(C298,$W$1:$X$4,2,0))</f>
        <v/>
      </c>
      <c r="R298" s="299" t="inlineStr">
        <is>
          <t>L</t>
        </is>
      </c>
      <c r="S298" s="299">
        <f>N298</f>
        <v/>
      </c>
      <c r="T298" s="358">
        <f>(O298+S298)/VLOOKUP(C298,$W$1:$X$4,2,0)</f>
        <v/>
      </c>
      <c r="U298" s="299" t="inlineStr">
        <is>
          <t>L</t>
        </is>
      </c>
      <c r="V298" s="359">
        <f>U298=R298</f>
        <v/>
      </c>
      <c r="W298" s="360">
        <f>ROUND(L298,0)</f>
        <v/>
      </c>
      <c r="X298" s="360">
        <f>ROUND(M298,0)</f>
        <v/>
      </c>
      <c r="Y298" s="483" t="n"/>
      <c r="Z298" s="362" t="n"/>
      <c r="AA298" s="477" t="n"/>
      <c r="AB298" s="299">
        <f>L298-H298</f>
        <v/>
      </c>
      <c r="AC298" s="299">
        <f>M298-I298</f>
        <v/>
      </c>
      <c r="AD298" s="299">
        <f>N298-J298</f>
        <v/>
      </c>
      <c r="AE298" s="299">
        <f>O298-K298</f>
        <v/>
      </c>
      <c r="AF298" s="299" t="n"/>
      <c r="AG298" s="299" t="n"/>
      <c r="AH298" s="299" t="n"/>
      <c r="AI298" s="299" t="n"/>
      <c r="AJ298" s="299">
        <f>SUM(AG298:AI298)-AI298</f>
        <v/>
      </c>
      <c r="AK298" s="299" t="n"/>
      <c r="AL298" s="299" t="n"/>
      <c r="AM298" s="299" t="n"/>
      <c r="AN298" s="299">
        <f>SUM(AK298:AM298)-AM298</f>
        <v/>
      </c>
      <c r="AO298" s="358">
        <f>IF(ISERROR(AJ298/VLOOKUP(C298,$W$1:$X$4,2,0)),"",AJ298/VLOOKUP(C298,$W$1:$X$4,2,0))</f>
        <v/>
      </c>
      <c r="AP298" s="358">
        <f>IF(ISERROR(AN298/VLOOKUP(C298,$W$1:$X$4,2,0)),"",AN298/VLOOKUP(C298,$W$1:$X$4,2,0))</f>
        <v/>
      </c>
      <c r="AR298" s="299" t="n"/>
      <c r="AS298" s="299" t="n"/>
      <c r="AT298" s="299" t="n"/>
      <c r="AU298" s="300" t="n"/>
      <c r="AV298" s="299">
        <f>H298-AR298</f>
        <v/>
      </c>
      <c r="AW298" s="299">
        <f>I298-AS298</f>
        <v/>
      </c>
      <c r="AX298" s="299">
        <f>J298-AT298</f>
        <v/>
      </c>
      <c r="AY298" s="299">
        <f>K298-AU298</f>
        <v/>
      </c>
      <c r="AZ298" s="364" t="n"/>
      <c r="BA298" s="299" t="n"/>
      <c r="BB298" s="299" t="n"/>
      <c r="BC298" s="299" t="n"/>
      <c r="BD298" s="300" t="n"/>
      <c r="BE298" s="299">
        <f>L298-BA298</f>
        <v/>
      </c>
      <c r="BF298" s="299">
        <f>M298-BB298</f>
        <v/>
      </c>
      <c r="BG298" s="299">
        <f>N298-BC298</f>
        <v/>
      </c>
      <c r="BH298" s="299">
        <f>O298-BD298</f>
        <v/>
      </c>
      <c r="DJ298" s="365" t="n"/>
    </row>
    <row r="299" outlineLevel="1" ht="12.75" customHeight="1" s="302">
      <c r="A299" s="354">
        <f>C299&amp;D299</f>
        <v/>
      </c>
      <c r="B299" s="354">
        <f>C299&amp;F299</f>
        <v/>
      </c>
      <c r="C299" s="355" t="inlineStr">
        <is>
          <t>Hotel Name</t>
        </is>
      </c>
      <c r="D299" s="485">
        <f>TEXT(F299,"mmm")&amp;"-"&amp;RIGHT(YEAR(F299),2)</f>
        <v/>
      </c>
      <c r="E299" s="485" t="inlineStr">
        <is>
          <t>Q4</t>
        </is>
      </c>
      <c r="F299" s="485" t="n">
        <v>45311</v>
      </c>
      <c r="G299" s="486">
        <f>WEEKDAY(F299)</f>
        <v/>
      </c>
      <c r="H299" s="299" t="n">
        <v>0</v>
      </c>
      <c r="I299" s="299" t="n">
        <v>5</v>
      </c>
      <c r="J299" s="299" t="n">
        <v>0</v>
      </c>
      <c r="K299" s="300">
        <f>SUM(H299:J299)-J299</f>
        <v/>
      </c>
      <c r="L299" s="299" t="n"/>
      <c r="M299" s="299" t="n"/>
      <c r="N299" s="299" t="n"/>
      <c r="O299" s="300">
        <f>SUM(L299:N299)-N299</f>
        <v/>
      </c>
      <c r="P299" s="358">
        <f>IF(ISERROR(K299/VLOOKUP(C299,$W$1:$X$4,2,0)),"",K299/VLOOKUP(C299,$W$1:$X$4,2,0))</f>
        <v/>
      </c>
      <c r="Q299" s="358">
        <f>IF(ISERROR(O299/VLOOKUP(C299,$W$1:$X$4,2,0)),"",O299/VLOOKUP(C299,$W$1:$X$4,2,0))</f>
        <v/>
      </c>
      <c r="R299" s="299" t="inlineStr">
        <is>
          <t>L</t>
        </is>
      </c>
      <c r="S299" s="299">
        <f>N299</f>
        <v/>
      </c>
      <c r="T299" s="358">
        <f>(O299+S299)/VLOOKUP(C299,$W$1:$X$4,2,0)</f>
        <v/>
      </c>
      <c r="U299" s="299" t="inlineStr">
        <is>
          <t>L</t>
        </is>
      </c>
      <c r="V299" s="359">
        <f>U299=R299</f>
        <v/>
      </c>
      <c r="W299" s="360">
        <f>ROUND(L299,0)</f>
        <v/>
      </c>
      <c r="X299" s="360">
        <f>ROUND(M299,0)</f>
        <v/>
      </c>
      <c r="Y299" s="483" t="n"/>
      <c r="Z299" s="362" t="n"/>
      <c r="AA299" s="477" t="n"/>
      <c r="AB299" s="299">
        <f>L299-H299</f>
        <v/>
      </c>
      <c r="AC299" s="299">
        <f>M299-I299</f>
        <v/>
      </c>
      <c r="AD299" s="299">
        <f>N299-J299</f>
        <v/>
      </c>
      <c r="AE299" s="299">
        <f>O299-K299</f>
        <v/>
      </c>
      <c r="AF299" s="299" t="n"/>
      <c r="AG299" s="299" t="n"/>
      <c r="AH299" s="299" t="n"/>
      <c r="AI299" s="299" t="n"/>
      <c r="AJ299" s="299">
        <f>SUM(AG299:AI299)-AI299</f>
        <v/>
      </c>
      <c r="AK299" s="299" t="n"/>
      <c r="AL299" s="299" t="n"/>
      <c r="AM299" s="299" t="n"/>
      <c r="AN299" s="299">
        <f>SUM(AK299:AM299)-AM299</f>
        <v/>
      </c>
      <c r="AO299" s="358">
        <f>IF(ISERROR(AJ299/VLOOKUP(C299,$W$1:$X$4,2,0)),"",AJ299/VLOOKUP(C299,$W$1:$X$4,2,0))</f>
        <v/>
      </c>
      <c r="AP299" s="358">
        <f>IF(ISERROR(AN299/VLOOKUP(C299,$W$1:$X$4,2,0)),"",AN299/VLOOKUP(C299,$W$1:$X$4,2,0))</f>
        <v/>
      </c>
      <c r="AR299" s="299" t="n"/>
      <c r="AS299" s="299" t="n"/>
      <c r="AT299" s="299" t="n"/>
      <c r="AU299" s="300" t="n"/>
      <c r="AV299" s="299">
        <f>H299-AR299</f>
        <v/>
      </c>
      <c r="AW299" s="299">
        <f>I299-AS299</f>
        <v/>
      </c>
      <c r="AX299" s="299">
        <f>J299-AT299</f>
        <v/>
      </c>
      <c r="AY299" s="299">
        <f>K299-AU299</f>
        <v/>
      </c>
      <c r="AZ299" s="364" t="n"/>
      <c r="BA299" s="299" t="n"/>
      <c r="BB299" s="299" t="n"/>
      <c r="BC299" s="299" t="n"/>
      <c r="BD299" s="300" t="n"/>
      <c r="BE299" s="299">
        <f>L299-BA299</f>
        <v/>
      </c>
      <c r="BF299" s="299">
        <f>M299-BB299</f>
        <v/>
      </c>
      <c r="BG299" s="299">
        <f>N299-BC299</f>
        <v/>
      </c>
      <c r="BH299" s="299">
        <f>O299-BD299</f>
        <v/>
      </c>
      <c r="DJ299" s="365" t="n"/>
    </row>
    <row r="300" outlineLevel="1" ht="12.75" customHeight="1" s="302">
      <c r="A300" s="354">
        <f>C300&amp;D300</f>
        <v/>
      </c>
      <c r="B300" s="354">
        <f>C300&amp;F300</f>
        <v/>
      </c>
      <c r="C300" s="355" t="inlineStr">
        <is>
          <t>Hotel Name</t>
        </is>
      </c>
      <c r="D300" s="485">
        <f>TEXT(F300,"mmm")&amp;"-"&amp;RIGHT(YEAR(F300),2)</f>
        <v/>
      </c>
      <c r="E300" s="485" t="inlineStr">
        <is>
          <t>Q4</t>
        </is>
      </c>
      <c r="F300" s="485" t="n">
        <v>45312</v>
      </c>
      <c r="G300" s="486">
        <f>WEEKDAY(F300)</f>
        <v/>
      </c>
      <c r="H300" s="299" t="n">
        <v>0</v>
      </c>
      <c r="I300" s="299" t="n">
        <v>5</v>
      </c>
      <c r="J300" s="299" t="n">
        <v>0</v>
      </c>
      <c r="K300" s="300">
        <f>SUM(H300:J300)-J300</f>
        <v/>
      </c>
      <c r="L300" s="299" t="n"/>
      <c r="M300" s="299" t="n"/>
      <c r="N300" s="299" t="n"/>
      <c r="O300" s="300">
        <f>SUM(L300:N300)-N300</f>
        <v/>
      </c>
      <c r="P300" s="358">
        <f>IF(ISERROR(K300/VLOOKUP(C300,$W$1:$X$4,2,0)),"",K300/VLOOKUP(C300,$W$1:$X$4,2,0))</f>
        <v/>
      </c>
      <c r="Q300" s="358">
        <f>IF(ISERROR(O300/VLOOKUP(C300,$W$1:$X$4,2,0)),"",O300/VLOOKUP(C300,$W$1:$X$4,2,0))</f>
        <v/>
      </c>
      <c r="R300" s="299" t="inlineStr">
        <is>
          <t>L</t>
        </is>
      </c>
      <c r="S300" s="299">
        <f>N300</f>
        <v/>
      </c>
      <c r="T300" s="358">
        <f>(O300+S300)/VLOOKUP(C300,$W$1:$X$4,2,0)</f>
        <v/>
      </c>
      <c r="U300" s="299" t="inlineStr">
        <is>
          <t>L</t>
        </is>
      </c>
      <c r="V300" s="359">
        <f>U300=R300</f>
        <v/>
      </c>
      <c r="W300" s="360">
        <f>ROUND(L300,0)</f>
        <v/>
      </c>
      <c r="X300" s="360">
        <f>ROUND(M300,0)</f>
        <v/>
      </c>
      <c r="Y300" s="483" t="n"/>
      <c r="Z300" s="362" t="n"/>
      <c r="AA300" s="477" t="n"/>
      <c r="AB300" s="299">
        <f>L300-H300</f>
        <v/>
      </c>
      <c r="AC300" s="299">
        <f>M300-I300</f>
        <v/>
      </c>
      <c r="AD300" s="299">
        <f>N300-J300</f>
        <v/>
      </c>
      <c r="AE300" s="299">
        <f>O300-K300</f>
        <v/>
      </c>
      <c r="AF300" s="299" t="n"/>
      <c r="AG300" s="299" t="n"/>
      <c r="AH300" s="299" t="n"/>
      <c r="AI300" s="299" t="n"/>
      <c r="AJ300" s="299">
        <f>SUM(AG300:AI300)-AI300</f>
        <v/>
      </c>
      <c r="AK300" s="299" t="n"/>
      <c r="AL300" s="299" t="n"/>
      <c r="AM300" s="299" t="n"/>
      <c r="AN300" s="299">
        <f>SUM(AK300:AM300)-AM300</f>
        <v/>
      </c>
      <c r="AO300" s="358">
        <f>IF(ISERROR(AJ300/VLOOKUP(C300,$W$1:$X$4,2,0)),"",AJ300/VLOOKUP(C300,$W$1:$X$4,2,0))</f>
        <v/>
      </c>
      <c r="AP300" s="358">
        <f>IF(ISERROR(AN300/VLOOKUP(C300,$W$1:$X$4,2,0)),"",AN300/VLOOKUP(C300,$W$1:$X$4,2,0))</f>
        <v/>
      </c>
      <c r="AR300" s="299" t="n"/>
      <c r="AS300" s="299" t="n"/>
      <c r="AT300" s="299" t="n"/>
      <c r="AU300" s="300" t="n"/>
      <c r="AV300" s="299">
        <f>H300-AR300</f>
        <v/>
      </c>
      <c r="AW300" s="299">
        <f>I300-AS300</f>
        <v/>
      </c>
      <c r="AX300" s="299">
        <f>J300-AT300</f>
        <v/>
      </c>
      <c r="AY300" s="299">
        <f>K300-AU300</f>
        <v/>
      </c>
      <c r="AZ300" s="364" t="n"/>
      <c r="BA300" s="299" t="n"/>
      <c r="BB300" s="299" t="n"/>
      <c r="BC300" s="299" t="n"/>
      <c r="BD300" s="300" t="n"/>
      <c r="BE300" s="299">
        <f>L300-BA300</f>
        <v/>
      </c>
      <c r="BF300" s="299">
        <f>M300-BB300</f>
        <v/>
      </c>
      <c r="BG300" s="299">
        <f>N300-BC300</f>
        <v/>
      </c>
      <c r="BH300" s="299">
        <f>O300-BD300</f>
        <v/>
      </c>
      <c r="DJ300" s="365" t="n"/>
    </row>
    <row r="301" outlineLevel="1" ht="12.75" customHeight="1" s="302">
      <c r="A301" s="354">
        <f>C301&amp;D301</f>
        <v/>
      </c>
      <c r="B301" s="354">
        <f>C301&amp;F301</f>
        <v/>
      </c>
      <c r="C301" s="355" t="inlineStr">
        <is>
          <t>Hotel Name</t>
        </is>
      </c>
      <c r="D301" s="485">
        <f>TEXT(F301,"mmm")&amp;"-"&amp;RIGHT(YEAR(F301),2)</f>
        <v/>
      </c>
      <c r="E301" s="485" t="inlineStr">
        <is>
          <t>Q4</t>
        </is>
      </c>
      <c r="F301" s="485" t="n">
        <v>45313</v>
      </c>
      <c r="G301" s="486">
        <f>WEEKDAY(F301)</f>
        <v/>
      </c>
      <c r="H301" s="299" t="n">
        <v>0</v>
      </c>
      <c r="I301" s="299" t="n">
        <v>0</v>
      </c>
      <c r="J301" s="299" t="n">
        <v>0</v>
      </c>
      <c r="K301" s="300">
        <f>SUM(H301:J301)-J301</f>
        <v/>
      </c>
      <c r="L301" s="299" t="n"/>
      <c r="M301" s="299" t="n"/>
      <c r="N301" s="299" t="n"/>
      <c r="O301" s="300">
        <f>SUM(L301:N301)-N301</f>
        <v/>
      </c>
      <c r="P301" s="358">
        <f>IF(ISERROR(K301/VLOOKUP(C301,$W$1:$X$4,2,0)),"",K301/VLOOKUP(C301,$W$1:$X$4,2,0))</f>
        <v/>
      </c>
      <c r="Q301" s="358">
        <f>IF(ISERROR(O301/VLOOKUP(C301,$W$1:$X$4,2,0)),"",O301/VLOOKUP(C301,$W$1:$X$4,2,0))</f>
        <v/>
      </c>
      <c r="R301" s="299" t="inlineStr">
        <is>
          <t>L</t>
        </is>
      </c>
      <c r="S301" s="299">
        <f>N301</f>
        <v/>
      </c>
      <c r="T301" s="358">
        <f>(O301+S301)/VLOOKUP(C301,$W$1:$X$4,2,0)</f>
        <v/>
      </c>
      <c r="U301" s="299" t="inlineStr">
        <is>
          <t>L</t>
        </is>
      </c>
      <c r="V301" s="359">
        <f>U301=R301</f>
        <v/>
      </c>
      <c r="W301" s="360">
        <f>ROUND(L301,0)</f>
        <v/>
      </c>
      <c r="X301" s="360">
        <f>ROUND(M301,0)</f>
        <v/>
      </c>
      <c r="Y301" s="483" t="n"/>
      <c r="Z301" s="362" t="n"/>
      <c r="AA301" s="477" t="n"/>
      <c r="AB301" s="299">
        <f>L301-H301</f>
        <v/>
      </c>
      <c r="AC301" s="299">
        <f>M301-I301</f>
        <v/>
      </c>
      <c r="AD301" s="299">
        <f>N301-J301</f>
        <v/>
      </c>
      <c r="AE301" s="299">
        <f>O301-K301</f>
        <v/>
      </c>
      <c r="AF301" s="299" t="n"/>
      <c r="AG301" s="299" t="n"/>
      <c r="AH301" s="299" t="n"/>
      <c r="AI301" s="299" t="n"/>
      <c r="AJ301" s="299">
        <f>SUM(AG301:AI301)-AI301</f>
        <v/>
      </c>
      <c r="AK301" s="299" t="n"/>
      <c r="AL301" s="299" t="n"/>
      <c r="AM301" s="299" t="n"/>
      <c r="AN301" s="299">
        <f>SUM(AK301:AM301)-AM301</f>
        <v/>
      </c>
      <c r="AO301" s="358">
        <f>IF(ISERROR(AJ301/VLOOKUP(C301,$W$1:$X$4,2,0)),"",AJ301/VLOOKUP(C301,$W$1:$X$4,2,0))</f>
        <v/>
      </c>
      <c r="AP301" s="358">
        <f>IF(ISERROR(AN301/VLOOKUP(C301,$W$1:$X$4,2,0)),"",AN301/VLOOKUP(C301,$W$1:$X$4,2,0))</f>
        <v/>
      </c>
      <c r="AR301" s="299" t="n"/>
      <c r="AS301" s="299" t="n"/>
      <c r="AT301" s="299" t="n"/>
      <c r="AU301" s="300" t="n"/>
      <c r="AV301" s="299">
        <f>H301-AR301</f>
        <v/>
      </c>
      <c r="AW301" s="299">
        <f>I301-AS301</f>
        <v/>
      </c>
      <c r="AX301" s="299">
        <f>J301-AT301</f>
        <v/>
      </c>
      <c r="AY301" s="299">
        <f>K301-AU301</f>
        <v/>
      </c>
      <c r="AZ301" s="364" t="n"/>
      <c r="BA301" s="299" t="n"/>
      <c r="BB301" s="299" t="n"/>
      <c r="BC301" s="299" t="n"/>
      <c r="BD301" s="300" t="n"/>
      <c r="BE301" s="299">
        <f>L301-BA301</f>
        <v/>
      </c>
      <c r="BF301" s="299">
        <f>M301-BB301</f>
        <v/>
      </c>
      <c r="BG301" s="299">
        <f>N301-BC301</f>
        <v/>
      </c>
      <c r="BH301" s="299">
        <f>O301-BD301</f>
        <v/>
      </c>
      <c r="DJ301" s="365" t="n"/>
    </row>
    <row r="302" outlineLevel="1" ht="12.75" customHeight="1" s="302">
      <c r="A302" s="354">
        <f>C302&amp;D302</f>
        <v/>
      </c>
      <c r="B302" s="354">
        <f>C302&amp;F302</f>
        <v/>
      </c>
      <c r="C302" s="355" t="inlineStr">
        <is>
          <t>Hotel Name</t>
        </is>
      </c>
      <c r="D302" s="485">
        <f>TEXT(F302,"mmm")&amp;"-"&amp;RIGHT(YEAR(F302),2)</f>
        <v/>
      </c>
      <c r="E302" s="485" t="inlineStr">
        <is>
          <t>Q4</t>
        </is>
      </c>
      <c r="F302" s="485" t="n">
        <v>45314</v>
      </c>
      <c r="G302" s="486">
        <f>WEEKDAY(F302)</f>
        <v/>
      </c>
      <c r="H302" s="299" t="n">
        <v>0</v>
      </c>
      <c r="I302" s="299" t="n">
        <v>0</v>
      </c>
      <c r="J302" s="299" t="n">
        <v>0</v>
      </c>
      <c r="K302" s="300">
        <f>SUM(H302:J302)-J302</f>
        <v/>
      </c>
      <c r="L302" s="299" t="n"/>
      <c r="M302" s="299" t="n"/>
      <c r="N302" s="299" t="n"/>
      <c r="O302" s="300">
        <f>SUM(L302:N302)-N302</f>
        <v/>
      </c>
      <c r="P302" s="358">
        <f>IF(ISERROR(K302/VLOOKUP(C302,$W$1:$X$4,2,0)),"",K302/VLOOKUP(C302,$W$1:$X$4,2,0))</f>
        <v/>
      </c>
      <c r="Q302" s="358">
        <f>IF(ISERROR(O302/VLOOKUP(C302,$W$1:$X$4,2,0)),"",O302/VLOOKUP(C302,$W$1:$X$4,2,0))</f>
        <v/>
      </c>
      <c r="R302" s="299" t="inlineStr">
        <is>
          <t>L</t>
        </is>
      </c>
      <c r="S302" s="299">
        <f>N302</f>
        <v/>
      </c>
      <c r="T302" s="358">
        <f>(O302+S302)/VLOOKUP(C302,$W$1:$X$4,2,0)</f>
        <v/>
      </c>
      <c r="U302" s="299" t="inlineStr">
        <is>
          <t>L</t>
        </is>
      </c>
      <c r="V302" s="359">
        <f>U302=R302</f>
        <v/>
      </c>
      <c r="W302" s="360">
        <f>ROUND(L302,0)</f>
        <v/>
      </c>
      <c r="X302" s="360">
        <f>ROUND(M302,0)</f>
        <v/>
      </c>
      <c r="Y302" s="483" t="n"/>
      <c r="Z302" s="362" t="n"/>
      <c r="AA302" s="477" t="n"/>
      <c r="AB302" s="299">
        <f>L302-H302</f>
        <v/>
      </c>
      <c r="AC302" s="299">
        <f>M302-I302</f>
        <v/>
      </c>
      <c r="AD302" s="299">
        <f>N302-J302</f>
        <v/>
      </c>
      <c r="AE302" s="299">
        <f>O302-K302</f>
        <v/>
      </c>
      <c r="AF302" s="299" t="n"/>
      <c r="AG302" s="299" t="n"/>
      <c r="AH302" s="299" t="n"/>
      <c r="AI302" s="299" t="n"/>
      <c r="AJ302" s="299">
        <f>SUM(AG302:AI302)-AI302</f>
        <v/>
      </c>
      <c r="AK302" s="299" t="n"/>
      <c r="AL302" s="299" t="n"/>
      <c r="AM302" s="299" t="n"/>
      <c r="AN302" s="299">
        <f>SUM(AK302:AM302)-AM302</f>
        <v/>
      </c>
      <c r="AO302" s="358">
        <f>IF(ISERROR(AJ302/VLOOKUP(C302,$W$1:$X$4,2,0)),"",AJ302/VLOOKUP(C302,$W$1:$X$4,2,0))</f>
        <v/>
      </c>
      <c r="AP302" s="358">
        <f>IF(ISERROR(AN302/VLOOKUP(C302,$W$1:$X$4,2,0)),"",AN302/VLOOKUP(C302,$W$1:$X$4,2,0))</f>
        <v/>
      </c>
      <c r="AR302" s="299" t="n"/>
      <c r="AS302" s="299" t="n"/>
      <c r="AT302" s="299" t="n"/>
      <c r="AU302" s="300" t="n"/>
      <c r="AV302" s="299">
        <f>H302-AR302</f>
        <v/>
      </c>
      <c r="AW302" s="299">
        <f>I302-AS302</f>
        <v/>
      </c>
      <c r="AX302" s="299">
        <f>J302-AT302</f>
        <v/>
      </c>
      <c r="AY302" s="299">
        <f>K302-AU302</f>
        <v/>
      </c>
      <c r="AZ302" s="364" t="n"/>
      <c r="BA302" s="299" t="n"/>
      <c r="BB302" s="299" t="n"/>
      <c r="BC302" s="299" t="n"/>
      <c r="BD302" s="300" t="n"/>
      <c r="BE302" s="299">
        <f>L302-BA302</f>
        <v/>
      </c>
      <c r="BF302" s="299">
        <f>M302-BB302</f>
        <v/>
      </c>
      <c r="BG302" s="299">
        <f>N302-BC302</f>
        <v/>
      </c>
      <c r="BH302" s="299">
        <f>O302-BD302</f>
        <v/>
      </c>
      <c r="DJ302" s="365" t="n"/>
    </row>
    <row r="303" outlineLevel="1" ht="12.75" customHeight="1" s="302">
      <c r="A303" s="354">
        <f>C303&amp;D303</f>
        <v/>
      </c>
      <c r="B303" s="354">
        <f>C303&amp;F303</f>
        <v/>
      </c>
      <c r="C303" s="355" t="inlineStr">
        <is>
          <t>Hotel Name</t>
        </is>
      </c>
      <c r="D303" s="485">
        <f>TEXT(F303,"mmm")&amp;"-"&amp;RIGHT(YEAR(F303),2)</f>
        <v/>
      </c>
      <c r="E303" s="485" t="inlineStr">
        <is>
          <t>Q4</t>
        </is>
      </c>
      <c r="F303" s="485" t="n">
        <v>45315</v>
      </c>
      <c r="G303" s="486">
        <f>WEEKDAY(F303)</f>
        <v/>
      </c>
      <c r="H303" s="299" t="n">
        <v>0</v>
      </c>
      <c r="I303" s="299" t="n">
        <v>0</v>
      </c>
      <c r="J303" s="299" t="n">
        <v>0</v>
      </c>
      <c r="K303" s="300">
        <f>SUM(H303:J303)-J303</f>
        <v/>
      </c>
      <c r="L303" s="299" t="n"/>
      <c r="M303" s="299" t="n"/>
      <c r="N303" s="299" t="n"/>
      <c r="O303" s="300">
        <f>SUM(L303:N303)-N303</f>
        <v/>
      </c>
      <c r="P303" s="358">
        <f>IF(ISERROR(K303/VLOOKUP(C303,$W$1:$X$4,2,0)),"",K303/VLOOKUP(C303,$W$1:$X$4,2,0))</f>
        <v/>
      </c>
      <c r="Q303" s="358">
        <f>IF(ISERROR(O303/VLOOKUP(C303,$W$1:$X$4,2,0)),"",O303/VLOOKUP(C303,$W$1:$X$4,2,0))</f>
        <v/>
      </c>
      <c r="R303" s="299" t="inlineStr">
        <is>
          <t>L</t>
        </is>
      </c>
      <c r="S303" s="299">
        <f>N303</f>
        <v/>
      </c>
      <c r="T303" s="358">
        <f>(O303+S303)/VLOOKUP(C303,$W$1:$X$4,2,0)</f>
        <v/>
      </c>
      <c r="U303" s="299" t="inlineStr">
        <is>
          <t>L</t>
        </is>
      </c>
      <c r="V303" s="359">
        <f>U303=R303</f>
        <v/>
      </c>
      <c r="W303" s="360">
        <f>ROUND(L303,0)</f>
        <v/>
      </c>
      <c r="X303" s="360">
        <f>ROUND(M303,0)</f>
        <v/>
      </c>
      <c r="Y303" s="483" t="n"/>
      <c r="Z303" s="362" t="n"/>
      <c r="AA303" s="477" t="n"/>
      <c r="AB303" s="299">
        <f>L303-H303</f>
        <v/>
      </c>
      <c r="AC303" s="299">
        <f>M303-I303</f>
        <v/>
      </c>
      <c r="AD303" s="299">
        <f>N303-J303</f>
        <v/>
      </c>
      <c r="AE303" s="299">
        <f>O303-K303</f>
        <v/>
      </c>
      <c r="AF303" s="299" t="n"/>
      <c r="AG303" s="299" t="n"/>
      <c r="AH303" s="299" t="n"/>
      <c r="AI303" s="299" t="n"/>
      <c r="AJ303" s="299">
        <f>SUM(AG303:AI303)-AI303</f>
        <v/>
      </c>
      <c r="AK303" s="299" t="n"/>
      <c r="AL303" s="299" t="n"/>
      <c r="AM303" s="299" t="n"/>
      <c r="AN303" s="299">
        <f>SUM(AK303:AM303)-AM303</f>
        <v/>
      </c>
      <c r="AO303" s="358">
        <f>IF(ISERROR(AJ303/VLOOKUP(C303,$W$1:$X$4,2,0)),"",AJ303/VLOOKUP(C303,$W$1:$X$4,2,0))</f>
        <v/>
      </c>
      <c r="AP303" s="358">
        <f>IF(ISERROR(AN303/VLOOKUP(C303,$W$1:$X$4,2,0)),"",AN303/VLOOKUP(C303,$W$1:$X$4,2,0))</f>
        <v/>
      </c>
      <c r="AR303" s="299" t="n"/>
      <c r="AS303" s="299" t="n"/>
      <c r="AT303" s="299" t="n"/>
      <c r="AU303" s="300" t="n"/>
      <c r="AV303" s="299">
        <f>H303-AR303</f>
        <v/>
      </c>
      <c r="AW303" s="299">
        <f>I303-AS303</f>
        <v/>
      </c>
      <c r="AX303" s="299">
        <f>J303-AT303</f>
        <v/>
      </c>
      <c r="AY303" s="299">
        <f>K303-AU303</f>
        <v/>
      </c>
      <c r="AZ303" s="364" t="n"/>
      <c r="BA303" s="299" t="n"/>
      <c r="BB303" s="299" t="n"/>
      <c r="BC303" s="299" t="n"/>
      <c r="BD303" s="300" t="n"/>
      <c r="BE303" s="299">
        <f>L303-BA303</f>
        <v/>
      </c>
      <c r="BF303" s="299">
        <f>M303-BB303</f>
        <v/>
      </c>
      <c r="BG303" s="299">
        <f>N303-BC303</f>
        <v/>
      </c>
      <c r="BH303" s="299">
        <f>O303-BD303</f>
        <v/>
      </c>
      <c r="DJ303" s="365" t="n"/>
    </row>
    <row r="304" outlineLevel="1" ht="12.75" customHeight="1" s="302">
      <c r="A304" s="354">
        <f>C304&amp;D304</f>
        <v/>
      </c>
      <c r="B304" s="354">
        <f>C304&amp;F304</f>
        <v/>
      </c>
      <c r="C304" s="355" t="inlineStr">
        <is>
          <t>Hotel Name</t>
        </is>
      </c>
      <c r="D304" s="485">
        <f>TEXT(F304,"mmm")&amp;"-"&amp;RIGHT(YEAR(F304),2)</f>
        <v/>
      </c>
      <c r="E304" s="485" t="inlineStr">
        <is>
          <t>Q4</t>
        </is>
      </c>
      <c r="F304" s="485" t="n">
        <v>45316</v>
      </c>
      <c r="G304" s="486">
        <f>WEEKDAY(F304)</f>
        <v/>
      </c>
      <c r="H304" s="299" t="n">
        <v>0</v>
      </c>
      <c r="I304" s="299" t="n">
        <v>0</v>
      </c>
      <c r="J304" s="299" t="n">
        <v>0</v>
      </c>
      <c r="K304" s="300">
        <f>SUM(H304:J304)-J304</f>
        <v/>
      </c>
      <c r="L304" s="299" t="n"/>
      <c r="M304" s="299" t="n"/>
      <c r="N304" s="299" t="n"/>
      <c r="O304" s="300">
        <f>SUM(L304:N304)-N304</f>
        <v/>
      </c>
      <c r="P304" s="358">
        <f>IF(ISERROR(K304/VLOOKUP(C304,$W$1:$X$4,2,0)),"",K304/VLOOKUP(C304,$W$1:$X$4,2,0))</f>
        <v/>
      </c>
      <c r="Q304" s="358">
        <f>IF(ISERROR(O304/VLOOKUP(C304,$W$1:$X$4,2,0)),"",O304/VLOOKUP(C304,$W$1:$X$4,2,0))</f>
        <v/>
      </c>
      <c r="R304" s="299" t="inlineStr">
        <is>
          <t>L</t>
        </is>
      </c>
      <c r="S304" s="299">
        <f>N304</f>
        <v/>
      </c>
      <c r="T304" s="358">
        <f>(O304+S304)/VLOOKUP(C304,$W$1:$X$4,2,0)</f>
        <v/>
      </c>
      <c r="U304" s="299" t="inlineStr">
        <is>
          <t>L</t>
        </is>
      </c>
      <c r="V304" s="359">
        <f>U304=R304</f>
        <v/>
      </c>
      <c r="W304" s="360">
        <f>ROUND(L304,0)</f>
        <v/>
      </c>
      <c r="X304" s="360">
        <f>ROUND(M304,0)</f>
        <v/>
      </c>
      <c r="Y304" s="483" t="n"/>
      <c r="Z304" s="362" t="n"/>
      <c r="AA304" s="477" t="n"/>
      <c r="AB304" s="299">
        <f>L304-H304</f>
        <v/>
      </c>
      <c r="AC304" s="299">
        <f>M304-I304</f>
        <v/>
      </c>
      <c r="AD304" s="299">
        <f>N304-J304</f>
        <v/>
      </c>
      <c r="AE304" s="299">
        <f>O304-K304</f>
        <v/>
      </c>
      <c r="AF304" s="299" t="n"/>
      <c r="AG304" s="299" t="n"/>
      <c r="AH304" s="299" t="n"/>
      <c r="AI304" s="299" t="n"/>
      <c r="AJ304" s="299">
        <f>SUM(AG304:AI304)-AI304</f>
        <v/>
      </c>
      <c r="AK304" s="299" t="n"/>
      <c r="AL304" s="299" t="n"/>
      <c r="AM304" s="299" t="n"/>
      <c r="AN304" s="299">
        <f>SUM(AK304:AM304)-AM304</f>
        <v/>
      </c>
      <c r="AO304" s="358">
        <f>IF(ISERROR(AJ304/VLOOKUP(C304,$W$1:$X$4,2,0)),"",AJ304/VLOOKUP(C304,$W$1:$X$4,2,0))</f>
        <v/>
      </c>
      <c r="AP304" s="358">
        <f>IF(ISERROR(AN304/VLOOKUP(C304,$W$1:$X$4,2,0)),"",AN304/VLOOKUP(C304,$W$1:$X$4,2,0))</f>
        <v/>
      </c>
      <c r="AR304" s="299" t="n"/>
      <c r="AS304" s="299" t="n"/>
      <c r="AT304" s="299" t="n"/>
      <c r="AU304" s="300" t="n"/>
      <c r="AV304" s="299">
        <f>H304-AR304</f>
        <v/>
      </c>
      <c r="AW304" s="299">
        <f>I304-AS304</f>
        <v/>
      </c>
      <c r="AX304" s="299">
        <f>J304-AT304</f>
        <v/>
      </c>
      <c r="AY304" s="299">
        <f>K304-AU304</f>
        <v/>
      </c>
      <c r="AZ304" s="364" t="n"/>
      <c r="BA304" s="299" t="n"/>
      <c r="BB304" s="299" t="n"/>
      <c r="BC304" s="299" t="n"/>
      <c r="BD304" s="300" t="n"/>
      <c r="BE304" s="299">
        <f>L304-BA304</f>
        <v/>
      </c>
      <c r="BF304" s="299">
        <f>M304-BB304</f>
        <v/>
      </c>
      <c r="BG304" s="299">
        <f>N304-BC304</f>
        <v/>
      </c>
      <c r="BH304" s="299">
        <f>O304-BD304</f>
        <v/>
      </c>
      <c r="DJ304" s="365" t="n"/>
    </row>
    <row r="305" outlineLevel="1" ht="12.75" customHeight="1" s="302">
      <c r="A305" s="354">
        <f>C305&amp;D305</f>
        <v/>
      </c>
      <c r="B305" s="354">
        <f>C305&amp;F305</f>
        <v/>
      </c>
      <c r="C305" s="355" t="inlineStr">
        <is>
          <t>Hotel Name</t>
        </is>
      </c>
      <c r="D305" s="485">
        <f>TEXT(F305,"mmm")&amp;"-"&amp;RIGHT(YEAR(F305),2)</f>
        <v/>
      </c>
      <c r="E305" s="485" t="inlineStr">
        <is>
          <t>Q4</t>
        </is>
      </c>
      <c r="F305" s="485" t="n">
        <v>45317</v>
      </c>
      <c r="G305" s="486">
        <f>WEEKDAY(F305)</f>
        <v/>
      </c>
      <c r="H305" s="299" t="n">
        <v>0</v>
      </c>
      <c r="I305" s="299" t="n">
        <v>0</v>
      </c>
      <c r="J305" s="299" t="n">
        <v>0</v>
      </c>
      <c r="K305" s="300">
        <f>SUM(H305:J305)-J305</f>
        <v/>
      </c>
      <c r="L305" s="299" t="n"/>
      <c r="M305" s="299" t="n"/>
      <c r="N305" s="299" t="n"/>
      <c r="O305" s="300">
        <f>SUM(L305:N305)-N305</f>
        <v/>
      </c>
      <c r="P305" s="358">
        <f>IF(ISERROR(K305/VLOOKUP(C305,$W$1:$X$4,2,0)),"",K305/VLOOKUP(C305,$W$1:$X$4,2,0))</f>
        <v/>
      </c>
      <c r="Q305" s="358">
        <f>IF(ISERROR(O305/VLOOKUP(C305,$W$1:$X$4,2,0)),"",O305/VLOOKUP(C305,$W$1:$X$4,2,0))</f>
        <v/>
      </c>
      <c r="R305" s="299" t="inlineStr">
        <is>
          <t>L</t>
        </is>
      </c>
      <c r="S305" s="299">
        <f>N305</f>
        <v/>
      </c>
      <c r="T305" s="358">
        <f>(O305+S305)/VLOOKUP(C305,$W$1:$X$4,2,0)</f>
        <v/>
      </c>
      <c r="U305" s="299" t="inlineStr">
        <is>
          <t>L</t>
        </is>
      </c>
      <c r="V305" s="359">
        <f>U305=R305</f>
        <v/>
      </c>
      <c r="W305" s="360">
        <f>ROUND(L305,0)</f>
        <v/>
      </c>
      <c r="X305" s="360">
        <f>ROUND(M305,0)</f>
        <v/>
      </c>
      <c r="Y305" s="483" t="n"/>
      <c r="Z305" s="362" t="n"/>
      <c r="AA305" s="477" t="n"/>
      <c r="AB305" s="299">
        <f>L305-H305</f>
        <v/>
      </c>
      <c r="AC305" s="299">
        <f>M305-I305</f>
        <v/>
      </c>
      <c r="AD305" s="299">
        <f>N305-J305</f>
        <v/>
      </c>
      <c r="AE305" s="299">
        <f>O305-K305</f>
        <v/>
      </c>
      <c r="AF305" s="299" t="n"/>
      <c r="AG305" s="299" t="n"/>
      <c r="AH305" s="299" t="n"/>
      <c r="AI305" s="299" t="n"/>
      <c r="AJ305" s="299">
        <f>SUM(AG305:AI305)-AI305</f>
        <v/>
      </c>
      <c r="AK305" s="299" t="n"/>
      <c r="AL305" s="299" t="n"/>
      <c r="AM305" s="299" t="n"/>
      <c r="AN305" s="299">
        <f>SUM(AK305:AM305)-AM305</f>
        <v/>
      </c>
      <c r="AO305" s="358">
        <f>IF(ISERROR(AJ305/VLOOKUP(C305,$W$1:$X$4,2,0)),"",AJ305/VLOOKUP(C305,$W$1:$X$4,2,0))</f>
        <v/>
      </c>
      <c r="AP305" s="358">
        <f>IF(ISERROR(AN305/VLOOKUP(C305,$W$1:$X$4,2,0)),"",AN305/VLOOKUP(C305,$W$1:$X$4,2,0))</f>
        <v/>
      </c>
      <c r="AR305" s="299" t="n"/>
      <c r="AS305" s="299" t="n"/>
      <c r="AT305" s="299" t="n"/>
      <c r="AU305" s="300" t="n"/>
      <c r="AV305" s="299">
        <f>H305-AR305</f>
        <v/>
      </c>
      <c r="AW305" s="299">
        <f>I305-AS305</f>
        <v/>
      </c>
      <c r="AX305" s="299">
        <f>J305-AT305</f>
        <v/>
      </c>
      <c r="AY305" s="299">
        <f>K305-AU305</f>
        <v/>
      </c>
      <c r="AZ305" s="364" t="n"/>
      <c r="BA305" s="299" t="n"/>
      <c r="BB305" s="299" t="n"/>
      <c r="BC305" s="299" t="n"/>
      <c r="BD305" s="300" t="n"/>
      <c r="BE305" s="299">
        <f>L305-BA305</f>
        <v/>
      </c>
      <c r="BF305" s="299">
        <f>M305-BB305</f>
        <v/>
      </c>
      <c r="BG305" s="299">
        <f>N305-BC305</f>
        <v/>
      </c>
      <c r="BH305" s="299">
        <f>O305-BD305</f>
        <v/>
      </c>
      <c r="DJ305" s="365" t="n"/>
    </row>
    <row r="306" outlineLevel="1" ht="12.75" customHeight="1" s="302">
      <c r="A306" s="354">
        <f>C306&amp;D306</f>
        <v/>
      </c>
      <c r="B306" s="354">
        <f>C306&amp;F306</f>
        <v/>
      </c>
      <c r="C306" s="355" t="inlineStr">
        <is>
          <t>Hotel Name</t>
        </is>
      </c>
      <c r="D306" s="485">
        <f>TEXT(F306,"mmm")&amp;"-"&amp;RIGHT(YEAR(F306),2)</f>
        <v/>
      </c>
      <c r="E306" s="485" t="inlineStr">
        <is>
          <t>Q4</t>
        </is>
      </c>
      <c r="F306" s="485" t="n">
        <v>45318</v>
      </c>
      <c r="G306" s="486">
        <f>WEEKDAY(F306)</f>
        <v/>
      </c>
      <c r="H306" s="299" t="n">
        <v>1</v>
      </c>
      <c r="I306" s="299" t="n">
        <v>0</v>
      </c>
      <c r="J306" s="299" t="n">
        <v>0</v>
      </c>
      <c r="K306" s="300">
        <f>SUM(H306:J306)-J306</f>
        <v/>
      </c>
      <c r="L306" s="299" t="n"/>
      <c r="M306" s="299" t="n"/>
      <c r="N306" s="299" t="n"/>
      <c r="O306" s="300">
        <f>SUM(L306:N306)-N306</f>
        <v/>
      </c>
      <c r="P306" s="358">
        <f>IF(ISERROR(K306/VLOOKUP(C306,$W$1:$X$4,2,0)),"",K306/VLOOKUP(C306,$W$1:$X$4,2,0))</f>
        <v/>
      </c>
      <c r="Q306" s="358">
        <f>IF(ISERROR(O306/VLOOKUP(C306,$W$1:$X$4,2,0)),"",O306/VLOOKUP(C306,$W$1:$X$4,2,0))</f>
        <v/>
      </c>
      <c r="R306" s="299" t="inlineStr">
        <is>
          <t>S</t>
        </is>
      </c>
      <c r="S306" s="299">
        <f>N306</f>
        <v/>
      </c>
      <c r="T306" s="358">
        <f>(O306+S306)/VLOOKUP(C306,$W$1:$X$4,2,0)</f>
        <v/>
      </c>
      <c r="U306" s="299" t="inlineStr">
        <is>
          <t>L</t>
        </is>
      </c>
      <c r="V306" s="359">
        <f>U306=R306</f>
        <v/>
      </c>
      <c r="W306" s="360">
        <f>ROUND(L306,0)</f>
        <v/>
      </c>
      <c r="X306" s="360">
        <f>ROUND(M306,0)</f>
        <v/>
      </c>
      <c r="Y306" s="483" t="n"/>
      <c r="Z306" s="362" t="n"/>
      <c r="AA306" s="477" t="n"/>
      <c r="AB306" s="299">
        <f>L306-H306</f>
        <v/>
      </c>
      <c r="AC306" s="299">
        <f>M306-I306</f>
        <v/>
      </c>
      <c r="AD306" s="299">
        <f>N306-J306</f>
        <v/>
      </c>
      <c r="AE306" s="299">
        <f>O306-K306</f>
        <v/>
      </c>
      <c r="AF306" s="299" t="n"/>
      <c r="AG306" s="299" t="n"/>
      <c r="AH306" s="299" t="n"/>
      <c r="AI306" s="299" t="n"/>
      <c r="AJ306" s="299">
        <f>SUM(AG306:AI306)-AI306</f>
        <v/>
      </c>
      <c r="AK306" s="299" t="n"/>
      <c r="AL306" s="299" t="n"/>
      <c r="AM306" s="299" t="n"/>
      <c r="AN306" s="299">
        <f>SUM(AK306:AM306)-AM306</f>
        <v/>
      </c>
      <c r="AO306" s="358">
        <f>IF(ISERROR(AJ306/VLOOKUP(C306,$W$1:$X$4,2,0)),"",AJ306/VLOOKUP(C306,$W$1:$X$4,2,0))</f>
        <v/>
      </c>
      <c r="AP306" s="358">
        <f>IF(ISERROR(AN306/VLOOKUP(C306,$W$1:$X$4,2,0)),"",AN306/VLOOKUP(C306,$W$1:$X$4,2,0))</f>
        <v/>
      </c>
      <c r="AR306" s="299" t="n"/>
      <c r="AS306" s="299" t="n"/>
      <c r="AT306" s="299" t="n"/>
      <c r="AU306" s="300" t="n"/>
      <c r="AV306" s="299">
        <f>H306-AR306</f>
        <v/>
      </c>
      <c r="AW306" s="299">
        <f>I306-AS306</f>
        <v/>
      </c>
      <c r="AX306" s="299">
        <f>J306-AT306</f>
        <v/>
      </c>
      <c r="AY306" s="299">
        <f>K306-AU306</f>
        <v/>
      </c>
      <c r="AZ306" s="364" t="n"/>
      <c r="BA306" s="299" t="n"/>
      <c r="BB306" s="299" t="n"/>
      <c r="BC306" s="299" t="n"/>
      <c r="BD306" s="300" t="n"/>
      <c r="BE306" s="299">
        <f>L306-BA306</f>
        <v/>
      </c>
      <c r="BF306" s="299">
        <f>M306-BB306</f>
        <v/>
      </c>
      <c r="BG306" s="299">
        <f>N306-BC306</f>
        <v/>
      </c>
      <c r="BH306" s="299">
        <f>O306-BD306</f>
        <v/>
      </c>
      <c r="DJ306" s="365" t="n"/>
    </row>
    <row r="307" outlineLevel="1" ht="12.75" customHeight="1" s="302">
      <c r="A307" s="354">
        <f>C307&amp;D307</f>
        <v/>
      </c>
      <c r="B307" s="354">
        <f>C307&amp;F307</f>
        <v/>
      </c>
      <c r="C307" s="355" t="inlineStr">
        <is>
          <t>Hotel Name</t>
        </is>
      </c>
      <c r="D307" s="485">
        <f>TEXT(F307,"mmm")&amp;"-"&amp;RIGHT(YEAR(F307),2)</f>
        <v/>
      </c>
      <c r="E307" s="485" t="inlineStr">
        <is>
          <t>Q4</t>
        </is>
      </c>
      <c r="F307" s="485" t="n">
        <v>45319</v>
      </c>
      <c r="G307" s="486">
        <f>WEEKDAY(F307)</f>
        <v/>
      </c>
      <c r="H307" s="299" t="n">
        <v>0</v>
      </c>
      <c r="I307" s="299" t="n">
        <v>0</v>
      </c>
      <c r="J307" s="299" t="n">
        <v>0</v>
      </c>
      <c r="K307" s="300">
        <f>SUM(H307:J307)-J307</f>
        <v/>
      </c>
      <c r="L307" s="299" t="n"/>
      <c r="M307" s="299" t="n"/>
      <c r="N307" s="299" t="n"/>
      <c r="O307" s="300">
        <f>SUM(L307:N307)-N307</f>
        <v/>
      </c>
      <c r="P307" s="358">
        <f>IF(ISERROR(K307/VLOOKUP(C307,$W$1:$X$4,2,0)),"",K307/VLOOKUP(C307,$W$1:$X$4,2,0))</f>
        <v/>
      </c>
      <c r="Q307" s="358">
        <f>IF(ISERROR(O307/VLOOKUP(C307,$W$1:$X$4,2,0)),"",O307/VLOOKUP(C307,$W$1:$X$4,2,0))</f>
        <v/>
      </c>
      <c r="R307" s="299" t="inlineStr">
        <is>
          <t>H</t>
        </is>
      </c>
      <c r="S307" s="299">
        <f>N307</f>
        <v/>
      </c>
      <c r="T307" s="358">
        <f>(O307+S307)/VLOOKUP(C307,$W$1:$X$4,2,0)</f>
        <v/>
      </c>
      <c r="U307" s="299" t="inlineStr">
        <is>
          <t>L</t>
        </is>
      </c>
      <c r="V307" s="359">
        <f>U307=R307</f>
        <v/>
      </c>
      <c r="W307" s="360">
        <f>ROUND(L307,0)</f>
        <v/>
      </c>
      <c r="X307" s="360">
        <f>ROUND(M307,0)</f>
        <v/>
      </c>
      <c r="Y307" s="483" t="n"/>
      <c r="Z307" s="362" t="n"/>
      <c r="AA307" s="477" t="n"/>
      <c r="AB307" s="299">
        <f>L307-H307</f>
        <v/>
      </c>
      <c r="AC307" s="299">
        <f>M307-I307</f>
        <v/>
      </c>
      <c r="AD307" s="299">
        <f>N307-J307</f>
        <v/>
      </c>
      <c r="AE307" s="299">
        <f>O307-K307</f>
        <v/>
      </c>
      <c r="AF307" s="299" t="n"/>
      <c r="AG307" s="299" t="n"/>
      <c r="AH307" s="299" t="n"/>
      <c r="AI307" s="299" t="n"/>
      <c r="AJ307" s="299">
        <f>SUM(AG307:AI307)-AI307</f>
        <v/>
      </c>
      <c r="AK307" s="299" t="n"/>
      <c r="AL307" s="299" t="n"/>
      <c r="AM307" s="299" t="n"/>
      <c r="AN307" s="299">
        <f>SUM(AK307:AM307)-AM307</f>
        <v/>
      </c>
      <c r="AO307" s="358">
        <f>IF(ISERROR(AJ307/VLOOKUP(C307,$W$1:$X$4,2,0)),"",AJ307/VLOOKUP(C307,$W$1:$X$4,2,0))</f>
        <v/>
      </c>
      <c r="AP307" s="358">
        <f>IF(ISERROR(AN307/VLOOKUP(C307,$W$1:$X$4,2,0)),"",AN307/VLOOKUP(C307,$W$1:$X$4,2,0))</f>
        <v/>
      </c>
      <c r="AR307" s="299" t="n"/>
      <c r="AS307" s="299" t="n"/>
      <c r="AT307" s="299" t="n"/>
      <c r="AU307" s="300" t="n"/>
      <c r="AV307" s="299">
        <f>H307-AR307</f>
        <v/>
      </c>
      <c r="AW307" s="299">
        <f>I307-AS307</f>
        <v/>
      </c>
      <c r="AX307" s="299">
        <f>J307-AT307</f>
        <v/>
      </c>
      <c r="AY307" s="299">
        <f>K307-AU307</f>
        <v/>
      </c>
      <c r="AZ307" s="364" t="n"/>
      <c r="BA307" s="299" t="n"/>
      <c r="BB307" s="299" t="n"/>
      <c r="BC307" s="299" t="n"/>
      <c r="BD307" s="300" t="n"/>
      <c r="BE307" s="299">
        <f>L307-BA307</f>
        <v/>
      </c>
      <c r="BF307" s="299">
        <f>M307-BB307</f>
        <v/>
      </c>
      <c r="BG307" s="299">
        <f>N307-BC307</f>
        <v/>
      </c>
      <c r="BH307" s="299">
        <f>O307-BD307</f>
        <v/>
      </c>
      <c r="DJ307" s="365" t="n"/>
    </row>
    <row r="308" outlineLevel="1" ht="12.75" customHeight="1" s="302">
      <c r="A308" s="354">
        <f>C308&amp;D308</f>
        <v/>
      </c>
      <c r="B308" s="354">
        <f>C308&amp;F308</f>
        <v/>
      </c>
      <c r="C308" s="355" t="inlineStr">
        <is>
          <t>Hotel Name</t>
        </is>
      </c>
      <c r="D308" s="485">
        <f>TEXT(F308,"mmm")&amp;"-"&amp;RIGHT(YEAR(F308),2)</f>
        <v/>
      </c>
      <c r="E308" s="485" t="inlineStr">
        <is>
          <t>Q4</t>
        </is>
      </c>
      <c r="F308" s="485" t="n">
        <v>45320</v>
      </c>
      <c r="G308" s="486">
        <f>WEEKDAY(F308)</f>
        <v/>
      </c>
      <c r="H308" s="299" t="n">
        <v>0</v>
      </c>
      <c r="I308" s="299" t="n">
        <v>6</v>
      </c>
      <c r="J308" s="299" t="n">
        <v>0</v>
      </c>
      <c r="K308" s="300">
        <f>SUM(H308:J308)-J308</f>
        <v/>
      </c>
      <c r="L308" s="299" t="n"/>
      <c r="M308" s="299" t="n"/>
      <c r="N308" s="299" t="n"/>
      <c r="O308" s="300">
        <f>SUM(L308:N308)-N308</f>
        <v/>
      </c>
      <c r="P308" s="358">
        <f>IF(ISERROR(K308/VLOOKUP(C308,$W$1:$X$4,2,0)),"",K308/VLOOKUP(C308,$W$1:$X$4,2,0))</f>
        <v/>
      </c>
      <c r="Q308" s="358">
        <f>IF(ISERROR(O308/VLOOKUP(C308,$W$1:$X$4,2,0)),"",O308/VLOOKUP(C308,$W$1:$X$4,2,0))</f>
        <v/>
      </c>
      <c r="R308" s="299" t="inlineStr">
        <is>
          <t>H</t>
        </is>
      </c>
      <c r="S308" s="299">
        <f>N308</f>
        <v/>
      </c>
      <c r="T308" s="358">
        <f>(O308+S308)/VLOOKUP(C308,$W$1:$X$4,2,0)</f>
        <v/>
      </c>
      <c r="U308" s="299" t="inlineStr">
        <is>
          <t>L</t>
        </is>
      </c>
      <c r="V308" s="359">
        <f>U308=R308</f>
        <v/>
      </c>
      <c r="W308" s="360">
        <f>ROUND(L308,0)</f>
        <v/>
      </c>
      <c r="X308" s="360">
        <f>ROUND(M308,0)</f>
        <v/>
      </c>
      <c r="Y308" s="483" t="n"/>
      <c r="Z308" s="362" t="n"/>
      <c r="AA308" s="477" t="n"/>
      <c r="AB308" s="299">
        <f>L308-H308</f>
        <v/>
      </c>
      <c r="AC308" s="299">
        <f>M308-I308</f>
        <v/>
      </c>
      <c r="AD308" s="299">
        <f>N308-J308</f>
        <v/>
      </c>
      <c r="AE308" s="299">
        <f>O308-K308</f>
        <v/>
      </c>
      <c r="AF308" s="299" t="n"/>
      <c r="AG308" s="299" t="n"/>
      <c r="AH308" s="299" t="n"/>
      <c r="AI308" s="299" t="n"/>
      <c r="AJ308" s="299">
        <f>SUM(AG308:AI308)-AI308</f>
        <v/>
      </c>
      <c r="AK308" s="299" t="n"/>
      <c r="AL308" s="299" t="n"/>
      <c r="AM308" s="299" t="n"/>
      <c r="AN308" s="299">
        <f>SUM(AK308:AM308)-AM308</f>
        <v/>
      </c>
      <c r="AO308" s="358">
        <f>IF(ISERROR(AJ308/VLOOKUP(C308,$W$1:$X$4,2,0)),"",AJ308/VLOOKUP(C308,$W$1:$X$4,2,0))</f>
        <v/>
      </c>
      <c r="AP308" s="358">
        <f>IF(ISERROR(AN308/VLOOKUP(C308,$W$1:$X$4,2,0)),"",AN308/VLOOKUP(C308,$W$1:$X$4,2,0))</f>
        <v/>
      </c>
      <c r="AR308" s="299" t="n"/>
      <c r="AS308" s="299" t="n"/>
      <c r="AT308" s="299" t="n"/>
      <c r="AU308" s="300" t="n"/>
      <c r="AV308" s="299">
        <f>H308-AR308</f>
        <v/>
      </c>
      <c r="AW308" s="299">
        <f>I308-AS308</f>
        <v/>
      </c>
      <c r="AX308" s="299">
        <f>J308-AT308</f>
        <v/>
      </c>
      <c r="AY308" s="299">
        <f>K308-AU308</f>
        <v/>
      </c>
      <c r="AZ308" s="364" t="n"/>
      <c r="BA308" s="299" t="n"/>
      <c r="BB308" s="299" t="n"/>
      <c r="BC308" s="299" t="n"/>
      <c r="BD308" s="300" t="n"/>
      <c r="BE308" s="299">
        <f>L308-BA308</f>
        <v/>
      </c>
      <c r="BF308" s="299">
        <f>M308-BB308</f>
        <v/>
      </c>
      <c r="BG308" s="299">
        <f>N308-BC308</f>
        <v/>
      </c>
      <c r="BH308" s="299">
        <f>O308-BD308</f>
        <v/>
      </c>
      <c r="DJ308" s="365" t="n"/>
    </row>
    <row r="309" outlineLevel="1" ht="12.75" customHeight="1" s="302">
      <c r="A309" s="354">
        <f>C309&amp;D309</f>
        <v/>
      </c>
      <c r="B309" s="354">
        <f>C309&amp;F309</f>
        <v/>
      </c>
      <c r="C309" s="355" t="inlineStr">
        <is>
          <t>Hotel Name</t>
        </is>
      </c>
      <c r="D309" s="485">
        <f>TEXT(F309,"mmm")&amp;"-"&amp;RIGHT(YEAR(F309),2)</f>
        <v/>
      </c>
      <c r="E309" s="485" t="inlineStr">
        <is>
          <t>Q4</t>
        </is>
      </c>
      <c r="F309" s="485" t="n">
        <v>45321</v>
      </c>
      <c r="G309" s="486">
        <f>WEEKDAY(F309)</f>
        <v/>
      </c>
      <c r="H309" s="299" t="n">
        <v>1</v>
      </c>
      <c r="I309" s="299" t="n">
        <v>6</v>
      </c>
      <c r="J309" s="299" t="n">
        <v>0</v>
      </c>
      <c r="K309" s="300">
        <f>SUM(H309:J309)-J309</f>
        <v/>
      </c>
      <c r="L309" s="299" t="n"/>
      <c r="M309" s="299" t="n"/>
      <c r="N309" s="299" t="n"/>
      <c r="O309" s="300">
        <f>SUM(L309:N309)-N309</f>
        <v/>
      </c>
      <c r="P309" s="358">
        <f>IF(ISERROR(K309/VLOOKUP(C309,$W$1:$X$4,2,0)),"",K309/VLOOKUP(C309,$W$1:$X$4,2,0))</f>
        <v/>
      </c>
      <c r="Q309" s="358">
        <f>IF(ISERROR(O309/VLOOKUP(C309,$W$1:$X$4,2,0)),"",O309/VLOOKUP(C309,$W$1:$X$4,2,0))</f>
        <v/>
      </c>
      <c r="R309" s="299" t="inlineStr">
        <is>
          <t>H</t>
        </is>
      </c>
      <c r="S309" s="299">
        <f>N309</f>
        <v/>
      </c>
      <c r="T309" s="358">
        <f>(O309+S309)/VLOOKUP(C309,$W$1:$X$4,2,0)</f>
        <v/>
      </c>
      <c r="U309" s="299" t="inlineStr">
        <is>
          <t>L</t>
        </is>
      </c>
      <c r="V309" s="359">
        <f>U309=R309</f>
        <v/>
      </c>
      <c r="W309" s="360">
        <f>ROUND(L309,0)</f>
        <v/>
      </c>
      <c r="X309" s="360">
        <f>ROUND(M309,0)</f>
        <v/>
      </c>
      <c r="Y309" s="483" t="n"/>
      <c r="Z309" s="362" t="n"/>
      <c r="AA309" s="477" t="n"/>
      <c r="AB309" s="299">
        <f>L309-H309</f>
        <v/>
      </c>
      <c r="AC309" s="299">
        <f>M309-I309</f>
        <v/>
      </c>
      <c r="AD309" s="299">
        <f>N309-J309</f>
        <v/>
      </c>
      <c r="AE309" s="299">
        <f>O309-K309</f>
        <v/>
      </c>
      <c r="AF309" s="299" t="n"/>
      <c r="AG309" s="299" t="n"/>
      <c r="AH309" s="299" t="n"/>
      <c r="AI309" s="299" t="n"/>
      <c r="AJ309" s="299">
        <f>SUM(AG309:AI309)-AI309</f>
        <v/>
      </c>
      <c r="AK309" s="299" t="n"/>
      <c r="AL309" s="299" t="n"/>
      <c r="AM309" s="299" t="n"/>
      <c r="AN309" s="299">
        <f>SUM(AK309:AM309)-AM309</f>
        <v/>
      </c>
      <c r="AO309" s="358">
        <f>IF(ISERROR(AJ309/VLOOKUP(C309,$W$1:$X$4,2,0)),"",AJ309/VLOOKUP(C309,$W$1:$X$4,2,0))</f>
        <v/>
      </c>
      <c r="AP309" s="358">
        <f>IF(ISERROR(AN309/VLOOKUP(C309,$W$1:$X$4,2,0)),"",AN309/VLOOKUP(C309,$W$1:$X$4,2,0))</f>
        <v/>
      </c>
      <c r="AR309" s="299" t="n"/>
      <c r="AS309" s="299" t="n"/>
      <c r="AT309" s="299" t="n"/>
      <c r="AU309" s="300" t="n"/>
      <c r="AV309" s="299">
        <f>H309-AR309</f>
        <v/>
      </c>
      <c r="AW309" s="299">
        <f>I309-AS309</f>
        <v/>
      </c>
      <c r="AX309" s="299">
        <f>J309-AT309</f>
        <v/>
      </c>
      <c r="AY309" s="299">
        <f>K309-AU309</f>
        <v/>
      </c>
      <c r="AZ309" s="364" t="n"/>
      <c r="BA309" s="299" t="n"/>
      <c r="BB309" s="299" t="n"/>
      <c r="BC309" s="299" t="n"/>
      <c r="BD309" s="300" t="n"/>
      <c r="BE309" s="299">
        <f>L309-BA309</f>
        <v/>
      </c>
      <c r="BF309" s="299">
        <f>M309-BB309</f>
        <v/>
      </c>
      <c r="BG309" s="299">
        <f>N309-BC309</f>
        <v/>
      </c>
      <c r="BH309" s="299">
        <f>O309-BD309</f>
        <v/>
      </c>
      <c r="DJ309" s="365" t="n"/>
    </row>
    <row r="310" outlineLevel="1" ht="12.75" customHeight="1" s="302">
      <c r="A310" s="354">
        <f>C310&amp;D310</f>
        <v/>
      </c>
      <c r="B310" s="354">
        <f>C310&amp;F310</f>
        <v/>
      </c>
      <c r="C310" s="355" t="inlineStr">
        <is>
          <t>Hotel Name</t>
        </is>
      </c>
      <c r="D310" s="485">
        <f>TEXT(F310,"mmm")&amp;"-"&amp;RIGHT(YEAR(F310),2)</f>
        <v/>
      </c>
      <c r="E310" s="485" t="inlineStr">
        <is>
          <t>Q4</t>
        </is>
      </c>
      <c r="F310" s="485" t="n">
        <v>45322</v>
      </c>
      <c r="G310" s="486">
        <f>WEEKDAY(F310)</f>
        <v/>
      </c>
      <c r="H310" s="299" t="n">
        <v>0</v>
      </c>
      <c r="I310" s="299" t="n">
        <v>0</v>
      </c>
      <c r="J310" s="299" t="n">
        <v>0</v>
      </c>
      <c r="K310" s="300">
        <f>SUM(H310:J310)-J310</f>
        <v/>
      </c>
      <c r="L310" s="299" t="n"/>
      <c r="M310" s="299" t="n"/>
      <c r="N310" s="299" t="n"/>
      <c r="O310" s="300">
        <f>SUM(L310:N310)-N310</f>
        <v/>
      </c>
      <c r="P310" s="358">
        <f>IF(ISERROR(K310/VLOOKUP(C310,$W$1:$X$4,2,0)),"",K310/VLOOKUP(C310,$W$1:$X$4,2,0))</f>
        <v/>
      </c>
      <c r="Q310" s="358">
        <f>IF(ISERROR(O310/VLOOKUP(C310,$W$1:$X$4,2,0)),"",O310/VLOOKUP(C310,$W$1:$X$4,2,0))</f>
        <v/>
      </c>
      <c r="R310" s="299" t="inlineStr">
        <is>
          <t>H</t>
        </is>
      </c>
      <c r="S310" s="299">
        <f>N310</f>
        <v/>
      </c>
      <c r="T310" s="358">
        <f>(O310+S310)/VLOOKUP(C310,$W$1:$X$4,2,0)</f>
        <v/>
      </c>
      <c r="U310" s="299" t="inlineStr">
        <is>
          <t>L</t>
        </is>
      </c>
      <c r="V310" s="359">
        <f>U310=R310</f>
        <v/>
      </c>
      <c r="W310" s="360">
        <f>ROUND(L310,0)</f>
        <v/>
      </c>
      <c r="X310" s="360">
        <f>ROUND(M310,0)</f>
        <v/>
      </c>
      <c r="Y310" s="483" t="n"/>
      <c r="Z310" s="362" t="n"/>
      <c r="AA310" s="477" t="n"/>
      <c r="AB310" s="299">
        <f>L310-H310</f>
        <v/>
      </c>
      <c r="AC310" s="299">
        <f>M310-I310</f>
        <v/>
      </c>
      <c r="AD310" s="299">
        <f>N310-J310</f>
        <v/>
      </c>
      <c r="AE310" s="299">
        <f>O310-K310</f>
        <v/>
      </c>
      <c r="AF310" s="299" t="n"/>
      <c r="AG310" s="299" t="n"/>
      <c r="AH310" s="299" t="n"/>
      <c r="AI310" s="299" t="n"/>
      <c r="AJ310" s="299">
        <f>SUM(AG310:AI310)-AI310</f>
        <v/>
      </c>
      <c r="AK310" s="299" t="n"/>
      <c r="AL310" s="299" t="n"/>
      <c r="AM310" s="299" t="n"/>
      <c r="AN310" s="299">
        <f>SUM(AK310:AM310)-AM310</f>
        <v/>
      </c>
      <c r="AO310" s="358">
        <f>IF(ISERROR(AJ310/VLOOKUP(C310,$W$1:$X$4,2,0)),"",AJ310/VLOOKUP(C310,$W$1:$X$4,2,0))</f>
        <v/>
      </c>
      <c r="AP310" s="358">
        <f>IF(ISERROR(AN310/VLOOKUP(C310,$W$1:$X$4,2,0)),"",AN310/VLOOKUP(C310,$W$1:$X$4,2,0))</f>
        <v/>
      </c>
      <c r="AR310" s="299" t="n"/>
      <c r="AS310" s="299" t="n"/>
      <c r="AT310" s="299" t="n"/>
      <c r="AU310" s="300" t="n"/>
      <c r="AV310" s="299">
        <f>H310-AR310</f>
        <v/>
      </c>
      <c r="AW310" s="299">
        <f>I310-AS310</f>
        <v/>
      </c>
      <c r="AX310" s="299">
        <f>J310-AT310</f>
        <v/>
      </c>
      <c r="AY310" s="299">
        <f>K310-AU310</f>
        <v/>
      </c>
      <c r="AZ310" s="364" t="n"/>
      <c r="BA310" s="299" t="n"/>
      <c r="BB310" s="299" t="n"/>
      <c r="BC310" s="299" t="n"/>
      <c r="BD310" s="300" t="n"/>
      <c r="BE310" s="299">
        <f>L310-BA310</f>
        <v/>
      </c>
      <c r="BF310" s="299">
        <f>M310-BB310</f>
        <v/>
      </c>
      <c r="BG310" s="299">
        <f>N310-BC310</f>
        <v/>
      </c>
      <c r="BH310" s="299">
        <f>O310-BD310</f>
        <v/>
      </c>
      <c r="DJ310" s="365" t="n"/>
    </row>
    <row r="311" outlineLevel="1" collapsed="1" ht="12.75" customHeight="1" s="302">
      <c r="A311" s="354">
        <f>C311&amp;D311</f>
        <v/>
      </c>
      <c r="B311" s="354">
        <f>C311&amp;F311</f>
        <v/>
      </c>
      <c r="C311" s="355" t="inlineStr">
        <is>
          <t>Hotel Name</t>
        </is>
      </c>
      <c r="D311" s="485">
        <f>TEXT(F311,"mmm")&amp;"-"&amp;RIGHT(YEAR(F311),2)</f>
        <v/>
      </c>
      <c r="E311" s="485" t="inlineStr">
        <is>
          <t>Q4</t>
        </is>
      </c>
      <c r="F311" s="485" t="n">
        <v>45323</v>
      </c>
      <c r="G311" s="486">
        <f>WEEKDAY(F311)</f>
        <v/>
      </c>
      <c r="H311" s="299" t="n">
        <v>0</v>
      </c>
      <c r="I311" s="299" t="n">
        <v>0</v>
      </c>
      <c r="J311" s="299" t="n">
        <v>0</v>
      </c>
      <c r="K311" s="300">
        <f>SUM(H311:J311)-J311</f>
        <v/>
      </c>
      <c r="L311" s="299" t="n"/>
      <c r="M311" s="299" t="n"/>
      <c r="N311" s="299" t="n"/>
      <c r="O311" s="300">
        <f>SUM(L311:N311)-N311</f>
        <v/>
      </c>
      <c r="P311" s="358">
        <f>IF(ISERROR(K311/VLOOKUP(C311,$W$1:$X$4,2,0)),"",K311/VLOOKUP(C311,$W$1:$X$4,2,0))</f>
        <v/>
      </c>
      <c r="Q311" s="358">
        <f>IF(ISERROR(O311/VLOOKUP(C311,$W$1:$X$4,2,0)),"",O311/VLOOKUP(C311,$W$1:$X$4,2,0))</f>
        <v/>
      </c>
      <c r="R311" s="299" t="inlineStr">
        <is>
          <t>L</t>
        </is>
      </c>
      <c r="S311" s="299">
        <f>N311</f>
        <v/>
      </c>
      <c r="T311" s="358">
        <f>(O311+S311)/VLOOKUP(C311,$W$1:$X$4,2,0)</f>
        <v/>
      </c>
      <c r="U311" s="299" t="inlineStr">
        <is>
          <t>L</t>
        </is>
      </c>
      <c r="V311" s="359">
        <f>U311=R311</f>
        <v/>
      </c>
      <c r="W311" s="360">
        <f>ROUND(L311,0)</f>
        <v/>
      </c>
      <c r="X311" s="360">
        <f>ROUND(M311,0)</f>
        <v/>
      </c>
      <c r="Y311" s="483" t="n"/>
      <c r="Z311" s="362" t="n"/>
      <c r="AA311" s="477" t="n"/>
      <c r="AB311" s="299">
        <f>L311-H311</f>
        <v/>
      </c>
      <c r="AC311" s="299">
        <f>M311-I311</f>
        <v/>
      </c>
      <c r="AD311" s="299">
        <f>N311-J311</f>
        <v/>
      </c>
      <c r="AE311" s="299">
        <f>O311-K311</f>
        <v/>
      </c>
      <c r="AF311" s="299" t="n"/>
      <c r="AG311" s="299" t="n"/>
      <c r="AH311" s="299" t="n"/>
      <c r="AI311" s="299" t="n"/>
      <c r="AJ311" s="300">
        <f>SUM(AG311:AI311)-AI311</f>
        <v/>
      </c>
      <c r="AK311" s="299" t="n"/>
      <c r="AL311" s="299" t="n"/>
      <c r="AM311" s="299" t="n"/>
      <c r="AN311" s="300">
        <f>SUM(AK311:AM311)-AM311</f>
        <v/>
      </c>
      <c r="AO311" s="358">
        <f>IF(ISERROR(AJ311/VLOOKUP(C311,$W$1:$X$4,2,0)),"",AJ311/VLOOKUP(C311,$W$1:$X$4,2,0))</f>
        <v/>
      </c>
      <c r="AP311" s="358">
        <f>IF(ISERROR(AN311/VLOOKUP(C311,$W$1:$X$4,2,0)),"",AN311/VLOOKUP(C311,$W$1:$X$4,2,0))</f>
        <v/>
      </c>
      <c r="AR311" s="299" t="n"/>
      <c r="AS311" s="299" t="n"/>
      <c r="AT311" s="299" t="n"/>
      <c r="AU311" s="300" t="n"/>
      <c r="AV311" s="299">
        <f>H311-AR311</f>
        <v/>
      </c>
      <c r="AW311" s="299">
        <f>I311-AS311</f>
        <v/>
      </c>
      <c r="AX311" s="299">
        <f>J311-AT311</f>
        <v/>
      </c>
      <c r="AY311" s="299">
        <f>K311-AU311</f>
        <v/>
      </c>
      <c r="AZ311" s="364" t="n"/>
      <c r="BA311" s="299" t="n"/>
      <c r="BB311" s="299" t="n"/>
      <c r="BC311" s="299" t="n"/>
      <c r="BD311" s="300" t="n"/>
      <c r="BE311" s="299">
        <f>L311-BA311</f>
        <v/>
      </c>
      <c r="BF311" s="299">
        <f>M311-BB311</f>
        <v/>
      </c>
      <c r="BG311" s="299">
        <f>N311-BC311</f>
        <v/>
      </c>
      <c r="BH311" s="299">
        <f>O311-BD311</f>
        <v/>
      </c>
      <c r="DJ311" s="365" t="n"/>
    </row>
    <row r="312" outlineLevel="1" ht="12.75" customHeight="1" s="302">
      <c r="A312" s="354">
        <f>C312&amp;D312</f>
        <v/>
      </c>
      <c r="B312" s="354">
        <f>C312&amp;F312</f>
        <v/>
      </c>
      <c r="C312" s="355" t="inlineStr">
        <is>
          <t>Hotel Name</t>
        </is>
      </c>
      <c r="D312" s="485">
        <f>TEXT(F312,"mmm")&amp;"-"&amp;RIGHT(YEAR(F312),2)</f>
        <v/>
      </c>
      <c r="E312" s="485" t="inlineStr">
        <is>
          <t>Q4</t>
        </is>
      </c>
      <c r="F312" s="485" t="n">
        <v>45324</v>
      </c>
      <c r="G312" s="486">
        <f>WEEKDAY(F312)</f>
        <v/>
      </c>
      <c r="H312" s="299" t="n">
        <v>1</v>
      </c>
      <c r="I312" s="299" t="n">
        <v>6</v>
      </c>
      <c r="J312" s="299" t="n">
        <v>0</v>
      </c>
      <c r="K312" s="300">
        <f>SUM(H312:J312)-J312</f>
        <v/>
      </c>
      <c r="L312" s="299" t="n"/>
      <c r="M312" s="299" t="n"/>
      <c r="N312" s="299" t="n"/>
      <c r="O312" s="300">
        <f>SUM(L312:N312)-N312</f>
        <v/>
      </c>
      <c r="P312" s="358">
        <f>IF(ISERROR(K312/VLOOKUP(C312,$W$1:$X$4,2,0)),"",K312/VLOOKUP(C312,$W$1:$X$4,2,0))</f>
        <v/>
      </c>
      <c r="Q312" s="358">
        <f>IF(ISERROR(O312/VLOOKUP(C312,$W$1:$X$4,2,0)),"",O312/VLOOKUP(C312,$W$1:$X$4,2,0))</f>
        <v/>
      </c>
      <c r="R312" s="299" t="inlineStr">
        <is>
          <t>L</t>
        </is>
      </c>
      <c r="S312" s="299">
        <f>N312</f>
        <v/>
      </c>
      <c r="T312" s="358">
        <f>(O312+S312)/VLOOKUP(C312,$W$1:$X$4,2,0)</f>
        <v/>
      </c>
      <c r="U312" s="299" t="inlineStr">
        <is>
          <t>L</t>
        </is>
      </c>
      <c r="V312" s="359">
        <f>U312=R312</f>
        <v/>
      </c>
      <c r="W312" s="360">
        <f>ROUND(L312,0)</f>
        <v/>
      </c>
      <c r="X312" s="360">
        <f>ROUND(M312,0)</f>
        <v/>
      </c>
      <c r="Y312" s="483" t="n"/>
      <c r="Z312" s="362" t="n"/>
      <c r="AA312" s="477" t="n"/>
      <c r="AB312" s="299">
        <f>L312-H312</f>
        <v/>
      </c>
      <c r="AC312" s="299">
        <f>M312-I312</f>
        <v/>
      </c>
      <c r="AD312" s="299">
        <f>N312-J312</f>
        <v/>
      </c>
      <c r="AE312" s="299">
        <f>O312-K312</f>
        <v/>
      </c>
      <c r="AF312" s="299" t="n"/>
      <c r="AG312" s="299" t="n"/>
      <c r="AH312" s="299" t="n"/>
      <c r="AI312" s="299" t="n"/>
      <c r="AJ312" s="300">
        <f>SUM(AG312:AI312)-AI312</f>
        <v/>
      </c>
      <c r="AK312" s="299" t="n"/>
      <c r="AL312" s="299" t="n"/>
      <c r="AM312" s="299" t="n"/>
      <c r="AN312" s="300">
        <f>SUM(AK312:AM312)-AM312</f>
        <v/>
      </c>
      <c r="AO312" s="358">
        <f>IF(ISERROR(AJ312/VLOOKUP(C312,$W$1:$X$4,2,0)),"",AJ312/VLOOKUP(C312,$W$1:$X$4,2,0))</f>
        <v/>
      </c>
      <c r="AP312" s="358">
        <f>IF(ISERROR(AN312/VLOOKUP(C312,$W$1:$X$4,2,0)),"",AN312/VLOOKUP(C312,$W$1:$X$4,2,0))</f>
        <v/>
      </c>
      <c r="AR312" s="299" t="n"/>
      <c r="AS312" s="299" t="n"/>
      <c r="AT312" s="299" t="n"/>
      <c r="AU312" s="300" t="n"/>
      <c r="AV312" s="299">
        <f>H312-AR312</f>
        <v/>
      </c>
      <c r="AW312" s="299">
        <f>I312-AS312</f>
        <v/>
      </c>
      <c r="AX312" s="299">
        <f>J312-AT312</f>
        <v/>
      </c>
      <c r="AY312" s="299">
        <f>K312-AU312</f>
        <v/>
      </c>
      <c r="AZ312" s="364" t="n"/>
      <c r="BA312" s="299" t="n"/>
      <c r="BB312" s="299" t="n"/>
      <c r="BC312" s="299" t="n"/>
      <c r="BD312" s="300" t="n"/>
      <c r="BE312" s="299">
        <f>L312-BA312</f>
        <v/>
      </c>
      <c r="BF312" s="299">
        <f>M312-BB312</f>
        <v/>
      </c>
      <c r="BG312" s="299">
        <f>N312-BC312</f>
        <v/>
      </c>
      <c r="BH312" s="299">
        <f>O312-BD312</f>
        <v/>
      </c>
      <c r="DJ312" s="365" t="n"/>
    </row>
    <row r="313" outlineLevel="1" ht="12.75" customHeight="1" s="302">
      <c r="A313" s="354">
        <f>C313&amp;D313</f>
        <v/>
      </c>
      <c r="B313" s="354">
        <f>C313&amp;F313</f>
        <v/>
      </c>
      <c r="C313" s="355" t="inlineStr">
        <is>
          <t>Hotel Name</t>
        </is>
      </c>
      <c r="D313" s="485">
        <f>TEXT(F313,"mmm")&amp;"-"&amp;RIGHT(YEAR(F313),2)</f>
        <v/>
      </c>
      <c r="E313" s="485" t="inlineStr">
        <is>
          <t>Q4</t>
        </is>
      </c>
      <c r="F313" s="485" t="n">
        <v>45325</v>
      </c>
      <c r="G313" s="486">
        <f>WEEKDAY(F313)</f>
        <v/>
      </c>
      <c r="H313" s="299" t="n">
        <v>2</v>
      </c>
      <c r="I313" s="299" t="n">
        <v>15</v>
      </c>
      <c r="J313" s="299" t="n">
        <v>0</v>
      </c>
      <c r="K313" s="300">
        <f>SUM(H313:J313)-J313</f>
        <v/>
      </c>
      <c r="L313" s="299" t="n"/>
      <c r="M313" s="299" t="n"/>
      <c r="N313" s="299" t="n"/>
      <c r="O313" s="300">
        <f>SUM(L313:N313)-N313</f>
        <v/>
      </c>
      <c r="P313" s="358">
        <f>IF(ISERROR(K313/VLOOKUP(C313,$W$1:$X$4,2,0)),"",K313/VLOOKUP(C313,$W$1:$X$4,2,0))</f>
        <v/>
      </c>
      <c r="Q313" s="358">
        <f>IF(ISERROR(O313/VLOOKUP(C313,$W$1:$X$4,2,0)),"",O313/VLOOKUP(C313,$W$1:$X$4,2,0))</f>
        <v/>
      </c>
      <c r="R313" s="299" t="inlineStr">
        <is>
          <t>L</t>
        </is>
      </c>
      <c r="S313" s="299">
        <f>N313</f>
        <v/>
      </c>
      <c r="T313" s="358">
        <f>(O313+S313)/VLOOKUP(C313,$W$1:$X$4,2,0)</f>
        <v/>
      </c>
      <c r="U313" s="299" t="inlineStr">
        <is>
          <t>L</t>
        </is>
      </c>
      <c r="V313" s="359">
        <f>U313=R313</f>
        <v/>
      </c>
      <c r="W313" s="360">
        <f>ROUND(L313,0)</f>
        <v/>
      </c>
      <c r="X313" s="360">
        <f>ROUND(M313,0)</f>
        <v/>
      </c>
      <c r="Y313" s="483" t="n"/>
      <c r="Z313" s="362" t="n"/>
      <c r="AA313" s="477" t="n"/>
      <c r="AB313" s="299">
        <f>L313-H313</f>
        <v/>
      </c>
      <c r="AC313" s="299">
        <f>M313-I313</f>
        <v/>
      </c>
      <c r="AD313" s="299">
        <f>N313-J313</f>
        <v/>
      </c>
      <c r="AE313" s="299">
        <f>O313-K313</f>
        <v/>
      </c>
      <c r="AF313" s="299" t="n"/>
      <c r="AG313" s="299" t="n"/>
      <c r="AH313" s="299" t="n"/>
      <c r="AI313" s="299" t="n"/>
      <c r="AJ313" s="300">
        <f>SUM(AG313:AI313)-AI313</f>
        <v/>
      </c>
      <c r="AK313" s="299" t="n"/>
      <c r="AL313" s="299" t="n"/>
      <c r="AM313" s="299" t="n"/>
      <c r="AN313" s="300">
        <f>SUM(AK313:AM313)-AM313</f>
        <v/>
      </c>
      <c r="AO313" s="358">
        <f>IF(ISERROR(AJ313/VLOOKUP(C313,$W$1:$X$4,2,0)),"",AJ313/VLOOKUP(C313,$W$1:$X$4,2,0))</f>
        <v/>
      </c>
      <c r="AP313" s="358">
        <f>IF(ISERROR(AN313/VLOOKUP(C313,$W$1:$X$4,2,0)),"",AN313/VLOOKUP(C313,$W$1:$X$4,2,0))</f>
        <v/>
      </c>
      <c r="AR313" s="299" t="n"/>
      <c r="AS313" s="299" t="n"/>
      <c r="AT313" s="299" t="n"/>
      <c r="AU313" s="300" t="n"/>
      <c r="AV313" s="299">
        <f>H313-AR313</f>
        <v/>
      </c>
      <c r="AW313" s="299">
        <f>I313-AS313</f>
        <v/>
      </c>
      <c r="AX313" s="299">
        <f>J313-AT313</f>
        <v/>
      </c>
      <c r="AY313" s="299">
        <f>K313-AU313</f>
        <v/>
      </c>
      <c r="AZ313" s="364" t="n"/>
      <c r="BA313" s="299" t="n"/>
      <c r="BB313" s="299" t="n"/>
      <c r="BC313" s="299" t="n"/>
      <c r="BD313" s="300" t="n"/>
      <c r="BE313" s="299">
        <f>L313-BA313</f>
        <v/>
      </c>
      <c r="BF313" s="299">
        <f>M313-BB313</f>
        <v/>
      </c>
      <c r="BG313" s="299">
        <f>N313-BC313</f>
        <v/>
      </c>
      <c r="BH313" s="299">
        <f>O313-BD313</f>
        <v/>
      </c>
      <c r="DJ313" s="365" t="n"/>
    </row>
    <row r="314" outlineLevel="1" ht="12.75" customHeight="1" s="302">
      <c r="A314" s="354">
        <f>C314&amp;D314</f>
        <v/>
      </c>
      <c r="B314" s="354">
        <f>C314&amp;F314</f>
        <v/>
      </c>
      <c r="C314" s="355" t="inlineStr">
        <is>
          <t>Hotel Name</t>
        </is>
      </c>
      <c r="D314" s="485">
        <f>TEXT(F314,"mmm")&amp;"-"&amp;RIGHT(YEAR(F314),2)</f>
        <v/>
      </c>
      <c r="E314" s="485" t="inlineStr">
        <is>
          <t>Q4</t>
        </is>
      </c>
      <c r="F314" s="485" t="n">
        <v>45326</v>
      </c>
      <c r="G314" s="486">
        <f>WEEKDAY(F314)</f>
        <v/>
      </c>
      <c r="H314" s="299" t="n">
        <v>2</v>
      </c>
      <c r="I314" s="299" t="n">
        <v>9</v>
      </c>
      <c r="J314" s="299" t="n">
        <v>0</v>
      </c>
      <c r="K314" s="300">
        <f>SUM(H314:J314)-J314</f>
        <v/>
      </c>
      <c r="L314" s="299" t="n"/>
      <c r="M314" s="299" t="n"/>
      <c r="N314" s="299" t="n"/>
      <c r="O314" s="300">
        <f>SUM(L314:N314)-N314</f>
        <v/>
      </c>
      <c r="P314" s="358">
        <f>IF(ISERROR(K314/VLOOKUP(C314,$W$1:$X$4,2,0)),"",K314/VLOOKUP(C314,$W$1:$X$4,2,0))</f>
        <v/>
      </c>
      <c r="Q314" s="358">
        <f>IF(ISERROR(O314/VLOOKUP(C314,$W$1:$X$4,2,0)),"",O314/VLOOKUP(C314,$W$1:$X$4,2,0))</f>
        <v/>
      </c>
      <c r="R314" s="299" t="inlineStr">
        <is>
          <t>L</t>
        </is>
      </c>
      <c r="S314" s="299">
        <f>N314</f>
        <v/>
      </c>
      <c r="T314" s="358">
        <f>(O314+S314)/VLOOKUP(C314,$W$1:$X$4,2,0)</f>
        <v/>
      </c>
      <c r="U314" s="299" t="inlineStr">
        <is>
          <t>L</t>
        </is>
      </c>
      <c r="V314" s="359">
        <f>U314=R314</f>
        <v/>
      </c>
      <c r="W314" s="360">
        <f>ROUND(L314,0)</f>
        <v/>
      </c>
      <c r="X314" s="360">
        <f>ROUND(M314,0)</f>
        <v/>
      </c>
      <c r="Y314" s="483" t="n"/>
      <c r="Z314" s="362" t="n"/>
      <c r="AA314" s="477" t="n"/>
      <c r="AB314" s="299">
        <f>L314-H314</f>
        <v/>
      </c>
      <c r="AC314" s="299">
        <f>M314-I314</f>
        <v/>
      </c>
      <c r="AD314" s="299">
        <f>N314-J314</f>
        <v/>
      </c>
      <c r="AE314" s="299">
        <f>O314-K314</f>
        <v/>
      </c>
      <c r="AF314" s="299" t="n"/>
      <c r="AG314" s="299" t="n"/>
      <c r="AH314" s="299" t="n"/>
      <c r="AI314" s="299" t="n"/>
      <c r="AJ314" s="300">
        <f>SUM(AG314:AI314)-AI314</f>
        <v/>
      </c>
      <c r="AK314" s="299" t="n"/>
      <c r="AL314" s="299" t="n"/>
      <c r="AM314" s="299" t="n"/>
      <c r="AN314" s="300">
        <f>SUM(AK314:AM314)-AM314</f>
        <v/>
      </c>
      <c r="AO314" s="358">
        <f>IF(ISERROR(AJ314/VLOOKUP(C314,$W$1:$X$4,2,0)),"",AJ314/VLOOKUP(C314,$W$1:$X$4,2,0))</f>
        <v/>
      </c>
      <c r="AP314" s="358">
        <f>IF(ISERROR(AN314/VLOOKUP(C314,$W$1:$X$4,2,0)),"",AN314/VLOOKUP(C314,$W$1:$X$4,2,0))</f>
        <v/>
      </c>
      <c r="AR314" s="299" t="n"/>
      <c r="AS314" s="299" t="n"/>
      <c r="AT314" s="299" t="n"/>
      <c r="AU314" s="300" t="n"/>
      <c r="AV314" s="299">
        <f>H314-AR314</f>
        <v/>
      </c>
      <c r="AW314" s="299">
        <f>I314-AS314</f>
        <v/>
      </c>
      <c r="AX314" s="299">
        <f>J314-AT314</f>
        <v/>
      </c>
      <c r="AY314" s="299">
        <f>K314-AU314</f>
        <v/>
      </c>
      <c r="AZ314" s="364" t="n"/>
      <c r="BA314" s="299" t="n"/>
      <c r="BB314" s="299" t="n"/>
      <c r="BC314" s="299" t="n"/>
      <c r="BD314" s="300" t="n"/>
      <c r="BE314" s="299">
        <f>L314-BA314</f>
        <v/>
      </c>
      <c r="BF314" s="299">
        <f>M314-BB314</f>
        <v/>
      </c>
      <c r="BG314" s="299">
        <f>N314-BC314</f>
        <v/>
      </c>
      <c r="BH314" s="299">
        <f>O314-BD314</f>
        <v/>
      </c>
      <c r="DJ314" s="365" t="n"/>
    </row>
    <row r="315" outlineLevel="1" ht="12.75" customHeight="1" s="302">
      <c r="A315" s="354">
        <f>C315&amp;D315</f>
        <v/>
      </c>
      <c r="B315" s="354">
        <f>C315&amp;F315</f>
        <v/>
      </c>
      <c r="C315" s="355" t="inlineStr">
        <is>
          <t>Hotel Name</t>
        </is>
      </c>
      <c r="D315" s="485">
        <f>TEXT(F315,"mmm")&amp;"-"&amp;RIGHT(YEAR(F315),2)</f>
        <v/>
      </c>
      <c r="E315" s="485" t="inlineStr">
        <is>
          <t>Q4</t>
        </is>
      </c>
      <c r="F315" s="485" t="n">
        <v>45327</v>
      </c>
      <c r="G315" s="486">
        <f>WEEKDAY(F315)</f>
        <v/>
      </c>
      <c r="H315" s="299" t="n">
        <v>2</v>
      </c>
      <c r="I315" s="299" t="n">
        <v>0</v>
      </c>
      <c r="J315" s="299" t="n">
        <v>0</v>
      </c>
      <c r="K315" s="300">
        <f>SUM(H315:J315)-J315</f>
        <v/>
      </c>
      <c r="L315" s="299" t="n"/>
      <c r="M315" s="299" t="n"/>
      <c r="N315" s="299" t="n"/>
      <c r="O315" s="300">
        <f>SUM(L315:N315)-N315</f>
        <v/>
      </c>
      <c r="P315" s="358">
        <f>IF(ISERROR(K315/VLOOKUP(C315,$W$1:$X$4,2,0)),"",K315/VLOOKUP(C315,$W$1:$X$4,2,0))</f>
        <v/>
      </c>
      <c r="Q315" s="358">
        <f>IF(ISERROR(O315/VLOOKUP(C315,$W$1:$X$4,2,0)),"",O315/VLOOKUP(C315,$W$1:$X$4,2,0))</f>
        <v/>
      </c>
      <c r="R315" s="299" t="inlineStr">
        <is>
          <t>L</t>
        </is>
      </c>
      <c r="S315" s="299">
        <f>N315</f>
        <v/>
      </c>
      <c r="T315" s="358">
        <f>(O315+S315)/VLOOKUP(C315,$W$1:$X$4,2,0)</f>
        <v/>
      </c>
      <c r="U315" s="299" t="inlineStr">
        <is>
          <t>L</t>
        </is>
      </c>
      <c r="V315" s="359">
        <f>U315=R315</f>
        <v/>
      </c>
      <c r="W315" s="360">
        <f>ROUND(L315,0)</f>
        <v/>
      </c>
      <c r="X315" s="360">
        <f>ROUND(M315,0)</f>
        <v/>
      </c>
      <c r="Y315" s="483" t="n"/>
      <c r="Z315" s="362" t="n"/>
      <c r="AA315" s="477" t="n"/>
      <c r="AB315" s="299">
        <f>L315-H315</f>
        <v/>
      </c>
      <c r="AC315" s="299">
        <f>M315-I315</f>
        <v/>
      </c>
      <c r="AD315" s="299">
        <f>N315-J315</f>
        <v/>
      </c>
      <c r="AE315" s="299">
        <f>O315-K315</f>
        <v/>
      </c>
      <c r="AF315" s="299" t="n"/>
      <c r="AG315" s="299" t="n"/>
      <c r="AH315" s="299" t="n"/>
      <c r="AI315" s="299" t="n"/>
      <c r="AJ315" s="300">
        <f>SUM(AG315:AI315)-AI315</f>
        <v/>
      </c>
      <c r="AK315" s="299" t="n"/>
      <c r="AL315" s="299" t="n"/>
      <c r="AM315" s="299" t="n"/>
      <c r="AN315" s="300">
        <f>SUM(AK315:AM315)-AM315</f>
        <v/>
      </c>
      <c r="AO315" s="358">
        <f>IF(ISERROR(AJ315/VLOOKUP(C315,$W$1:$X$4,2,0)),"",AJ315/VLOOKUP(C315,$W$1:$X$4,2,0))</f>
        <v/>
      </c>
      <c r="AP315" s="358">
        <f>IF(ISERROR(AN315/VLOOKUP(C315,$W$1:$X$4,2,0)),"",AN315/VLOOKUP(C315,$W$1:$X$4,2,0))</f>
        <v/>
      </c>
      <c r="AR315" s="299" t="n"/>
      <c r="AS315" s="299" t="n"/>
      <c r="AT315" s="299" t="n"/>
      <c r="AU315" s="300" t="n"/>
      <c r="AV315" s="299">
        <f>H315-AR315</f>
        <v/>
      </c>
      <c r="AW315" s="299">
        <f>I315-AS315</f>
        <v/>
      </c>
      <c r="AX315" s="299">
        <f>J315-AT315</f>
        <v/>
      </c>
      <c r="AY315" s="299">
        <f>K315-AU315</f>
        <v/>
      </c>
      <c r="AZ315" s="364" t="n"/>
      <c r="BA315" s="299" t="n"/>
      <c r="BB315" s="299" t="n"/>
      <c r="BC315" s="299" t="n"/>
      <c r="BD315" s="300" t="n"/>
      <c r="BE315" s="299">
        <f>L315-BA315</f>
        <v/>
      </c>
      <c r="BF315" s="299">
        <f>M315-BB315</f>
        <v/>
      </c>
      <c r="BG315" s="299">
        <f>N315-BC315</f>
        <v/>
      </c>
      <c r="BH315" s="299">
        <f>O315-BD315</f>
        <v/>
      </c>
      <c r="DJ315" s="365" t="n"/>
    </row>
    <row r="316" outlineLevel="1" ht="12.75" customHeight="1" s="302">
      <c r="A316" s="354">
        <f>C316&amp;D316</f>
        <v/>
      </c>
      <c r="B316" s="354">
        <f>C316&amp;F316</f>
        <v/>
      </c>
      <c r="C316" s="355" t="inlineStr">
        <is>
          <t>Hotel Name</t>
        </is>
      </c>
      <c r="D316" s="485">
        <f>TEXT(F316,"mmm")&amp;"-"&amp;RIGHT(YEAR(F316),2)</f>
        <v/>
      </c>
      <c r="E316" s="485" t="inlineStr">
        <is>
          <t>Q4</t>
        </is>
      </c>
      <c r="F316" s="485" t="n">
        <v>45328</v>
      </c>
      <c r="G316" s="486">
        <f>WEEKDAY(F316)</f>
        <v/>
      </c>
      <c r="H316" s="299" t="n">
        <v>1</v>
      </c>
      <c r="I316" s="299" t="n">
        <v>0</v>
      </c>
      <c r="J316" s="299" t="n">
        <v>0</v>
      </c>
      <c r="K316" s="300">
        <f>SUM(H316:J316)-J316</f>
        <v/>
      </c>
      <c r="L316" s="299" t="n"/>
      <c r="M316" s="299" t="n"/>
      <c r="N316" s="299" t="n"/>
      <c r="O316" s="300">
        <f>SUM(L316:N316)-N316</f>
        <v/>
      </c>
      <c r="P316" s="358">
        <f>IF(ISERROR(K316/VLOOKUP(C316,$W$1:$X$4,2,0)),"",K316/VLOOKUP(C316,$W$1:$X$4,2,0))</f>
        <v/>
      </c>
      <c r="Q316" s="358">
        <f>IF(ISERROR(O316/VLOOKUP(C316,$W$1:$X$4,2,0)),"",O316/VLOOKUP(C316,$W$1:$X$4,2,0))</f>
        <v/>
      </c>
      <c r="R316" s="299" t="inlineStr">
        <is>
          <t>L</t>
        </is>
      </c>
      <c r="S316" s="299">
        <f>N316</f>
        <v/>
      </c>
      <c r="T316" s="358">
        <f>(O316+S316)/VLOOKUP(C316,$W$1:$X$4,2,0)</f>
        <v/>
      </c>
      <c r="U316" s="299" t="inlineStr">
        <is>
          <t>L</t>
        </is>
      </c>
      <c r="V316" s="359">
        <f>U316=R316</f>
        <v/>
      </c>
      <c r="W316" s="360">
        <f>ROUND(L316,0)</f>
        <v/>
      </c>
      <c r="X316" s="360">
        <f>ROUND(M316,0)</f>
        <v/>
      </c>
      <c r="Y316" s="483" t="n"/>
      <c r="Z316" s="362" t="n"/>
      <c r="AA316" s="477" t="n"/>
      <c r="AB316" s="299">
        <f>L316-H316</f>
        <v/>
      </c>
      <c r="AC316" s="299">
        <f>M316-I316</f>
        <v/>
      </c>
      <c r="AD316" s="299">
        <f>N316-J316</f>
        <v/>
      </c>
      <c r="AE316" s="299">
        <f>O316-K316</f>
        <v/>
      </c>
      <c r="AF316" s="299" t="n"/>
      <c r="AG316" s="299" t="n"/>
      <c r="AH316" s="299" t="n"/>
      <c r="AI316" s="299" t="n"/>
      <c r="AJ316" s="300">
        <f>SUM(AG316:AI316)-AI316</f>
        <v/>
      </c>
      <c r="AK316" s="299" t="n"/>
      <c r="AL316" s="299" t="n"/>
      <c r="AM316" s="299" t="n"/>
      <c r="AN316" s="300">
        <f>SUM(AK316:AM316)-AM316</f>
        <v/>
      </c>
      <c r="AO316" s="358">
        <f>IF(ISERROR(AJ316/VLOOKUP(C316,$W$1:$X$4,2,0)),"",AJ316/VLOOKUP(C316,$W$1:$X$4,2,0))</f>
        <v/>
      </c>
      <c r="AP316" s="358">
        <f>IF(ISERROR(AN316/VLOOKUP(C316,$W$1:$X$4,2,0)),"",AN316/VLOOKUP(C316,$W$1:$X$4,2,0))</f>
        <v/>
      </c>
      <c r="AR316" s="299" t="n"/>
      <c r="AS316" s="299" t="n"/>
      <c r="AT316" s="299" t="n"/>
      <c r="AU316" s="300" t="n"/>
      <c r="AV316" s="299">
        <f>H316-AR316</f>
        <v/>
      </c>
      <c r="AW316" s="299">
        <f>I316-AS316</f>
        <v/>
      </c>
      <c r="AX316" s="299">
        <f>J316-AT316</f>
        <v/>
      </c>
      <c r="AY316" s="299">
        <f>K316-AU316</f>
        <v/>
      </c>
      <c r="AZ316" s="364" t="n"/>
      <c r="BA316" s="299" t="n"/>
      <c r="BB316" s="299" t="n"/>
      <c r="BC316" s="299" t="n"/>
      <c r="BD316" s="300" t="n"/>
      <c r="BE316" s="299">
        <f>L316-BA316</f>
        <v/>
      </c>
      <c r="BF316" s="299">
        <f>M316-BB316</f>
        <v/>
      </c>
      <c r="BG316" s="299">
        <f>N316-BC316</f>
        <v/>
      </c>
      <c r="BH316" s="299">
        <f>O316-BD316</f>
        <v/>
      </c>
      <c r="DJ316" s="365" t="n"/>
    </row>
    <row r="317" outlineLevel="1" ht="12.75" customHeight="1" s="302">
      <c r="A317" s="354">
        <f>C317&amp;D317</f>
        <v/>
      </c>
      <c r="B317" s="354">
        <f>C317&amp;F317</f>
        <v/>
      </c>
      <c r="C317" s="355" t="inlineStr">
        <is>
          <t>Hotel Name</t>
        </is>
      </c>
      <c r="D317" s="485">
        <f>TEXT(F317,"mmm")&amp;"-"&amp;RIGHT(YEAR(F317),2)</f>
        <v/>
      </c>
      <c r="E317" s="485" t="inlineStr">
        <is>
          <t>Q4</t>
        </is>
      </c>
      <c r="F317" s="485" t="n">
        <v>45329</v>
      </c>
      <c r="G317" s="486">
        <f>WEEKDAY(F317)</f>
        <v/>
      </c>
      <c r="H317" s="299" t="n"/>
      <c r="I317" s="299" t="n"/>
      <c r="J317" s="299" t="n"/>
      <c r="K317" s="300">
        <f>SUM(H317:J317)-J317</f>
        <v/>
      </c>
      <c r="L317" s="299" t="n"/>
      <c r="M317" s="299" t="n"/>
      <c r="N317" s="299" t="n"/>
      <c r="O317" s="300">
        <f>SUM(L317:N317)-N317</f>
        <v/>
      </c>
      <c r="P317" s="358">
        <f>IF(ISERROR(K317/VLOOKUP(C317,$W$1:$X$4,2,0)),"",K317/VLOOKUP(C317,$W$1:$X$4,2,0))</f>
        <v/>
      </c>
      <c r="Q317" s="358">
        <f>IF(ISERROR(O317/VLOOKUP(C317,$W$1:$X$4,2,0)),"",O317/VLOOKUP(C317,$W$1:$X$4,2,0))</f>
        <v/>
      </c>
      <c r="R317" s="299" t="inlineStr">
        <is>
          <t>L</t>
        </is>
      </c>
      <c r="S317" s="299">
        <f>N317</f>
        <v/>
      </c>
      <c r="T317" s="358">
        <f>(O317+S317)/VLOOKUP(C317,$W$1:$X$4,2,0)</f>
        <v/>
      </c>
      <c r="U317" s="299" t="inlineStr">
        <is>
          <t>L</t>
        </is>
      </c>
      <c r="V317" s="359">
        <f>U317=R317</f>
        <v/>
      </c>
      <c r="W317" s="360">
        <f>ROUND(L317,0)</f>
        <v/>
      </c>
      <c r="X317" s="360">
        <f>ROUND(M317,0)</f>
        <v/>
      </c>
      <c r="Y317" s="483" t="n"/>
      <c r="Z317" s="362" t="n"/>
      <c r="AA317" s="477" t="n"/>
      <c r="AB317" s="299">
        <f>L317-H317</f>
        <v/>
      </c>
      <c r="AC317" s="299">
        <f>M317-I317</f>
        <v/>
      </c>
      <c r="AD317" s="299">
        <f>N317-J317</f>
        <v/>
      </c>
      <c r="AE317" s="299">
        <f>O317-K317</f>
        <v/>
      </c>
      <c r="AF317" s="299" t="n"/>
      <c r="AG317" s="299" t="n"/>
      <c r="AH317" s="299" t="n"/>
      <c r="AI317" s="299" t="n"/>
      <c r="AJ317" s="300">
        <f>SUM(AG317:AI317)-AI317</f>
        <v/>
      </c>
      <c r="AK317" s="299" t="n"/>
      <c r="AL317" s="299" t="n"/>
      <c r="AM317" s="299" t="n"/>
      <c r="AN317" s="300">
        <f>SUM(AK317:AM317)-AM317</f>
        <v/>
      </c>
      <c r="AO317" s="358">
        <f>IF(ISERROR(AJ317/VLOOKUP(C317,$W$1:$X$4,2,0)),"",AJ317/VLOOKUP(C317,$W$1:$X$4,2,0))</f>
        <v/>
      </c>
      <c r="AP317" s="358">
        <f>IF(ISERROR(AN317/VLOOKUP(C317,$W$1:$X$4,2,0)),"",AN317/VLOOKUP(C317,$W$1:$X$4,2,0))</f>
        <v/>
      </c>
      <c r="AR317" s="299" t="n"/>
      <c r="AS317" s="299" t="n"/>
      <c r="AT317" s="299" t="n"/>
      <c r="AU317" s="300" t="n"/>
      <c r="AV317" s="299">
        <f>H317-AR317</f>
        <v/>
      </c>
      <c r="AW317" s="299">
        <f>I317-AS317</f>
        <v/>
      </c>
      <c r="AX317" s="299">
        <f>J317-AT317</f>
        <v/>
      </c>
      <c r="AY317" s="299">
        <f>K317-AU317</f>
        <v/>
      </c>
      <c r="AZ317" s="364" t="n"/>
      <c r="BA317" s="299" t="n"/>
      <c r="BB317" s="299" t="n"/>
      <c r="BC317" s="299" t="n"/>
      <c r="BD317" s="300" t="n"/>
      <c r="BE317" s="299">
        <f>L317-BA317</f>
        <v/>
      </c>
      <c r="BF317" s="299">
        <f>M317-BB317</f>
        <v/>
      </c>
      <c r="BG317" s="299">
        <f>N317-BC317</f>
        <v/>
      </c>
      <c r="BH317" s="299">
        <f>O317-BD317</f>
        <v/>
      </c>
      <c r="DJ317" s="365" t="n"/>
    </row>
    <row r="318" outlineLevel="1" ht="12.75" customHeight="1" s="302">
      <c r="A318" s="354">
        <f>C318&amp;D318</f>
        <v/>
      </c>
      <c r="B318" s="354">
        <f>C318&amp;F318</f>
        <v/>
      </c>
      <c r="C318" s="355" t="inlineStr">
        <is>
          <t>Hotel Name</t>
        </is>
      </c>
      <c r="D318" s="485">
        <f>TEXT(F318,"mmm")&amp;"-"&amp;RIGHT(YEAR(F318),2)</f>
        <v/>
      </c>
      <c r="E318" s="485" t="inlineStr">
        <is>
          <t>Q4</t>
        </is>
      </c>
      <c r="F318" s="485" t="n">
        <v>45330</v>
      </c>
      <c r="G318" s="486">
        <f>WEEKDAY(F318)</f>
        <v/>
      </c>
      <c r="H318" s="299" t="n"/>
      <c r="I318" s="299" t="n"/>
      <c r="J318" s="299" t="n"/>
      <c r="K318" s="300">
        <f>SUM(H318:J318)-J318</f>
        <v/>
      </c>
      <c r="L318" s="299" t="n"/>
      <c r="M318" s="299" t="n"/>
      <c r="N318" s="299" t="n"/>
      <c r="O318" s="300">
        <f>SUM(L318:N318)-N318</f>
        <v/>
      </c>
      <c r="P318" s="358">
        <f>IF(ISERROR(K318/VLOOKUP(C318,$W$1:$X$4,2,0)),"",K318/VLOOKUP(C318,$W$1:$X$4,2,0))</f>
        <v/>
      </c>
      <c r="Q318" s="358">
        <f>IF(ISERROR(O318/VLOOKUP(C318,$W$1:$X$4,2,0)),"",O318/VLOOKUP(C318,$W$1:$X$4,2,0))</f>
        <v/>
      </c>
      <c r="R318" s="299" t="inlineStr">
        <is>
          <t>L</t>
        </is>
      </c>
      <c r="S318" s="299">
        <f>N318</f>
        <v/>
      </c>
      <c r="T318" s="358">
        <f>(O318+S318)/VLOOKUP(C318,$W$1:$X$4,2,0)</f>
        <v/>
      </c>
      <c r="U318" s="299" t="inlineStr">
        <is>
          <t>L</t>
        </is>
      </c>
      <c r="V318" s="359">
        <f>U318=R318</f>
        <v/>
      </c>
      <c r="W318" s="360">
        <f>ROUND(L318,0)</f>
        <v/>
      </c>
      <c r="X318" s="360">
        <f>ROUND(M318,0)</f>
        <v/>
      </c>
      <c r="Y318" s="483" t="n"/>
      <c r="Z318" s="362" t="n"/>
      <c r="AA318" s="477" t="n"/>
      <c r="AB318" s="299">
        <f>L318-H318</f>
        <v/>
      </c>
      <c r="AC318" s="299">
        <f>M318-I318</f>
        <v/>
      </c>
      <c r="AD318" s="299">
        <f>N318-J318</f>
        <v/>
      </c>
      <c r="AE318" s="299">
        <f>O318-K318</f>
        <v/>
      </c>
      <c r="AF318" s="299" t="n"/>
      <c r="AG318" s="299" t="n"/>
      <c r="AH318" s="299" t="n"/>
      <c r="AI318" s="299" t="n"/>
      <c r="AJ318" s="300">
        <f>SUM(AG318:AI318)-AI318</f>
        <v/>
      </c>
      <c r="AK318" s="299" t="n"/>
      <c r="AL318" s="299" t="n"/>
      <c r="AM318" s="299" t="n"/>
      <c r="AN318" s="300">
        <f>SUM(AK318:AM318)-AM318</f>
        <v/>
      </c>
      <c r="AO318" s="358">
        <f>IF(ISERROR(AJ318/VLOOKUP(C318,$W$1:$X$4,2,0)),"",AJ318/VLOOKUP(C318,$W$1:$X$4,2,0))</f>
        <v/>
      </c>
      <c r="AP318" s="358">
        <f>IF(ISERROR(AN318/VLOOKUP(C318,$W$1:$X$4,2,0)),"",AN318/VLOOKUP(C318,$W$1:$X$4,2,0))</f>
        <v/>
      </c>
      <c r="AR318" s="299" t="n"/>
      <c r="AS318" s="299" t="n"/>
      <c r="AT318" s="299" t="n"/>
      <c r="AU318" s="300" t="n"/>
      <c r="AV318" s="299">
        <f>H318-AR318</f>
        <v/>
      </c>
      <c r="AW318" s="299">
        <f>I318-AS318</f>
        <v/>
      </c>
      <c r="AX318" s="299">
        <f>J318-AT318</f>
        <v/>
      </c>
      <c r="AY318" s="299">
        <f>K318-AU318</f>
        <v/>
      </c>
      <c r="AZ318" s="364" t="n"/>
      <c r="BA318" s="299" t="n"/>
      <c r="BB318" s="299" t="n"/>
      <c r="BC318" s="299" t="n"/>
      <c r="BD318" s="300" t="n"/>
      <c r="BE318" s="299">
        <f>L318-BA318</f>
        <v/>
      </c>
      <c r="BF318" s="299">
        <f>M318-BB318</f>
        <v/>
      </c>
      <c r="BG318" s="299">
        <f>N318-BC318</f>
        <v/>
      </c>
      <c r="BH318" s="299">
        <f>O318-BD318</f>
        <v/>
      </c>
      <c r="DJ318" s="365" t="n"/>
    </row>
    <row r="319" outlineLevel="1" ht="12.75" customHeight="1" s="302">
      <c r="A319" s="354">
        <f>C319&amp;D319</f>
        <v/>
      </c>
      <c r="B319" s="354">
        <f>C319&amp;F319</f>
        <v/>
      </c>
      <c r="C319" s="355" t="inlineStr">
        <is>
          <t>Hotel Name</t>
        </is>
      </c>
      <c r="D319" s="485">
        <f>TEXT(F319,"mmm")&amp;"-"&amp;RIGHT(YEAR(F319),2)</f>
        <v/>
      </c>
      <c r="E319" s="485" t="inlineStr">
        <is>
          <t>Q4</t>
        </is>
      </c>
      <c r="F319" s="485" t="n">
        <v>45331</v>
      </c>
      <c r="G319" s="486">
        <f>WEEKDAY(F319)</f>
        <v/>
      </c>
      <c r="H319" s="299" t="n"/>
      <c r="I319" s="299" t="n"/>
      <c r="J319" s="299" t="n"/>
      <c r="K319" s="300">
        <f>SUM(H319:J319)-J319</f>
        <v/>
      </c>
      <c r="L319" s="299" t="n"/>
      <c r="M319" s="299" t="n"/>
      <c r="N319" s="299" t="n"/>
      <c r="O319" s="300">
        <f>SUM(L319:N319)-N319</f>
        <v/>
      </c>
      <c r="P319" s="358">
        <f>IF(ISERROR(K319/VLOOKUP(C319,$W$1:$X$4,2,0)),"",K319/VLOOKUP(C319,$W$1:$X$4,2,0))</f>
        <v/>
      </c>
      <c r="Q319" s="358">
        <f>IF(ISERROR(O319/VLOOKUP(C319,$W$1:$X$4,2,0)),"",O319/VLOOKUP(C319,$W$1:$X$4,2,0))</f>
        <v/>
      </c>
      <c r="R319" s="299" t="inlineStr">
        <is>
          <t>L</t>
        </is>
      </c>
      <c r="S319" s="299">
        <f>N319</f>
        <v/>
      </c>
      <c r="T319" s="358">
        <f>(O319+S319)/VLOOKUP(C319,$W$1:$X$4,2,0)</f>
        <v/>
      </c>
      <c r="U319" s="299" t="inlineStr">
        <is>
          <t>L</t>
        </is>
      </c>
      <c r="V319" s="359">
        <f>U319=R319</f>
        <v/>
      </c>
      <c r="W319" s="360">
        <f>ROUND(L319,0)</f>
        <v/>
      </c>
      <c r="X319" s="360">
        <f>ROUND(M319,0)</f>
        <v/>
      </c>
      <c r="Y319" s="483" t="n"/>
      <c r="Z319" s="362" t="n"/>
      <c r="AA319" s="477" t="n"/>
      <c r="AB319" s="299">
        <f>L319-H319</f>
        <v/>
      </c>
      <c r="AC319" s="299">
        <f>M319-I319</f>
        <v/>
      </c>
      <c r="AD319" s="299">
        <f>N319-J319</f>
        <v/>
      </c>
      <c r="AE319" s="299">
        <f>O319-K319</f>
        <v/>
      </c>
      <c r="AF319" s="299" t="n"/>
      <c r="AG319" s="299" t="n"/>
      <c r="AH319" s="299" t="n"/>
      <c r="AI319" s="299" t="n"/>
      <c r="AJ319" s="300">
        <f>SUM(AG319:AI319)-AI319</f>
        <v/>
      </c>
      <c r="AK319" s="299" t="n"/>
      <c r="AL319" s="299" t="n"/>
      <c r="AM319" s="299" t="n"/>
      <c r="AN319" s="300">
        <f>SUM(AK319:AM319)-AM319</f>
        <v/>
      </c>
      <c r="AO319" s="358">
        <f>IF(ISERROR(AJ319/VLOOKUP(C319,$W$1:$X$4,2,0)),"",AJ319/VLOOKUP(C319,$W$1:$X$4,2,0))</f>
        <v/>
      </c>
      <c r="AP319" s="358">
        <f>IF(ISERROR(AN319/VLOOKUP(C319,$W$1:$X$4,2,0)),"",AN319/VLOOKUP(C319,$W$1:$X$4,2,0))</f>
        <v/>
      </c>
      <c r="AR319" s="299" t="n"/>
      <c r="AS319" s="299" t="n"/>
      <c r="AT319" s="299" t="n"/>
      <c r="AU319" s="300" t="n"/>
      <c r="AV319" s="299">
        <f>H319-AR319</f>
        <v/>
      </c>
      <c r="AW319" s="299">
        <f>I319-AS319</f>
        <v/>
      </c>
      <c r="AX319" s="299">
        <f>J319-AT319</f>
        <v/>
      </c>
      <c r="AY319" s="299">
        <f>K319-AU319</f>
        <v/>
      </c>
      <c r="AZ319" s="364" t="n"/>
      <c r="BA319" s="299" t="n"/>
      <c r="BB319" s="299" t="n"/>
      <c r="BC319" s="299" t="n"/>
      <c r="BD319" s="300" t="n"/>
      <c r="BE319" s="299">
        <f>L319-BA319</f>
        <v/>
      </c>
      <c r="BF319" s="299">
        <f>M319-BB319</f>
        <v/>
      </c>
      <c r="BG319" s="299">
        <f>N319-BC319</f>
        <v/>
      </c>
      <c r="BH319" s="299">
        <f>O319-BD319</f>
        <v/>
      </c>
      <c r="DJ319" s="365" t="n"/>
    </row>
    <row r="320" outlineLevel="1" ht="12.75" customHeight="1" s="302">
      <c r="A320" s="354">
        <f>C320&amp;D320</f>
        <v/>
      </c>
      <c r="B320" s="354">
        <f>C320&amp;F320</f>
        <v/>
      </c>
      <c r="C320" s="355" t="inlineStr">
        <is>
          <t>Hotel Name</t>
        </is>
      </c>
      <c r="D320" s="485">
        <f>TEXT(F320,"mmm")&amp;"-"&amp;RIGHT(YEAR(F320),2)</f>
        <v/>
      </c>
      <c r="E320" s="485" t="inlineStr">
        <is>
          <t>Q4</t>
        </is>
      </c>
      <c r="F320" s="485" t="n">
        <v>45332</v>
      </c>
      <c r="G320" s="486">
        <f>WEEKDAY(F320)</f>
        <v/>
      </c>
      <c r="H320" s="299" t="n"/>
      <c r="I320" s="299" t="n"/>
      <c r="J320" s="299" t="n"/>
      <c r="K320" s="300">
        <f>SUM(H320:J320)-J320</f>
        <v/>
      </c>
      <c r="L320" s="299" t="n"/>
      <c r="M320" s="299" t="n"/>
      <c r="N320" s="299" t="n"/>
      <c r="O320" s="300">
        <f>SUM(L320:N320)-N320</f>
        <v/>
      </c>
      <c r="P320" s="358">
        <f>IF(ISERROR(K320/VLOOKUP(C320,$W$1:$X$4,2,0)),"",K320/VLOOKUP(C320,$W$1:$X$4,2,0))</f>
        <v/>
      </c>
      <c r="Q320" s="358">
        <f>IF(ISERROR(O320/VLOOKUP(C320,$W$1:$X$4,2,0)),"",O320/VLOOKUP(C320,$W$1:$X$4,2,0))</f>
        <v/>
      </c>
      <c r="R320" s="299" t="inlineStr">
        <is>
          <t>L</t>
        </is>
      </c>
      <c r="S320" s="299">
        <f>N320</f>
        <v/>
      </c>
      <c r="T320" s="358">
        <f>(O320+S320)/VLOOKUP(C320,$W$1:$X$4,2,0)</f>
        <v/>
      </c>
      <c r="U320" s="299" t="inlineStr">
        <is>
          <t>L</t>
        </is>
      </c>
      <c r="V320" s="359">
        <f>U320=R320</f>
        <v/>
      </c>
      <c r="W320" s="360">
        <f>ROUND(L320,0)</f>
        <v/>
      </c>
      <c r="X320" s="360">
        <f>ROUND(M320,0)</f>
        <v/>
      </c>
      <c r="Y320" s="483" t="n"/>
      <c r="Z320" s="362" t="n"/>
      <c r="AA320" s="477" t="n"/>
      <c r="AB320" s="299">
        <f>L320-H320</f>
        <v/>
      </c>
      <c r="AC320" s="299">
        <f>M320-I320</f>
        <v/>
      </c>
      <c r="AD320" s="299">
        <f>N320-J320</f>
        <v/>
      </c>
      <c r="AE320" s="299">
        <f>O320-K320</f>
        <v/>
      </c>
      <c r="AF320" s="299" t="n"/>
      <c r="AG320" s="299" t="n"/>
      <c r="AH320" s="299" t="n"/>
      <c r="AI320" s="299" t="n"/>
      <c r="AJ320" s="300">
        <f>SUM(AG320:AI320)-AI320</f>
        <v/>
      </c>
      <c r="AK320" s="299" t="n"/>
      <c r="AL320" s="299" t="n"/>
      <c r="AM320" s="299" t="n"/>
      <c r="AN320" s="300">
        <f>SUM(AK320:AM320)-AM320</f>
        <v/>
      </c>
      <c r="AO320" s="358">
        <f>IF(ISERROR(AJ320/VLOOKUP(C320,$W$1:$X$4,2,0)),"",AJ320/VLOOKUP(C320,$W$1:$X$4,2,0))</f>
        <v/>
      </c>
      <c r="AP320" s="358">
        <f>IF(ISERROR(AN320/VLOOKUP(C320,$W$1:$X$4,2,0)),"",AN320/VLOOKUP(C320,$W$1:$X$4,2,0))</f>
        <v/>
      </c>
      <c r="AR320" s="299" t="n"/>
      <c r="AS320" s="299" t="n"/>
      <c r="AT320" s="299" t="n"/>
      <c r="AU320" s="300" t="n"/>
      <c r="AV320" s="299">
        <f>H320-AR320</f>
        <v/>
      </c>
      <c r="AW320" s="299">
        <f>I320-AS320</f>
        <v/>
      </c>
      <c r="AX320" s="299">
        <f>J320-AT320</f>
        <v/>
      </c>
      <c r="AY320" s="299">
        <f>K320-AU320</f>
        <v/>
      </c>
      <c r="AZ320" s="364" t="n"/>
      <c r="BA320" s="299" t="n"/>
      <c r="BB320" s="299" t="n"/>
      <c r="BC320" s="299" t="n"/>
      <c r="BD320" s="300" t="n"/>
      <c r="BE320" s="299">
        <f>L320-BA320</f>
        <v/>
      </c>
      <c r="BF320" s="299">
        <f>M320-BB320</f>
        <v/>
      </c>
      <c r="BG320" s="299">
        <f>N320-BC320</f>
        <v/>
      </c>
      <c r="BH320" s="299">
        <f>O320-BD320</f>
        <v/>
      </c>
      <c r="DJ320" s="365" t="n"/>
    </row>
    <row r="321" outlineLevel="1" ht="12.75" customHeight="1" s="302">
      <c r="A321" s="354">
        <f>C321&amp;D321</f>
        <v/>
      </c>
      <c r="B321" s="354">
        <f>C321&amp;F321</f>
        <v/>
      </c>
      <c r="C321" s="355" t="inlineStr">
        <is>
          <t>Hotel Name</t>
        </is>
      </c>
      <c r="D321" s="485">
        <f>TEXT(F321,"mmm")&amp;"-"&amp;RIGHT(YEAR(F321),2)</f>
        <v/>
      </c>
      <c r="E321" s="485" t="inlineStr">
        <is>
          <t>Q4</t>
        </is>
      </c>
      <c r="F321" s="485" t="n">
        <v>45333</v>
      </c>
      <c r="G321" s="486">
        <f>WEEKDAY(F321)</f>
        <v/>
      </c>
      <c r="H321" s="299" t="n"/>
      <c r="I321" s="299" t="n"/>
      <c r="J321" s="299" t="n"/>
      <c r="K321" s="300">
        <f>SUM(H321:J321)-J321</f>
        <v/>
      </c>
      <c r="L321" s="299" t="n"/>
      <c r="M321" s="299" t="n"/>
      <c r="N321" s="299" t="n"/>
      <c r="O321" s="300">
        <f>SUM(L321:N321)-N321</f>
        <v/>
      </c>
      <c r="P321" s="358">
        <f>IF(ISERROR(K321/VLOOKUP(C321,$W$1:$X$4,2,0)),"",K321/VLOOKUP(C321,$W$1:$X$4,2,0))</f>
        <v/>
      </c>
      <c r="Q321" s="358">
        <f>IF(ISERROR(O321/VLOOKUP(C321,$W$1:$X$4,2,0)),"",O321/VLOOKUP(C321,$W$1:$X$4,2,0))</f>
        <v/>
      </c>
      <c r="R321" s="299" t="inlineStr">
        <is>
          <t>L</t>
        </is>
      </c>
      <c r="S321" s="299">
        <f>N321</f>
        <v/>
      </c>
      <c r="T321" s="358">
        <f>(O321+S321)/VLOOKUP(C321,$W$1:$X$4,2,0)</f>
        <v/>
      </c>
      <c r="U321" s="299" t="inlineStr">
        <is>
          <t>L</t>
        </is>
      </c>
      <c r="V321" s="359">
        <f>U321=R321</f>
        <v/>
      </c>
      <c r="W321" s="360">
        <f>ROUND(L321,0)</f>
        <v/>
      </c>
      <c r="X321" s="360">
        <f>ROUND(M321,0)</f>
        <v/>
      </c>
      <c r="Y321" s="483" t="n"/>
      <c r="Z321" s="362" t="n"/>
      <c r="AA321" s="477" t="n"/>
      <c r="AB321" s="299">
        <f>L321-H321</f>
        <v/>
      </c>
      <c r="AC321" s="299">
        <f>M321-I321</f>
        <v/>
      </c>
      <c r="AD321" s="299">
        <f>N321-J321</f>
        <v/>
      </c>
      <c r="AE321" s="299">
        <f>O321-K321</f>
        <v/>
      </c>
      <c r="AF321" s="299" t="n"/>
      <c r="AG321" s="299" t="n"/>
      <c r="AH321" s="299" t="n"/>
      <c r="AI321" s="299" t="n"/>
      <c r="AJ321" s="300">
        <f>SUM(AG321:AI321)-AI321</f>
        <v/>
      </c>
      <c r="AK321" s="299" t="n"/>
      <c r="AL321" s="299" t="n"/>
      <c r="AM321" s="299" t="n"/>
      <c r="AN321" s="300">
        <f>SUM(AK321:AM321)-AM321</f>
        <v/>
      </c>
      <c r="AO321" s="358">
        <f>IF(ISERROR(AJ321/VLOOKUP(C321,$W$1:$X$4,2,0)),"",AJ321/VLOOKUP(C321,$W$1:$X$4,2,0))</f>
        <v/>
      </c>
      <c r="AP321" s="358">
        <f>IF(ISERROR(AN321/VLOOKUP(C321,$W$1:$X$4,2,0)),"",AN321/VLOOKUP(C321,$W$1:$X$4,2,0))</f>
        <v/>
      </c>
      <c r="AR321" s="299" t="n"/>
      <c r="AS321" s="299" t="n"/>
      <c r="AT321" s="299" t="n"/>
      <c r="AU321" s="300" t="n"/>
      <c r="AV321" s="299">
        <f>H321-AR321</f>
        <v/>
      </c>
      <c r="AW321" s="299">
        <f>I321-AS321</f>
        <v/>
      </c>
      <c r="AX321" s="299">
        <f>J321-AT321</f>
        <v/>
      </c>
      <c r="AY321" s="299">
        <f>K321-AU321</f>
        <v/>
      </c>
      <c r="AZ321" s="364" t="n"/>
      <c r="BA321" s="299" t="n"/>
      <c r="BB321" s="299" t="n"/>
      <c r="BC321" s="299" t="n"/>
      <c r="BD321" s="300" t="n"/>
      <c r="BE321" s="299">
        <f>L321-BA321</f>
        <v/>
      </c>
      <c r="BF321" s="299">
        <f>M321-BB321</f>
        <v/>
      </c>
      <c r="BG321" s="299">
        <f>N321-BC321</f>
        <v/>
      </c>
      <c r="BH321" s="299">
        <f>O321-BD321</f>
        <v/>
      </c>
      <c r="DJ321" s="365" t="n"/>
    </row>
    <row r="322" outlineLevel="1" ht="12.75" customHeight="1" s="302">
      <c r="A322" s="354">
        <f>C322&amp;D322</f>
        <v/>
      </c>
      <c r="B322" s="354">
        <f>C322&amp;F322</f>
        <v/>
      </c>
      <c r="C322" s="355" t="inlineStr">
        <is>
          <t>Hotel Name</t>
        </is>
      </c>
      <c r="D322" s="485">
        <f>TEXT(F322,"mmm")&amp;"-"&amp;RIGHT(YEAR(F322),2)</f>
        <v/>
      </c>
      <c r="E322" s="485" t="inlineStr">
        <is>
          <t>Q4</t>
        </is>
      </c>
      <c r="F322" s="485" t="n">
        <v>45334</v>
      </c>
      <c r="G322" s="486">
        <f>WEEKDAY(F322)</f>
        <v/>
      </c>
      <c r="H322" s="299" t="n"/>
      <c r="I322" s="299" t="n"/>
      <c r="J322" s="299" t="n"/>
      <c r="K322" s="300">
        <f>SUM(H322:J322)-J322</f>
        <v/>
      </c>
      <c r="L322" s="299" t="n"/>
      <c r="M322" s="299" t="n"/>
      <c r="N322" s="299" t="n"/>
      <c r="O322" s="300">
        <f>SUM(L322:N322)-N322</f>
        <v/>
      </c>
      <c r="P322" s="358">
        <f>IF(ISERROR(K322/VLOOKUP(C322,$W$1:$X$4,2,0)),"",K322/VLOOKUP(C322,$W$1:$X$4,2,0))</f>
        <v/>
      </c>
      <c r="Q322" s="358">
        <f>IF(ISERROR(O322/VLOOKUP(C322,$W$1:$X$4,2,0)),"",O322/VLOOKUP(C322,$W$1:$X$4,2,0))</f>
        <v/>
      </c>
      <c r="R322" s="299" t="inlineStr">
        <is>
          <t>L</t>
        </is>
      </c>
      <c r="S322" s="299">
        <f>N322</f>
        <v/>
      </c>
      <c r="T322" s="358">
        <f>(O322+S322)/VLOOKUP(C322,$W$1:$X$4,2,0)</f>
        <v/>
      </c>
      <c r="U322" s="299" t="inlineStr">
        <is>
          <t>L</t>
        </is>
      </c>
      <c r="V322" s="359">
        <f>U322=R322</f>
        <v/>
      </c>
      <c r="W322" s="360">
        <f>ROUND(L322,0)</f>
        <v/>
      </c>
      <c r="X322" s="360">
        <f>ROUND(M322,0)</f>
        <v/>
      </c>
      <c r="Y322" s="483" t="n"/>
      <c r="Z322" s="362" t="n"/>
      <c r="AA322" s="477" t="n"/>
      <c r="AB322" s="299">
        <f>L322-H322</f>
        <v/>
      </c>
      <c r="AC322" s="299">
        <f>M322-I322</f>
        <v/>
      </c>
      <c r="AD322" s="299">
        <f>N322-J322</f>
        <v/>
      </c>
      <c r="AE322" s="299">
        <f>O322-K322</f>
        <v/>
      </c>
      <c r="AF322" s="299" t="n"/>
      <c r="AG322" s="299" t="n"/>
      <c r="AH322" s="299" t="n"/>
      <c r="AI322" s="299" t="n"/>
      <c r="AJ322" s="300">
        <f>SUM(AG322:AI322)-AI322</f>
        <v/>
      </c>
      <c r="AK322" s="299" t="n"/>
      <c r="AL322" s="299" t="n"/>
      <c r="AM322" s="299" t="n"/>
      <c r="AN322" s="300">
        <f>SUM(AK322:AM322)-AM322</f>
        <v/>
      </c>
      <c r="AO322" s="358">
        <f>IF(ISERROR(AJ322/VLOOKUP(C322,$W$1:$X$4,2,0)),"",AJ322/VLOOKUP(C322,$W$1:$X$4,2,0))</f>
        <v/>
      </c>
      <c r="AP322" s="358">
        <f>IF(ISERROR(AN322/VLOOKUP(C322,$W$1:$X$4,2,0)),"",AN322/VLOOKUP(C322,$W$1:$X$4,2,0))</f>
        <v/>
      </c>
      <c r="AR322" s="299" t="n"/>
      <c r="AS322" s="299" t="n"/>
      <c r="AT322" s="299" t="n"/>
      <c r="AU322" s="300" t="n"/>
      <c r="AV322" s="299">
        <f>H322-AR322</f>
        <v/>
      </c>
      <c r="AW322" s="299">
        <f>I322-AS322</f>
        <v/>
      </c>
      <c r="AX322" s="299">
        <f>J322-AT322</f>
        <v/>
      </c>
      <c r="AY322" s="299">
        <f>K322-AU322</f>
        <v/>
      </c>
      <c r="AZ322" s="364" t="n"/>
      <c r="BA322" s="299" t="n"/>
      <c r="BB322" s="299" t="n"/>
      <c r="BC322" s="299" t="n"/>
      <c r="BD322" s="300" t="n"/>
      <c r="BE322" s="299">
        <f>L322-BA322</f>
        <v/>
      </c>
      <c r="BF322" s="299">
        <f>M322-BB322</f>
        <v/>
      </c>
      <c r="BG322" s="299">
        <f>N322-BC322</f>
        <v/>
      </c>
      <c r="BH322" s="299">
        <f>O322-BD322</f>
        <v/>
      </c>
      <c r="DJ322" s="365" t="n"/>
    </row>
    <row r="323" outlineLevel="1" ht="12.75" customHeight="1" s="302">
      <c r="A323" s="354">
        <f>C323&amp;D323</f>
        <v/>
      </c>
      <c r="B323" s="354">
        <f>C323&amp;F323</f>
        <v/>
      </c>
      <c r="C323" s="355" t="inlineStr">
        <is>
          <t>Hotel Name</t>
        </is>
      </c>
      <c r="D323" s="485">
        <f>TEXT(F323,"mmm")&amp;"-"&amp;RIGHT(YEAR(F323),2)</f>
        <v/>
      </c>
      <c r="E323" s="485" t="inlineStr">
        <is>
          <t>Q4</t>
        </is>
      </c>
      <c r="F323" s="485" t="n">
        <v>45335</v>
      </c>
      <c r="G323" s="486">
        <f>WEEKDAY(F323)</f>
        <v/>
      </c>
      <c r="H323" s="299" t="n"/>
      <c r="I323" s="299" t="n"/>
      <c r="J323" s="299" t="n"/>
      <c r="K323" s="300">
        <f>SUM(H323:J323)-J323</f>
        <v/>
      </c>
      <c r="L323" s="299" t="n"/>
      <c r="M323" s="299" t="n"/>
      <c r="N323" s="299" t="n"/>
      <c r="O323" s="300">
        <f>SUM(L323:N323)-N323</f>
        <v/>
      </c>
      <c r="P323" s="358">
        <f>IF(ISERROR(K323/VLOOKUP(C323,$W$1:$X$4,2,0)),"",K323/VLOOKUP(C323,$W$1:$X$4,2,0))</f>
        <v/>
      </c>
      <c r="Q323" s="358">
        <f>IF(ISERROR(O323/VLOOKUP(C323,$W$1:$X$4,2,0)),"",O323/VLOOKUP(C323,$W$1:$X$4,2,0))</f>
        <v/>
      </c>
      <c r="R323" s="299" t="inlineStr">
        <is>
          <t>L</t>
        </is>
      </c>
      <c r="S323" s="299">
        <f>N323</f>
        <v/>
      </c>
      <c r="T323" s="358">
        <f>(O323+S323)/VLOOKUP(C323,$W$1:$X$4,2,0)</f>
        <v/>
      </c>
      <c r="U323" s="299" t="inlineStr">
        <is>
          <t>L</t>
        </is>
      </c>
      <c r="V323" s="359">
        <f>U323=R323</f>
        <v/>
      </c>
      <c r="W323" s="360">
        <f>ROUND(L323,0)</f>
        <v/>
      </c>
      <c r="X323" s="360">
        <f>ROUND(M323,0)</f>
        <v/>
      </c>
      <c r="Y323" s="483" t="n"/>
      <c r="Z323" s="362" t="n"/>
      <c r="AA323" s="477" t="n"/>
      <c r="AB323" s="299">
        <f>L323-H323</f>
        <v/>
      </c>
      <c r="AC323" s="299">
        <f>M323-I323</f>
        <v/>
      </c>
      <c r="AD323" s="299">
        <f>N323-J323</f>
        <v/>
      </c>
      <c r="AE323" s="299">
        <f>O323-K323</f>
        <v/>
      </c>
      <c r="AF323" s="299" t="n"/>
      <c r="AG323" s="299" t="n"/>
      <c r="AH323" s="299" t="n"/>
      <c r="AI323" s="299" t="n"/>
      <c r="AJ323" s="300">
        <f>SUM(AG323:AI323)-AI323</f>
        <v/>
      </c>
      <c r="AK323" s="299" t="n"/>
      <c r="AL323" s="299" t="n"/>
      <c r="AM323" s="299" t="n"/>
      <c r="AN323" s="300">
        <f>SUM(AK323:AM323)-AM323</f>
        <v/>
      </c>
      <c r="AO323" s="358">
        <f>IF(ISERROR(AJ323/VLOOKUP(C323,$W$1:$X$4,2,0)),"",AJ323/VLOOKUP(C323,$W$1:$X$4,2,0))</f>
        <v/>
      </c>
      <c r="AP323" s="358">
        <f>IF(ISERROR(AN323/VLOOKUP(C323,$W$1:$X$4,2,0)),"",AN323/VLOOKUP(C323,$W$1:$X$4,2,0))</f>
        <v/>
      </c>
      <c r="AR323" s="299" t="n"/>
      <c r="AS323" s="299" t="n"/>
      <c r="AT323" s="299" t="n"/>
      <c r="AU323" s="300" t="n"/>
      <c r="AV323" s="299">
        <f>H323-AR323</f>
        <v/>
      </c>
      <c r="AW323" s="299">
        <f>I323-AS323</f>
        <v/>
      </c>
      <c r="AX323" s="299">
        <f>J323-AT323</f>
        <v/>
      </c>
      <c r="AY323" s="299">
        <f>K323-AU323</f>
        <v/>
      </c>
      <c r="AZ323" s="364" t="n"/>
      <c r="BA323" s="299" t="n"/>
      <c r="BB323" s="299" t="n"/>
      <c r="BC323" s="299" t="n"/>
      <c r="BD323" s="300" t="n"/>
      <c r="BE323" s="299">
        <f>L323-BA323</f>
        <v/>
      </c>
      <c r="BF323" s="299">
        <f>M323-BB323</f>
        <v/>
      </c>
      <c r="BG323" s="299">
        <f>N323-BC323</f>
        <v/>
      </c>
      <c r="BH323" s="299">
        <f>O323-BD323</f>
        <v/>
      </c>
      <c r="DJ323" s="365" t="n"/>
    </row>
    <row r="324" outlineLevel="1" ht="12.75" customHeight="1" s="302">
      <c r="A324" s="354">
        <f>C324&amp;D324</f>
        <v/>
      </c>
      <c r="B324" s="354">
        <f>C324&amp;F324</f>
        <v/>
      </c>
      <c r="C324" s="355" t="inlineStr">
        <is>
          <t>Hotel Name</t>
        </is>
      </c>
      <c r="D324" s="485">
        <f>TEXT(F324,"mmm")&amp;"-"&amp;RIGHT(YEAR(F324),2)</f>
        <v/>
      </c>
      <c r="E324" s="485" t="inlineStr">
        <is>
          <t>Q4</t>
        </is>
      </c>
      <c r="F324" s="485" t="n">
        <v>45336</v>
      </c>
      <c r="G324" s="486">
        <f>WEEKDAY(F324)</f>
        <v/>
      </c>
      <c r="H324" s="299" t="n"/>
      <c r="I324" s="299" t="n"/>
      <c r="J324" s="299" t="n"/>
      <c r="K324" s="300">
        <f>SUM(H324:J324)-J324</f>
        <v/>
      </c>
      <c r="L324" s="299" t="n"/>
      <c r="M324" s="299" t="n"/>
      <c r="N324" s="299" t="n"/>
      <c r="O324" s="300">
        <f>SUM(L324:N324)-N324</f>
        <v/>
      </c>
      <c r="P324" s="358">
        <f>IF(ISERROR(K324/VLOOKUP(C324,$W$1:$X$4,2,0)),"",K324/VLOOKUP(C324,$W$1:$X$4,2,0))</f>
        <v/>
      </c>
      <c r="Q324" s="358">
        <f>IF(ISERROR(O324/VLOOKUP(C324,$W$1:$X$4,2,0)),"",O324/VLOOKUP(C324,$W$1:$X$4,2,0))</f>
        <v/>
      </c>
      <c r="R324" s="299" t="inlineStr">
        <is>
          <t>L</t>
        </is>
      </c>
      <c r="S324" s="299">
        <f>N324</f>
        <v/>
      </c>
      <c r="T324" s="358">
        <f>(O324+S324)/VLOOKUP(C324,$W$1:$X$4,2,0)</f>
        <v/>
      </c>
      <c r="U324" s="299" t="inlineStr">
        <is>
          <t>L</t>
        </is>
      </c>
      <c r="V324" s="359">
        <f>U324=R324</f>
        <v/>
      </c>
      <c r="W324" s="360">
        <f>ROUND(L324,0)</f>
        <v/>
      </c>
      <c r="X324" s="360">
        <f>ROUND(M324,0)</f>
        <v/>
      </c>
      <c r="Y324" s="483" t="n"/>
      <c r="Z324" s="362" t="n"/>
      <c r="AA324" s="477" t="n"/>
      <c r="AB324" s="299">
        <f>L324-H324</f>
        <v/>
      </c>
      <c r="AC324" s="299">
        <f>M324-I324</f>
        <v/>
      </c>
      <c r="AD324" s="299">
        <f>N324-J324</f>
        <v/>
      </c>
      <c r="AE324" s="299">
        <f>O324-K324</f>
        <v/>
      </c>
      <c r="AF324" s="299" t="n"/>
      <c r="AG324" s="299" t="n"/>
      <c r="AH324" s="299" t="n"/>
      <c r="AI324" s="299" t="n"/>
      <c r="AJ324" s="300">
        <f>SUM(AG324:AI324)-AI324</f>
        <v/>
      </c>
      <c r="AK324" s="299" t="n"/>
      <c r="AL324" s="299" t="n"/>
      <c r="AM324" s="299" t="n"/>
      <c r="AN324" s="300">
        <f>SUM(AK324:AM324)-AM324</f>
        <v/>
      </c>
      <c r="AO324" s="358">
        <f>IF(ISERROR(AJ324/VLOOKUP(C324,$W$1:$X$4,2,0)),"",AJ324/VLOOKUP(C324,$W$1:$X$4,2,0))</f>
        <v/>
      </c>
      <c r="AP324" s="358">
        <f>IF(ISERROR(AN324/VLOOKUP(C324,$W$1:$X$4,2,0)),"",AN324/VLOOKUP(C324,$W$1:$X$4,2,0))</f>
        <v/>
      </c>
      <c r="AR324" s="299" t="n"/>
      <c r="AS324" s="299" t="n"/>
      <c r="AT324" s="299" t="n"/>
      <c r="AU324" s="300" t="n"/>
      <c r="AV324" s="299">
        <f>H324-AR324</f>
        <v/>
      </c>
      <c r="AW324" s="299">
        <f>I324-AS324</f>
        <v/>
      </c>
      <c r="AX324" s="299">
        <f>J324-AT324</f>
        <v/>
      </c>
      <c r="AY324" s="299">
        <f>K324-AU324</f>
        <v/>
      </c>
      <c r="AZ324" s="364" t="n"/>
      <c r="BA324" s="299" t="n"/>
      <c r="BB324" s="299" t="n"/>
      <c r="BC324" s="299" t="n"/>
      <c r="BD324" s="300" t="n"/>
      <c r="BE324" s="299">
        <f>L324-BA324</f>
        <v/>
      </c>
      <c r="BF324" s="299">
        <f>M324-BB324</f>
        <v/>
      </c>
      <c r="BG324" s="299">
        <f>N324-BC324</f>
        <v/>
      </c>
      <c r="BH324" s="299">
        <f>O324-BD324</f>
        <v/>
      </c>
      <c r="DJ324" s="365" t="n"/>
    </row>
    <row r="325" outlineLevel="1" ht="12.75" customHeight="1" s="302">
      <c r="A325" s="354">
        <f>C325&amp;D325</f>
        <v/>
      </c>
      <c r="B325" s="354">
        <f>C325&amp;F325</f>
        <v/>
      </c>
      <c r="C325" s="355" t="inlineStr">
        <is>
          <t>Hotel Name</t>
        </is>
      </c>
      <c r="D325" s="485">
        <f>TEXT(F325,"mmm")&amp;"-"&amp;RIGHT(YEAR(F325),2)</f>
        <v/>
      </c>
      <c r="E325" s="485" t="inlineStr">
        <is>
          <t>Q4</t>
        </is>
      </c>
      <c r="F325" s="485" t="n">
        <v>45337</v>
      </c>
      <c r="G325" s="486">
        <f>WEEKDAY(F325)</f>
        <v/>
      </c>
      <c r="H325" s="299" t="n"/>
      <c r="I325" s="299" t="n"/>
      <c r="J325" s="299" t="n"/>
      <c r="K325" s="300">
        <f>SUM(H325:J325)-J325</f>
        <v/>
      </c>
      <c r="L325" s="299" t="n"/>
      <c r="M325" s="299" t="n"/>
      <c r="N325" s="299" t="n"/>
      <c r="O325" s="300">
        <f>SUM(L325:N325)-N325</f>
        <v/>
      </c>
      <c r="P325" s="358">
        <f>IF(ISERROR(K325/VLOOKUP(C325,$W$1:$X$4,2,0)),"",K325/VLOOKUP(C325,$W$1:$X$4,2,0))</f>
        <v/>
      </c>
      <c r="Q325" s="358">
        <f>IF(ISERROR(O325/VLOOKUP(C325,$W$1:$X$4,2,0)),"",O325/VLOOKUP(C325,$W$1:$X$4,2,0))</f>
        <v/>
      </c>
      <c r="R325" s="299" t="inlineStr">
        <is>
          <t>L</t>
        </is>
      </c>
      <c r="S325" s="299">
        <f>N325</f>
        <v/>
      </c>
      <c r="T325" s="358">
        <f>(O325+S325)/VLOOKUP(C325,$W$1:$X$4,2,0)</f>
        <v/>
      </c>
      <c r="U325" s="299" t="inlineStr">
        <is>
          <t>L</t>
        </is>
      </c>
      <c r="V325" s="359">
        <f>U325=R325</f>
        <v/>
      </c>
      <c r="W325" s="360">
        <f>ROUND(L325,0)</f>
        <v/>
      </c>
      <c r="X325" s="360">
        <f>ROUND(M325,0)</f>
        <v/>
      </c>
      <c r="Y325" s="483" t="n"/>
      <c r="Z325" s="362" t="n"/>
      <c r="AA325" s="477" t="n"/>
      <c r="AB325" s="299">
        <f>L325-H325</f>
        <v/>
      </c>
      <c r="AC325" s="299">
        <f>M325-I325</f>
        <v/>
      </c>
      <c r="AD325" s="299">
        <f>N325-J325</f>
        <v/>
      </c>
      <c r="AE325" s="299">
        <f>O325-K325</f>
        <v/>
      </c>
      <c r="AF325" s="299" t="n"/>
      <c r="AG325" s="299" t="n"/>
      <c r="AH325" s="299" t="n"/>
      <c r="AI325" s="299" t="n"/>
      <c r="AJ325" s="300">
        <f>SUM(AG325:AI325)-AI325</f>
        <v/>
      </c>
      <c r="AK325" s="299" t="n"/>
      <c r="AL325" s="299" t="n"/>
      <c r="AM325" s="299" t="n"/>
      <c r="AN325" s="300">
        <f>SUM(AK325:AM325)-AM325</f>
        <v/>
      </c>
      <c r="AO325" s="358">
        <f>IF(ISERROR(AJ325/VLOOKUP(C325,$W$1:$X$4,2,0)),"",AJ325/VLOOKUP(C325,$W$1:$X$4,2,0))</f>
        <v/>
      </c>
      <c r="AP325" s="358">
        <f>IF(ISERROR(AN325/VLOOKUP(C325,$W$1:$X$4,2,0)),"",AN325/VLOOKUP(C325,$W$1:$X$4,2,0))</f>
        <v/>
      </c>
      <c r="AR325" s="299" t="n"/>
      <c r="AS325" s="299" t="n"/>
      <c r="AT325" s="299" t="n"/>
      <c r="AU325" s="300" t="n"/>
      <c r="AV325" s="299">
        <f>H325-AR325</f>
        <v/>
      </c>
      <c r="AW325" s="299">
        <f>I325-AS325</f>
        <v/>
      </c>
      <c r="AX325" s="299">
        <f>J325-AT325</f>
        <v/>
      </c>
      <c r="AY325" s="299">
        <f>K325-AU325</f>
        <v/>
      </c>
      <c r="AZ325" s="364" t="n"/>
      <c r="BA325" s="299" t="n"/>
      <c r="BB325" s="299" t="n"/>
      <c r="BC325" s="299" t="n"/>
      <c r="BD325" s="300" t="n"/>
      <c r="BE325" s="299">
        <f>L325-BA325</f>
        <v/>
      </c>
      <c r="BF325" s="299">
        <f>M325-BB325</f>
        <v/>
      </c>
      <c r="BG325" s="299">
        <f>N325-BC325</f>
        <v/>
      </c>
      <c r="BH325" s="299">
        <f>O325-BD325</f>
        <v/>
      </c>
      <c r="DJ325" s="365" t="n"/>
    </row>
    <row r="326" outlineLevel="1" ht="12.75" customHeight="1" s="302">
      <c r="A326" s="354">
        <f>C326&amp;D326</f>
        <v/>
      </c>
      <c r="B326" s="354">
        <f>C326&amp;F326</f>
        <v/>
      </c>
      <c r="C326" s="355" t="inlineStr">
        <is>
          <t>Hotel Name</t>
        </is>
      </c>
      <c r="D326" s="485">
        <f>TEXT(F326,"mmm")&amp;"-"&amp;RIGHT(YEAR(F326),2)</f>
        <v/>
      </c>
      <c r="E326" s="485" t="inlineStr">
        <is>
          <t>Q4</t>
        </is>
      </c>
      <c r="F326" s="485" t="n">
        <v>45338</v>
      </c>
      <c r="G326" s="486">
        <f>WEEKDAY(F326)</f>
        <v/>
      </c>
      <c r="H326" s="299" t="n"/>
      <c r="I326" s="299" t="n"/>
      <c r="J326" s="299" t="n"/>
      <c r="K326" s="300">
        <f>SUM(H326:J326)-J326</f>
        <v/>
      </c>
      <c r="L326" s="299" t="n"/>
      <c r="M326" s="299" t="n"/>
      <c r="N326" s="299" t="n"/>
      <c r="O326" s="300">
        <f>SUM(L326:N326)-N326</f>
        <v/>
      </c>
      <c r="P326" s="358">
        <f>IF(ISERROR(K326/VLOOKUP(C326,$W$1:$X$4,2,0)),"",K326/VLOOKUP(C326,$W$1:$X$4,2,0))</f>
        <v/>
      </c>
      <c r="Q326" s="358">
        <f>IF(ISERROR(O326/VLOOKUP(C326,$W$1:$X$4,2,0)),"",O326/VLOOKUP(C326,$W$1:$X$4,2,0))</f>
        <v/>
      </c>
      <c r="R326" s="299" t="inlineStr">
        <is>
          <t>L</t>
        </is>
      </c>
      <c r="S326" s="299">
        <f>N326</f>
        <v/>
      </c>
      <c r="T326" s="358">
        <f>(O326+S326)/VLOOKUP(C326,$W$1:$X$4,2,0)</f>
        <v/>
      </c>
      <c r="U326" s="299" t="inlineStr">
        <is>
          <t>L</t>
        </is>
      </c>
      <c r="V326" s="359">
        <f>U326=R326</f>
        <v/>
      </c>
      <c r="W326" s="360">
        <f>ROUND(L326,0)</f>
        <v/>
      </c>
      <c r="X326" s="360">
        <f>ROUND(M326,0)</f>
        <v/>
      </c>
      <c r="Y326" s="483" t="n"/>
      <c r="Z326" s="362" t="n"/>
      <c r="AA326" s="477" t="n"/>
      <c r="AB326" s="299">
        <f>L326-H326</f>
        <v/>
      </c>
      <c r="AC326" s="299">
        <f>M326-I326</f>
        <v/>
      </c>
      <c r="AD326" s="299">
        <f>N326-J326</f>
        <v/>
      </c>
      <c r="AE326" s="299">
        <f>O326-K326</f>
        <v/>
      </c>
      <c r="AF326" s="299" t="n"/>
      <c r="AG326" s="299" t="n"/>
      <c r="AH326" s="299" t="n"/>
      <c r="AI326" s="299" t="n"/>
      <c r="AJ326" s="300">
        <f>SUM(AG326:AI326)-AI326</f>
        <v/>
      </c>
      <c r="AK326" s="299" t="n"/>
      <c r="AL326" s="299" t="n"/>
      <c r="AM326" s="299" t="n"/>
      <c r="AN326" s="300">
        <f>SUM(AK326:AM326)-AM326</f>
        <v/>
      </c>
      <c r="AO326" s="358">
        <f>IF(ISERROR(AJ326/VLOOKUP(C326,$W$1:$X$4,2,0)),"",AJ326/VLOOKUP(C326,$W$1:$X$4,2,0))</f>
        <v/>
      </c>
      <c r="AP326" s="358">
        <f>IF(ISERROR(AN326/VLOOKUP(C326,$W$1:$X$4,2,0)),"",AN326/VLOOKUP(C326,$W$1:$X$4,2,0))</f>
        <v/>
      </c>
      <c r="AR326" s="299" t="n"/>
      <c r="AS326" s="299" t="n"/>
      <c r="AT326" s="299" t="n"/>
      <c r="AU326" s="300" t="n"/>
      <c r="AV326" s="299">
        <f>H326-AR326</f>
        <v/>
      </c>
      <c r="AW326" s="299">
        <f>I326-AS326</f>
        <v/>
      </c>
      <c r="AX326" s="299">
        <f>J326-AT326</f>
        <v/>
      </c>
      <c r="AY326" s="299">
        <f>K326-AU326</f>
        <v/>
      </c>
      <c r="AZ326" s="364" t="n"/>
      <c r="BA326" s="299" t="n"/>
      <c r="BB326" s="299" t="n"/>
      <c r="BC326" s="299" t="n"/>
      <c r="BD326" s="300" t="n"/>
      <c r="BE326" s="299">
        <f>L326-BA326</f>
        <v/>
      </c>
      <c r="BF326" s="299">
        <f>M326-BB326</f>
        <v/>
      </c>
      <c r="BG326" s="299">
        <f>N326-BC326</f>
        <v/>
      </c>
      <c r="BH326" s="299">
        <f>O326-BD326</f>
        <v/>
      </c>
      <c r="DJ326" s="365" t="n"/>
    </row>
    <row r="327" outlineLevel="1" ht="12.75" customHeight="1" s="302">
      <c r="A327" s="354">
        <f>C327&amp;D327</f>
        <v/>
      </c>
      <c r="B327" s="354">
        <f>C327&amp;F327</f>
        <v/>
      </c>
      <c r="C327" s="355" t="inlineStr">
        <is>
          <t>Hotel Name</t>
        </is>
      </c>
      <c r="D327" s="485">
        <f>TEXT(F327,"mmm")&amp;"-"&amp;RIGHT(YEAR(F327),2)</f>
        <v/>
      </c>
      <c r="E327" s="485" t="inlineStr">
        <is>
          <t>Q4</t>
        </is>
      </c>
      <c r="F327" s="485" t="n">
        <v>45339</v>
      </c>
      <c r="G327" s="486">
        <f>WEEKDAY(F327)</f>
        <v/>
      </c>
      <c r="H327" s="299" t="n"/>
      <c r="I327" s="299" t="n"/>
      <c r="J327" s="299" t="n"/>
      <c r="K327" s="300">
        <f>SUM(H327:J327)-J327</f>
        <v/>
      </c>
      <c r="L327" s="299" t="n"/>
      <c r="M327" s="299" t="n"/>
      <c r="N327" s="299" t="n"/>
      <c r="O327" s="300">
        <f>SUM(L327:N327)-N327</f>
        <v/>
      </c>
      <c r="P327" s="358">
        <f>IF(ISERROR(K327/VLOOKUP(C327,$W$1:$X$4,2,0)),"",K327/VLOOKUP(C327,$W$1:$X$4,2,0))</f>
        <v/>
      </c>
      <c r="Q327" s="358">
        <f>IF(ISERROR(O327/VLOOKUP(C327,$W$1:$X$4,2,0)),"",O327/VLOOKUP(C327,$W$1:$X$4,2,0))</f>
        <v/>
      </c>
      <c r="R327" s="299" t="inlineStr">
        <is>
          <t>L</t>
        </is>
      </c>
      <c r="S327" s="299">
        <f>N327</f>
        <v/>
      </c>
      <c r="T327" s="358">
        <f>(O327+S327)/VLOOKUP(C327,$W$1:$X$4,2,0)</f>
        <v/>
      </c>
      <c r="U327" s="299" t="inlineStr">
        <is>
          <t>L</t>
        </is>
      </c>
      <c r="V327" s="359">
        <f>U327=R327</f>
        <v/>
      </c>
      <c r="W327" s="360">
        <f>ROUND(L327,0)</f>
        <v/>
      </c>
      <c r="X327" s="360">
        <f>ROUND(M327,0)</f>
        <v/>
      </c>
      <c r="Y327" s="483" t="n"/>
      <c r="Z327" s="362" t="n"/>
      <c r="AA327" s="477" t="n"/>
      <c r="AB327" s="299">
        <f>L327-H327</f>
        <v/>
      </c>
      <c r="AC327" s="299">
        <f>M327-I327</f>
        <v/>
      </c>
      <c r="AD327" s="299">
        <f>N327-J327</f>
        <v/>
      </c>
      <c r="AE327" s="299">
        <f>O327-K327</f>
        <v/>
      </c>
      <c r="AF327" s="299" t="n"/>
      <c r="AG327" s="299" t="n"/>
      <c r="AH327" s="299" t="n"/>
      <c r="AI327" s="299" t="n"/>
      <c r="AJ327" s="300">
        <f>SUM(AG327:AI327)-AI327</f>
        <v/>
      </c>
      <c r="AK327" s="299" t="n"/>
      <c r="AL327" s="299" t="n"/>
      <c r="AM327" s="299" t="n"/>
      <c r="AN327" s="300">
        <f>SUM(AK327:AM327)-AM327</f>
        <v/>
      </c>
      <c r="AO327" s="358">
        <f>IF(ISERROR(AJ327/VLOOKUP(C327,$W$1:$X$4,2,0)),"",AJ327/VLOOKUP(C327,$W$1:$X$4,2,0))</f>
        <v/>
      </c>
      <c r="AP327" s="358">
        <f>IF(ISERROR(AN327/VLOOKUP(C327,$W$1:$X$4,2,0)),"",AN327/VLOOKUP(C327,$W$1:$X$4,2,0))</f>
        <v/>
      </c>
      <c r="AR327" s="299" t="n"/>
      <c r="AS327" s="299" t="n"/>
      <c r="AT327" s="299" t="n"/>
      <c r="AU327" s="300" t="n"/>
      <c r="AV327" s="299">
        <f>H327-AR327</f>
        <v/>
      </c>
      <c r="AW327" s="299">
        <f>I327-AS327</f>
        <v/>
      </c>
      <c r="AX327" s="299">
        <f>J327-AT327</f>
        <v/>
      </c>
      <c r="AY327" s="299">
        <f>K327-AU327</f>
        <v/>
      </c>
      <c r="AZ327" s="364" t="n"/>
      <c r="BA327" s="299" t="n"/>
      <c r="BB327" s="299" t="n"/>
      <c r="BC327" s="299" t="n"/>
      <c r="BD327" s="300" t="n"/>
      <c r="BE327" s="299">
        <f>L327-BA327</f>
        <v/>
      </c>
      <c r="BF327" s="299">
        <f>M327-BB327</f>
        <v/>
      </c>
      <c r="BG327" s="299">
        <f>N327-BC327</f>
        <v/>
      </c>
      <c r="BH327" s="299">
        <f>O327-BD327</f>
        <v/>
      </c>
      <c r="DJ327" s="365" t="n"/>
    </row>
    <row r="328" outlineLevel="1" ht="12.75" customHeight="1" s="302">
      <c r="A328" s="354">
        <f>C328&amp;D328</f>
        <v/>
      </c>
      <c r="B328" s="354">
        <f>C328&amp;F328</f>
        <v/>
      </c>
      <c r="C328" s="355" t="inlineStr">
        <is>
          <t>Hotel Name</t>
        </is>
      </c>
      <c r="D328" s="485">
        <f>TEXT(F328,"mmm")&amp;"-"&amp;RIGHT(YEAR(F328),2)</f>
        <v/>
      </c>
      <c r="E328" s="485" t="inlineStr">
        <is>
          <t>Q4</t>
        </is>
      </c>
      <c r="F328" s="485" t="n">
        <v>45340</v>
      </c>
      <c r="G328" s="486">
        <f>WEEKDAY(F328)</f>
        <v/>
      </c>
      <c r="H328" s="299" t="n"/>
      <c r="I328" s="299" t="n"/>
      <c r="J328" s="299" t="n"/>
      <c r="K328" s="300">
        <f>SUM(H328:J328)-J328</f>
        <v/>
      </c>
      <c r="L328" s="299" t="n"/>
      <c r="M328" s="299" t="n"/>
      <c r="N328" s="299" t="n"/>
      <c r="O328" s="300">
        <f>SUM(L328:N328)-N328</f>
        <v/>
      </c>
      <c r="P328" s="358">
        <f>IF(ISERROR(K328/VLOOKUP(C328,$W$1:$X$4,2,0)),"",K328/VLOOKUP(C328,$W$1:$X$4,2,0))</f>
        <v/>
      </c>
      <c r="Q328" s="358">
        <f>IF(ISERROR(O328/VLOOKUP(C328,$W$1:$X$4,2,0)),"",O328/VLOOKUP(C328,$W$1:$X$4,2,0))</f>
        <v/>
      </c>
      <c r="R328" s="299" t="inlineStr">
        <is>
          <t>L</t>
        </is>
      </c>
      <c r="S328" s="299">
        <f>N328</f>
        <v/>
      </c>
      <c r="T328" s="358">
        <f>(O328+S328)/VLOOKUP(C328,$W$1:$X$4,2,0)</f>
        <v/>
      </c>
      <c r="U328" s="299" t="inlineStr">
        <is>
          <t>L</t>
        </is>
      </c>
      <c r="V328" s="359">
        <f>U328=R328</f>
        <v/>
      </c>
      <c r="W328" s="360">
        <f>ROUND(L328,0)</f>
        <v/>
      </c>
      <c r="X328" s="360">
        <f>ROUND(M328,0)</f>
        <v/>
      </c>
      <c r="Y328" s="483" t="n"/>
      <c r="Z328" s="362" t="n"/>
      <c r="AA328" s="477" t="n"/>
      <c r="AB328" s="299">
        <f>L328-H328</f>
        <v/>
      </c>
      <c r="AC328" s="299">
        <f>M328-I328</f>
        <v/>
      </c>
      <c r="AD328" s="299">
        <f>N328-J328</f>
        <v/>
      </c>
      <c r="AE328" s="299">
        <f>O328-K328</f>
        <v/>
      </c>
      <c r="AF328" s="299" t="n"/>
      <c r="AG328" s="299" t="n"/>
      <c r="AH328" s="299" t="n"/>
      <c r="AI328" s="299" t="n"/>
      <c r="AJ328" s="300">
        <f>SUM(AG328:AI328)-AI328</f>
        <v/>
      </c>
      <c r="AK328" s="299" t="n"/>
      <c r="AL328" s="299" t="n"/>
      <c r="AM328" s="299" t="n"/>
      <c r="AN328" s="300">
        <f>SUM(AK328:AM328)-AM328</f>
        <v/>
      </c>
      <c r="AO328" s="358">
        <f>IF(ISERROR(AJ328/VLOOKUP(C328,$W$1:$X$4,2,0)),"",AJ328/VLOOKUP(C328,$W$1:$X$4,2,0))</f>
        <v/>
      </c>
      <c r="AP328" s="358">
        <f>IF(ISERROR(AN328/VLOOKUP(C328,$W$1:$X$4,2,0)),"",AN328/VLOOKUP(C328,$W$1:$X$4,2,0))</f>
        <v/>
      </c>
      <c r="AR328" s="299" t="n"/>
      <c r="AS328" s="299" t="n"/>
      <c r="AT328" s="299" t="n"/>
      <c r="AU328" s="300" t="n"/>
      <c r="AV328" s="299">
        <f>H328-AR328</f>
        <v/>
      </c>
      <c r="AW328" s="299">
        <f>I328-AS328</f>
        <v/>
      </c>
      <c r="AX328" s="299">
        <f>J328-AT328</f>
        <v/>
      </c>
      <c r="AY328" s="299">
        <f>K328-AU328</f>
        <v/>
      </c>
      <c r="AZ328" s="364" t="n"/>
      <c r="BA328" s="299" t="n"/>
      <c r="BB328" s="299" t="n"/>
      <c r="BC328" s="299" t="n"/>
      <c r="BD328" s="300" t="n"/>
      <c r="BE328" s="299">
        <f>L328-BA328</f>
        <v/>
      </c>
      <c r="BF328" s="299">
        <f>M328-BB328</f>
        <v/>
      </c>
      <c r="BG328" s="299">
        <f>N328-BC328</f>
        <v/>
      </c>
      <c r="BH328" s="299">
        <f>O328-BD328</f>
        <v/>
      </c>
      <c r="DJ328" s="365" t="n"/>
    </row>
    <row r="329" outlineLevel="1" ht="12.75" customHeight="1" s="302">
      <c r="A329" s="354">
        <f>C329&amp;D329</f>
        <v/>
      </c>
      <c r="B329" s="354">
        <f>C329&amp;F329</f>
        <v/>
      </c>
      <c r="C329" s="355" t="inlineStr">
        <is>
          <t>Hotel Name</t>
        </is>
      </c>
      <c r="D329" s="485">
        <f>TEXT(F329,"mmm")&amp;"-"&amp;RIGHT(YEAR(F329),2)</f>
        <v/>
      </c>
      <c r="E329" s="485" t="inlineStr">
        <is>
          <t>Q4</t>
        </is>
      </c>
      <c r="F329" s="485" t="n">
        <v>45341</v>
      </c>
      <c r="G329" s="486">
        <f>WEEKDAY(F329)</f>
        <v/>
      </c>
      <c r="H329" s="299" t="n"/>
      <c r="I329" s="299" t="n"/>
      <c r="J329" s="299" t="n"/>
      <c r="K329" s="300">
        <f>SUM(H329:J329)-J329</f>
        <v/>
      </c>
      <c r="L329" s="299" t="n"/>
      <c r="M329" s="299" t="n"/>
      <c r="N329" s="299" t="n"/>
      <c r="O329" s="300">
        <f>SUM(L329:N329)-N329</f>
        <v/>
      </c>
      <c r="P329" s="358">
        <f>IF(ISERROR(K329/VLOOKUP(C329,$W$1:$X$4,2,0)),"",K329/VLOOKUP(C329,$W$1:$X$4,2,0))</f>
        <v/>
      </c>
      <c r="Q329" s="358">
        <f>IF(ISERROR(O329/VLOOKUP(C329,$W$1:$X$4,2,0)),"",O329/VLOOKUP(C329,$W$1:$X$4,2,0))</f>
        <v/>
      </c>
      <c r="R329" s="299" t="inlineStr">
        <is>
          <t>L</t>
        </is>
      </c>
      <c r="S329" s="299">
        <f>N329</f>
        <v/>
      </c>
      <c r="T329" s="358">
        <f>(O329+S329)/VLOOKUP(C329,$W$1:$X$4,2,0)</f>
        <v/>
      </c>
      <c r="U329" s="299" t="inlineStr">
        <is>
          <t>L</t>
        </is>
      </c>
      <c r="V329" s="359">
        <f>U329=R329</f>
        <v/>
      </c>
      <c r="W329" s="360">
        <f>ROUND(L329,0)</f>
        <v/>
      </c>
      <c r="X329" s="360">
        <f>ROUND(M329,0)</f>
        <v/>
      </c>
      <c r="Y329" s="483" t="n"/>
      <c r="Z329" s="362" t="n"/>
      <c r="AA329" s="477" t="n"/>
      <c r="AB329" s="299">
        <f>L329-H329</f>
        <v/>
      </c>
      <c r="AC329" s="299">
        <f>M329-I329</f>
        <v/>
      </c>
      <c r="AD329" s="299">
        <f>N329-J329</f>
        <v/>
      </c>
      <c r="AE329" s="299">
        <f>O329-K329</f>
        <v/>
      </c>
      <c r="AF329" s="299" t="n"/>
      <c r="AG329" s="299" t="n"/>
      <c r="AH329" s="299" t="n"/>
      <c r="AI329" s="299" t="n"/>
      <c r="AJ329" s="300">
        <f>SUM(AG329:AI329)-AI329</f>
        <v/>
      </c>
      <c r="AK329" s="299" t="n"/>
      <c r="AL329" s="299" t="n"/>
      <c r="AM329" s="299" t="n"/>
      <c r="AN329" s="300">
        <f>SUM(AK329:AM329)-AM329</f>
        <v/>
      </c>
      <c r="AO329" s="358">
        <f>IF(ISERROR(AJ329/VLOOKUP(C329,$W$1:$X$4,2,0)),"",AJ329/VLOOKUP(C329,$W$1:$X$4,2,0))</f>
        <v/>
      </c>
      <c r="AP329" s="358">
        <f>IF(ISERROR(AN329/VLOOKUP(C329,$W$1:$X$4,2,0)),"",AN329/VLOOKUP(C329,$W$1:$X$4,2,0))</f>
        <v/>
      </c>
      <c r="AR329" s="299" t="n"/>
      <c r="AS329" s="299" t="n"/>
      <c r="AT329" s="299" t="n"/>
      <c r="AU329" s="300" t="n"/>
      <c r="AV329" s="299">
        <f>H329-AR329</f>
        <v/>
      </c>
      <c r="AW329" s="299">
        <f>I329-AS329</f>
        <v/>
      </c>
      <c r="AX329" s="299">
        <f>J329-AT329</f>
        <v/>
      </c>
      <c r="AY329" s="299">
        <f>K329-AU329</f>
        <v/>
      </c>
      <c r="AZ329" s="364" t="n"/>
      <c r="BA329" s="299" t="n"/>
      <c r="BB329" s="299" t="n"/>
      <c r="BC329" s="299" t="n"/>
      <c r="BD329" s="300" t="n"/>
      <c r="BE329" s="299">
        <f>L329-BA329</f>
        <v/>
      </c>
      <c r="BF329" s="299">
        <f>M329-BB329</f>
        <v/>
      </c>
      <c r="BG329" s="299">
        <f>N329-BC329</f>
        <v/>
      </c>
      <c r="BH329" s="299">
        <f>O329-BD329</f>
        <v/>
      </c>
      <c r="DJ329" s="365" t="n"/>
    </row>
    <row r="330" outlineLevel="1" ht="12.75" customHeight="1" s="302">
      <c r="A330" s="354">
        <f>C330&amp;D330</f>
        <v/>
      </c>
      <c r="B330" s="354">
        <f>C330&amp;F330</f>
        <v/>
      </c>
      <c r="C330" s="355" t="inlineStr">
        <is>
          <t>Hotel Name</t>
        </is>
      </c>
      <c r="D330" s="485">
        <f>TEXT(F330,"mmm")&amp;"-"&amp;RIGHT(YEAR(F330),2)</f>
        <v/>
      </c>
      <c r="E330" s="485" t="inlineStr">
        <is>
          <t>Q4</t>
        </is>
      </c>
      <c r="F330" s="485" t="n">
        <v>45342</v>
      </c>
      <c r="G330" s="486">
        <f>WEEKDAY(F330)</f>
        <v/>
      </c>
      <c r="H330" s="299" t="n"/>
      <c r="I330" s="299" t="n"/>
      <c r="J330" s="299" t="n"/>
      <c r="K330" s="300">
        <f>SUM(H330:J330)-J330</f>
        <v/>
      </c>
      <c r="L330" s="299" t="n"/>
      <c r="M330" s="299" t="n"/>
      <c r="N330" s="299" t="n"/>
      <c r="O330" s="300">
        <f>SUM(L330:N330)-N330</f>
        <v/>
      </c>
      <c r="P330" s="358">
        <f>IF(ISERROR(K330/VLOOKUP(C330,$W$1:$X$4,2,0)),"",K330/VLOOKUP(C330,$W$1:$X$4,2,0))</f>
        <v/>
      </c>
      <c r="Q330" s="358">
        <f>IF(ISERROR(O330/VLOOKUP(C330,$W$1:$X$4,2,0)),"",O330/VLOOKUP(C330,$W$1:$X$4,2,0))</f>
        <v/>
      </c>
      <c r="R330" s="299" t="inlineStr">
        <is>
          <t>L</t>
        </is>
      </c>
      <c r="S330" s="299">
        <f>N330</f>
        <v/>
      </c>
      <c r="T330" s="358">
        <f>(O330+S330)/VLOOKUP(C330,$W$1:$X$4,2,0)</f>
        <v/>
      </c>
      <c r="U330" s="299" t="inlineStr">
        <is>
          <t>L</t>
        </is>
      </c>
      <c r="V330" s="359">
        <f>U330=R330</f>
        <v/>
      </c>
      <c r="W330" s="360">
        <f>ROUND(L330,0)</f>
        <v/>
      </c>
      <c r="X330" s="360">
        <f>ROUND(M330,0)</f>
        <v/>
      </c>
      <c r="Y330" s="483" t="n"/>
      <c r="Z330" s="362" t="n"/>
      <c r="AA330" s="477" t="n"/>
      <c r="AB330" s="299">
        <f>L330-H330</f>
        <v/>
      </c>
      <c r="AC330" s="299">
        <f>M330-I330</f>
        <v/>
      </c>
      <c r="AD330" s="299">
        <f>N330-J330</f>
        <v/>
      </c>
      <c r="AE330" s="299">
        <f>O330-K330</f>
        <v/>
      </c>
      <c r="AF330" s="299" t="n"/>
      <c r="AG330" s="299" t="n"/>
      <c r="AH330" s="299" t="n"/>
      <c r="AI330" s="299" t="n"/>
      <c r="AJ330" s="300">
        <f>SUM(AG330:AI330)-AI330</f>
        <v/>
      </c>
      <c r="AK330" s="299" t="n"/>
      <c r="AL330" s="299" t="n"/>
      <c r="AM330" s="299" t="n"/>
      <c r="AN330" s="300">
        <f>SUM(AK330:AM330)-AM330</f>
        <v/>
      </c>
      <c r="AO330" s="358">
        <f>IF(ISERROR(AJ330/VLOOKUP(C330,$W$1:$X$4,2,0)),"",AJ330/VLOOKUP(C330,$W$1:$X$4,2,0))</f>
        <v/>
      </c>
      <c r="AP330" s="358">
        <f>IF(ISERROR(AN330/VLOOKUP(C330,$W$1:$X$4,2,0)),"",AN330/VLOOKUP(C330,$W$1:$X$4,2,0))</f>
        <v/>
      </c>
      <c r="AR330" s="299" t="n"/>
      <c r="AS330" s="299" t="n"/>
      <c r="AT330" s="299" t="n"/>
      <c r="AU330" s="300" t="n"/>
      <c r="AV330" s="299">
        <f>H330-AR330</f>
        <v/>
      </c>
      <c r="AW330" s="299">
        <f>I330-AS330</f>
        <v/>
      </c>
      <c r="AX330" s="299">
        <f>J330-AT330</f>
        <v/>
      </c>
      <c r="AY330" s="299">
        <f>K330-AU330</f>
        <v/>
      </c>
      <c r="AZ330" s="364" t="n"/>
      <c r="BA330" s="299" t="n"/>
      <c r="BB330" s="299" t="n"/>
      <c r="BC330" s="299" t="n"/>
      <c r="BD330" s="300" t="n"/>
      <c r="BE330" s="299">
        <f>L330-BA330</f>
        <v/>
      </c>
      <c r="BF330" s="299">
        <f>M330-BB330</f>
        <v/>
      </c>
      <c r="BG330" s="299">
        <f>N330-BC330</f>
        <v/>
      </c>
      <c r="BH330" s="299">
        <f>O330-BD330</f>
        <v/>
      </c>
      <c r="DJ330" s="365" t="n"/>
    </row>
    <row r="331" outlineLevel="1" ht="12.75" customHeight="1" s="302">
      <c r="A331" s="354">
        <f>C331&amp;D331</f>
        <v/>
      </c>
      <c r="B331" s="354">
        <f>C331&amp;F331</f>
        <v/>
      </c>
      <c r="C331" s="355" t="inlineStr">
        <is>
          <t>Hotel Name</t>
        </is>
      </c>
      <c r="D331" s="485">
        <f>TEXT(F331,"mmm")&amp;"-"&amp;RIGHT(YEAR(F331),2)</f>
        <v/>
      </c>
      <c r="E331" s="485" t="inlineStr">
        <is>
          <t>Q4</t>
        </is>
      </c>
      <c r="F331" s="485" t="n">
        <v>45343</v>
      </c>
      <c r="G331" s="486">
        <f>WEEKDAY(F331)</f>
        <v/>
      </c>
      <c r="H331" s="299" t="n"/>
      <c r="I331" s="299" t="n"/>
      <c r="J331" s="299" t="n"/>
      <c r="K331" s="300">
        <f>SUM(H331:J331)-J331</f>
        <v/>
      </c>
      <c r="L331" s="299" t="n"/>
      <c r="M331" s="299" t="n"/>
      <c r="N331" s="299" t="n"/>
      <c r="O331" s="300">
        <f>SUM(L331:N331)-N331</f>
        <v/>
      </c>
      <c r="P331" s="358">
        <f>IF(ISERROR(K331/VLOOKUP(C331,$W$1:$X$4,2,0)),"",K331/VLOOKUP(C331,$W$1:$X$4,2,0))</f>
        <v/>
      </c>
      <c r="Q331" s="358">
        <f>IF(ISERROR(O331/VLOOKUP(C331,$W$1:$X$4,2,0)),"",O331/VLOOKUP(C331,$W$1:$X$4,2,0))</f>
        <v/>
      </c>
      <c r="R331" s="299" t="inlineStr">
        <is>
          <t>L</t>
        </is>
      </c>
      <c r="S331" s="299">
        <f>N331</f>
        <v/>
      </c>
      <c r="T331" s="358">
        <f>(O331+S331)/VLOOKUP(C331,$W$1:$X$4,2,0)</f>
        <v/>
      </c>
      <c r="U331" s="299" t="inlineStr">
        <is>
          <t>L</t>
        </is>
      </c>
      <c r="V331" s="359">
        <f>U331=R331</f>
        <v/>
      </c>
      <c r="W331" s="360">
        <f>ROUND(L331,0)</f>
        <v/>
      </c>
      <c r="X331" s="360">
        <f>ROUND(M331,0)</f>
        <v/>
      </c>
      <c r="Y331" s="483" t="n"/>
      <c r="Z331" s="362" t="n"/>
      <c r="AA331" s="477" t="n"/>
      <c r="AB331" s="299">
        <f>L331-H331</f>
        <v/>
      </c>
      <c r="AC331" s="299">
        <f>M331-I331</f>
        <v/>
      </c>
      <c r="AD331" s="299">
        <f>N331-J331</f>
        <v/>
      </c>
      <c r="AE331" s="299">
        <f>O331-K331</f>
        <v/>
      </c>
      <c r="AF331" s="299" t="n"/>
      <c r="AG331" s="299" t="n"/>
      <c r="AH331" s="299" t="n"/>
      <c r="AI331" s="299" t="n"/>
      <c r="AJ331" s="300">
        <f>SUM(AG331:AI331)-AI331</f>
        <v/>
      </c>
      <c r="AK331" s="299" t="n"/>
      <c r="AL331" s="299" t="n"/>
      <c r="AM331" s="299" t="n"/>
      <c r="AN331" s="300">
        <f>SUM(AK331:AM331)-AM331</f>
        <v/>
      </c>
      <c r="AO331" s="358">
        <f>IF(ISERROR(AJ331/VLOOKUP(C331,$W$1:$X$4,2,0)),"",AJ331/VLOOKUP(C331,$W$1:$X$4,2,0))</f>
        <v/>
      </c>
      <c r="AP331" s="358">
        <f>IF(ISERROR(AN331/VLOOKUP(C331,$W$1:$X$4,2,0)),"",AN331/VLOOKUP(C331,$W$1:$X$4,2,0))</f>
        <v/>
      </c>
      <c r="AR331" s="299" t="n"/>
      <c r="AS331" s="299" t="n"/>
      <c r="AT331" s="299" t="n"/>
      <c r="AU331" s="300" t="n"/>
      <c r="AV331" s="299">
        <f>H331-AR331</f>
        <v/>
      </c>
      <c r="AW331" s="299">
        <f>I331-AS331</f>
        <v/>
      </c>
      <c r="AX331" s="299">
        <f>J331-AT331</f>
        <v/>
      </c>
      <c r="AY331" s="299">
        <f>K331-AU331</f>
        <v/>
      </c>
      <c r="AZ331" s="364" t="n"/>
      <c r="BA331" s="299" t="n"/>
      <c r="BB331" s="299" t="n"/>
      <c r="BC331" s="299" t="n"/>
      <c r="BD331" s="300" t="n"/>
      <c r="BE331" s="299">
        <f>L331-BA331</f>
        <v/>
      </c>
      <c r="BF331" s="299">
        <f>M331-BB331</f>
        <v/>
      </c>
      <c r="BG331" s="299">
        <f>N331-BC331</f>
        <v/>
      </c>
      <c r="BH331" s="299">
        <f>O331-BD331</f>
        <v/>
      </c>
      <c r="DJ331" s="365" t="n"/>
    </row>
    <row r="332" outlineLevel="1" ht="12.75" customHeight="1" s="302">
      <c r="A332" s="354">
        <f>C332&amp;D332</f>
        <v/>
      </c>
      <c r="B332" s="354">
        <f>C332&amp;F332</f>
        <v/>
      </c>
      <c r="C332" s="355" t="inlineStr">
        <is>
          <t>Hotel Name</t>
        </is>
      </c>
      <c r="D332" s="485">
        <f>TEXT(F332,"mmm")&amp;"-"&amp;RIGHT(YEAR(F332),2)</f>
        <v/>
      </c>
      <c r="E332" s="485" t="inlineStr">
        <is>
          <t>Q4</t>
        </is>
      </c>
      <c r="F332" s="485" t="n">
        <v>45344</v>
      </c>
      <c r="G332" s="486">
        <f>WEEKDAY(F332)</f>
        <v/>
      </c>
      <c r="H332" s="299" t="n"/>
      <c r="I332" s="299" t="n"/>
      <c r="J332" s="299" t="n"/>
      <c r="K332" s="300">
        <f>SUM(H332:J332)-J332</f>
        <v/>
      </c>
      <c r="L332" s="299" t="n"/>
      <c r="M332" s="299" t="n"/>
      <c r="N332" s="299" t="n"/>
      <c r="O332" s="300">
        <f>SUM(L332:N332)-N332</f>
        <v/>
      </c>
      <c r="P332" s="358">
        <f>IF(ISERROR(K332/VLOOKUP(C332,$W$1:$X$4,2,0)),"",K332/VLOOKUP(C332,$W$1:$X$4,2,0))</f>
        <v/>
      </c>
      <c r="Q332" s="358">
        <f>IF(ISERROR(O332/VLOOKUP(C332,$W$1:$X$4,2,0)),"",O332/VLOOKUP(C332,$W$1:$X$4,2,0))</f>
        <v/>
      </c>
      <c r="R332" s="299" t="inlineStr">
        <is>
          <t>L</t>
        </is>
      </c>
      <c r="S332" s="299">
        <f>N332</f>
        <v/>
      </c>
      <c r="T332" s="358">
        <f>(O332+S332)/VLOOKUP(C332,$W$1:$X$4,2,0)</f>
        <v/>
      </c>
      <c r="U332" s="299" t="inlineStr">
        <is>
          <t>L</t>
        </is>
      </c>
      <c r="V332" s="359">
        <f>U332=R332</f>
        <v/>
      </c>
      <c r="W332" s="360">
        <f>ROUND(L332,0)</f>
        <v/>
      </c>
      <c r="X332" s="360">
        <f>ROUND(M332,0)</f>
        <v/>
      </c>
      <c r="Y332" s="483" t="n"/>
      <c r="Z332" s="362" t="n"/>
      <c r="AA332" s="477" t="n"/>
      <c r="AB332" s="299">
        <f>L332-H332</f>
        <v/>
      </c>
      <c r="AC332" s="299">
        <f>M332-I332</f>
        <v/>
      </c>
      <c r="AD332" s="299">
        <f>N332-J332</f>
        <v/>
      </c>
      <c r="AE332" s="299">
        <f>O332-K332</f>
        <v/>
      </c>
      <c r="AF332" s="299" t="n"/>
      <c r="AG332" s="299" t="n"/>
      <c r="AH332" s="299" t="n"/>
      <c r="AI332" s="299" t="n"/>
      <c r="AJ332" s="300">
        <f>SUM(AG332:AI332)-AI332</f>
        <v/>
      </c>
      <c r="AK332" s="299" t="n"/>
      <c r="AL332" s="299" t="n"/>
      <c r="AM332" s="299" t="n"/>
      <c r="AN332" s="300">
        <f>SUM(AK332:AM332)-AM332</f>
        <v/>
      </c>
      <c r="AO332" s="358">
        <f>IF(ISERROR(AJ332/VLOOKUP(C332,$W$1:$X$4,2,0)),"",AJ332/VLOOKUP(C332,$W$1:$X$4,2,0))</f>
        <v/>
      </c>
      <c r="AP332" s="358">
        <f>IF(ISERROR(AN332/VLOOKUP(C332,$W$1:$X$4,2,0)),"",AN332/VLOOKUP(C332,$W$1:$X$4,2,0))</f>
        <v/>
      </c>
      <c r="AR332" s="299" t="n"/>
      <c r="AS332" s="299" t="n"/>
      <c r="AT332" s="299" t="n"/>
      <c r="AU332" s="300" t="n"/>
      <c r="AV332" s="299">
        <f>H332-AR332</f>
        <v/>
      </c>
      <c r="AW332" s="299">
        <f>I332-AS332</f>
        <v/>
      </c>
      <c r="AX332" s="299">
        <f>J332-AT332</f>
        <v/>
      </c>
      <c r="AY332" s="299">
        <f>K332-AU332</f>
        <v/>
      </c>
      <c r="AZ332" s="364" t="n"/>
      <c r="BA332" s="299" t="n"/>
      <c r="BB332" s="299" t="n"/>
      <c r="BC332" s="299" t="n"/>
      <c r="BD332" s="300" t="n"/>
      <c r="BE332" s="299">
        <f>L332-BA332</f>
        <v/>
      </c>
      <c r="BF332" s="299">
        <f>M332-BB332</f>
        <v/>
      </c>
      <c r="BG332" s="299">
        <f>N332-BC332</f>
        <v/>
      </c>
      <c r="BH332" s="299">
        <f>O332-BD332</f>
        <v/>
      </c>
      <c r="DJ332" s="365" t="n"/>
    </row>
    <row r="333" outlineLevel="1" ht="12.75" customHeight="1" s="302">
      <c r="A333" s="354">
        <f>C333&amp;D333</f>
        <v/>
      </c>
      <c r="B333" s="354">
        <f>C333&amp;F333</f>
        <v/>
      </c>
      <c r="C333" s="355" t="inlineStr">
        <is>
          <t>Hotel Name</t>
        </is>
      </c>
      <c r="D333" s="485">
        <f>TEXT(F333,"mmm")&amp;"-"&amp;RIGHT(YEAR(F333),2)</f>
        <v/>
      </c>
      <c r="E333" s="485" t="inlineStr">
        <is>
          <t>Q4</t>
        </is>
      </c>
      <c r="F333" s="485" t="n">
        <v>45345</v>
      </c>
      <c r="G333" s="486">
        <f>WEEKDAY(F333)</f>
        <v/>
      </c>
      <c r="H333" s="299" t="n"/>
      <c r="I333" s="299" t="n"/>
      <c r="J333" s="299" t="n"/>
      <c r="K333" s="300">
        <f>SUM(H333:J333)-J333</f>
        <v/>
      </c>
      <c r="L333" s="299" t="n"/>
      <c r="M333" s="299" t="n"/>
      <c r="N333" s="299" t="n"/>
      <c r="O333" s="300">
        <f>SUM(L333:N333)-N333</f>
        <v/>
      </c>
      <c r="P333" s="358">
        <f>IF(ISERROR(K333/VLOOKUP(C333,$W$1:$X$4,2,0)),"",K333/VLOOKUP(C333,$W$1:$X$4,2,0))</f>
        <v/>
      </c>
      <c r="Q333" s="358">
        <f>IF(ISERROR(O333/VLOOKUP(C333,$W$1:$X$4,2,0)),"",O333/VLOOKUP(C333,$W$1:$X$4,2,0))</f>
        <v/>
      </c>
      <c r="R333" s="299" t="inlineStr">
        <is>
          <t>L</t>
        </is>
      </c>
      <c r="S333" s="299">
        <f>N333</f>
        <v/>
      </c>
      <c r="T333" s="358">
        <f>(O333+S333)/VLOOKUP(C333,$W$1:$X$4,2,0)</f>
        <v/>
      </c>
      <c r="U333" s="299" t="inlineStr">
        <is>
          <t>L</t>
        </is>
      </c>
      <c r="V333" s="359">
        <f>U333=R333</f>
        <v/>
      </c>
      <c r="W333" s="360">
        <f>ROUND(L333,0)</f>
        <v/>
      </c>
      <c r="X333" s="360">
        <f>ROUND(M333,0)</f>
        <v/>
      </c>
      <c r="Y333" s="483" t="n"/>
      <c r="Z333" s="362" t="n"/>
      <c r="AA333" s="477" t="n"/>
      <c r="AB333" s="299">
        <f>L333-H333</f>
        <v/>
      </c>
      <c r="AC333" s="299">
        <f>M333-I333</f>
        <v/>
      </c>
      <c r="AD333" s="299">
        <f>N333-J333</f>
        <v/>
      </c>
      <c r="AE333" s="299">
        <f>O333-K333</f>
        <v/>
      </c>
      <c r="AF333" s="299" t="n"/>
      <c r="AG333" s="299" t="n"/>
      <c r="AH333" s="299" t="n"/>
      <c r="AI333" s="299" t="n"/>
      <c r="AJ333" s="300">
        <f>SUM(AG333:AI333)-AI333</f>
        <v/>
      </c>
      <c r="AK333" s="299" t="n"/>
      <c r="AL333" s="299" t="n"/>
      <c r="AM333" s="299" t="n"/>
      <c r="AN333" s="300">
        <f>SUM(AK333:AM333)-AM333</f>
        <v/>
      </c>
      <c r="AO333" s="358">
        <f>IF(ISERROR(AJ333/VLOOKUP(C333,$W$1:$X$4,2,0)),"",AJ333/VLOOKUP(C333,$W$1:$X$4,2,0))</f>
        <v/>
      </c>
      <c r="AP333" s="358">
        <f>IF(ISERROR(AN333/VLOOKUP(C333,$W$1:$X$4,2,0)),"",AN333/VLOOKUP(C333,$W$1:$X$4,2,0))</f>
        <v/>
      </c>
      <c r="AR333" s="299" t="n"/>
      <c r="AS333" s="299" t="n"/>
      <c r="AT333" s="299" t="n"/>
      <c r="AU333" s="300" t="n"/>
      <c r="AV333" s="299">
        <f>H333-AR333</f>
        <v/>
      </c>
      <c r="AW333" s="299">
        <f>I333-AS333</f>
        <v/>
      </c>
      <c r="AX333" s="299">
        <f>J333-AT333</f>
        <v/>
      </c>
      <c r="AY333" s="299">
        <f>K333-AU333</f>
        <v/>
      </c>
      <c r="AZ333" s="364" t="n"/>
      <c r="BA333" s="299" t="n"/>
      <c r="BB333" s="299" t="n"/>
      <c r="BC333" s="299" t="n"/>
      <c r="BD333" s="300" t="n"/>
      <c r="BE333" s="299">
        <f>L333-BA333</f>
        <v/>
      </c>
      <c r="BF333" s="299">
        <f>M333-BB333</f>
        <v/>
      </c>
      <c r="BG333" s="299">
        <f>N333-BC333</f>
        <v/>
      </c>
      <c r="BH333" s="299">
        <f>O333-BD333</f>
        <v/>
      </c>
      <c r="DJ333" s="365" t="n"/>
    </row>
    <row r="334" outlineLevel="1" ht="12.75" customHeight="1" s="302">
      <c r="A334" s="354">
        <f>C334&amp;D334</f>
        <v/>
      </c>
      <c r="B334" s="354">
        <f>C334&amp;F334</f>
        <v/>
      </c>
      <c r="C334" s="355" t="inlineStr">
        <is>
          <t>Hotel Name</t>
        </is>
      </c>
      <c r="D334" s="485">
        <f>TEXT(F334,"mmm")&amp;"-"&amp;RIGHT(YEAR(F334),2)</f>
        <v/>
      </c>
      <c r="E334" s="485" t="inlineStr">
        <is>
          <t>Q4</t>
        </is>
      </c>
      <c r="F334" s="485" t="n">
        <v>45346</v>
      </c>
      <c r="G334" s="486">
        <f>WEEKDAY(F334)</f>
        <v/>
      </c>
      <c r="H334" s="299" t="n"/>
      <c r="I334" s="299" t="n"/>
      <c r="J334" s="299" t="n"/>
      <c r="K334" s="300">
        <f>SUM(H334:J334)-J334</f>
        <v/>
      </c>
      <c r="L334" s="299" t="n"/>
      <c r="M334" s="299" t="n"/>
      <c r="N334" s="299" t="n"/>
      <c r="O334" s="300">
        <f>SUM(L334:N334)-N334</f>
        <v/>
      </c>
      <c r="P334" s="358">
        <f>IF(ISERROR(K334/VLOOKUP(C334,$W$1:$X$4,2,0)),"",K334/VLOOKUP(C334,$W$1:$X$4,2,0))</f>
        <v/>
      </c>
      <c r="Q334" s="358">
        <f>IF(ISERROR(O334/VLOOKUP(C334,$W$1:$X$4,2,0)),"",O334/VLOOKUP(C334,$W$1:$X$4,2,0))</f>
        <v/>
      </c>
      <c r="R334" s="299" t="inlineStr">
        <is>
          <t>L</t>
        </is>
      </c>
      <c r="S334" s="299">
        <f>N334</f>
        <v/>
      </c>
      <c r="T334" s="358">
        <f>(O334+S334)/VLOOKUP(C334,$W$1:$X$4,2,0)</f>
        <v/>
      </c>
      <c r="U334" s="299" t="inlineStr">
        <is>
          <t>L</t>
        </is>
      </c>
      <c r="V334" s="359">
        <f>U334=R334</f>
        <v/>
      </c>
      <c r="W334" s="360">
        <f>ROUND(L334,0)</f>
        <v/>
      </c>
      <c r="X334" s="360">
        <f>ROUND(M334,0)</f>
        <v/>
      </c>
      <c r="Y334" s="483" t="n"/>
      <c r="Z334" s="362" t="n"/>
      <c r="AA334" s="477" t="n"/>
      <c r="AB334" s="299">
        <f>L334-H334</f>
        <v/>
      </c>
      <c r="AC334" s="299">
        <f>M334-I334</f>
        <v/>
      </c>
      <c r="AD334" s="299">
        <f>N334-J334</f>
        <v/>
      </c>
      <c r="AE334" s="299">
        <f>O334-K334</f>
        <v/>
      </c>
      <c r="AF334" s="299" t="n"/>
      <c r="AG334" s="299" t="n"/>
      <c r="AH334" s="299" t="n"/>
      <c r="AI334" s="299" t="n"/>
      <c r="AJ334" s="300">
        <f>SUM(AG334:AI334)-AI334</f>
        <v/>
      </c>
      <c r="AK334" s="299" t="n"/>
      <c r="AL334" s="299" t="n"/>
      <c r="AM334" s="299" t="n"/>
      <c r="AN334" s="300">
        <f>SUM(AK334:AM334)-AM334</f>
        <v/>
      </c>
      <c r="AO334" s="358">
        <f>IF(ISERROR(AJ334/VLOOKUP(C334,$W$1:$X$4,2,0)),"",AJ334/VLOOKUP(C334,$W$1:$X$4,2,0))</f>
        <v/>
      </c>
      <c r="AP334" s="358">
        <f>IF(ISERROR(AN334/VLOOKUP(C334,$W$1:$X$4,2,0)),"",AN334/VLOOKUP(C334,$W$1:$X$4,2,0))</f>
        <v/>
      </c>
      <c r="AR334" s="299" t="n"/>
      <c r="AS334" s="299" t="n"/>
      <c r="AT334" s="299" t="n"/>
      <c r="AU334" s="300" t="n"/>
      <c r="AV334" s="299">
        <f>H334-AR334</f>
        <v/>
      </c>
      <c r="AW334" s="299">
        <f>I334-AS334</f>
        <v/>
      </c>
      <c r="AX334" s="299">
        <f>J334-AT334</f>
        <v/>
      </c>
      <c r="AY334" s="299">
        <f>K334-AU334</f>
        <v/>
      </c>
      <c r="AZ334" s="364" t="n"/>
      <c r="BA334" s="299" t="n"/>
      <c r="BB334" s="299" t="n"/>
      <c r="BC334" s="299" t="n"/>
      <c r="BD334" s="300" t="n"/>
      <c r="BE334" s="299">
        <f>L334-BA334</f>
        <v/>
      </c>
      <c r="BF334" s="299">
        <f>M334-BB334</f>
        <v/>
      </c>
      <c r="BG334" s="299">
        <f>N334-BC334</f>
        <v/>
      </c>
      <c r="BH334" s="299">
        <f>O334-BD334</f>
        <v/>
      </c>
      <c r="DJ334" s="365" t="n"/>
    </row>
    <row r="335" outlineLevel="1" ht="12.75" customHeight="1" s="302">
      <c r="A335" s="354">
        <f>C335&amp;D335</f>
        <v/>
      </c>
      <c r="B335" s="354">
        <f>C335&amp;F335</f>
        <v/>
      </c>
      <c r="C335" s="355" t="inlineStr">
        <is>
          <t>Hotel Name</t>
        </is>
      </c>
      <c r="D335" s="485">
        <f>TEXT(F335,"mmm")&amp;"-"&amp;RIGHT(YEAR(F335),2)</f>
        <v/>
      </c>
      <c r="E335" s="485" t="inlineStr">
        <is>
          <t>Q4</t>
        </is>
      </c>
      <c r="F335" s="485" t="n">
        <v>45347</v>
      </c>
      <c r="G335" s="486">
        <f>WEEKDAY(F335)</f>
        <v/>
      </c>
      <c r="H335" s="299" t="n"/>
      <c r="I335" s="299" t="n"/>
      <c r="J335" s="299" t="n"/>
      <c r="K335" s="300">
        <f>SUM(H335:J335)-J335</f>
        <v/>
      </c>
      <c r="L335" s="299" t="n"/>
      <c r="M335" s="299" t="n"/>
      <c r="N335" s="299" t="n"/>
      <c r="O335" s="300">
        <f>SUM(L335:N335)-N335</f>
        <v/>
      </c>
      <c r="P335" s="358">
        <f>IF(ISERROR(K335/VLOOKUP(C335,$W$1:$X$4,2,0)),"",K335/VLOOKUP(C335,$W$1:$X$4,2,0))</f>
        <v/>
      </c>
      <c r="Q335" s="358">
        <f>IF(ISERROR(O335/VLOOKUP(C335,$W$1:$X$4,2,0)),"",O335/VLOOKUP(C335,$W$1:$X$4,2,0))</f>
        <v/>
      </c>
      <c r="R335" s="299" t="inlineStr">
        <is>
          <t>L</t>
        </is>
      </c>
      <c r="S335" s="299">
        <f>N335</f>
        <v/>
      </c>
      <c r="T335" s="358">
        <f>(O335+S335)/VLOOKUP(C335,$W$1:$X$4,2,0)</f>
        <v/>
      </c>
      <c r="U335" s="299" t="inlineStr">
        <is>
          <t>L</t>
        </is>
      </c>
      <c r="V335" s="359">
        <f>U335=R335</f>
        <v/>
      </c>
      <c r="W335" s="360">
        <f>ROUND(L335,0)</f>
        <v/>
      </c>
      <c r="X335" s="360">
        <f>ROUND(M335,0)</f>
        <v/>
      </c>
      <c r="Y335" s="483" t="n"/>
      <c r="Z335" s="362" t="n"/>
      <c r="AA335" s="477" t="n"/>
      <c r="AB335" s="299">
        <f>L335-H335</f>
        <v/>
      </c>
      <c r="AC335" s="299">
        <f>M335-I335</f>
        <v/>
      </c>
      <c r="AD335" s="299">
        <f>N335-J335</f>
        <v/>
      </c>
      <c r="AE335" s="299">
        <f>O335-K335</f>
        <v/>
      </c>
      <c r="AF335" s="299" t="n"/>
      <c r="AG335" s="299" t="n"/>
      <c r="AH335" s="299" t="n"/>
      <c r="AI335" s="299" t="n"/>
      <c r="AJ335" s="300">
        <f>SUM(AG335:AI335)-AI335</f>
        <v/>
      </c>
      <c r="AK335" s="299" t="n"/>
      <c r="AL335" s="299" t="n"/>
      <c r="AM335" s="299" t="n"/>
      <c r="AN335" s="300">
        <f>SUM(AK335:AM335)-AM335</f>
        <v/>
      </c>
      <c r="AO335" s="358">
        <f>IF(ISERROR(AJ335/VLOOKUP(C335,$W$1:$X$4,2,0)),"",AJ335/VLOOKUP(C335,$W$1:$X$4,2,0))</f>
        <v/>
      </c>
      <c r="AP335" s="358">
        <f>IF(ISERROR(AN335/VLOOKUP(C335,$W$1:$X$4,2,0)),"",AN335/VLOOKUP(C335,$W$1:$X$4,2,0))</f>
        <v/>
      </c>
      <c r="AR335" s="299" t="n"/>
      <c r="AS335" s="299" t="n"/>
      <c r="AT335" s="299" t="n"/>
      <c r="AU335" s="300" t="n"/>
      <c r="AV335" s="299">
        <f>H335-AR335</f>
        <v/>
      </c>
      <c r="AW335" s="299">
        <f>I335-AS335</f>
        <v/>
      </c>
      <c r="AX335" s="299">
        <f>J335-AT335</f>
        <v/>
      </c>
      <c r="AY335" s="299">
        <f>K335-AU335</f>
        <v/>
      </c>
      <c r="AZ335" s="364" t="n"/>
      <c r="BA335" s="299" t="n"/>
      <c r="BB335" s="299" t="n"/>
      <c r="BC335" s="299" t="n"/>
      <c r="BD335" s="300" t="n"/>
      <c r="BE335" s="299">
        <f>L335-BA335</f>
        <v/>
      </c>
      <c r="BF335" s="299">
        <f>M335-BB335</f>
        <v/>
      </c>
      <c r="BG335" s="299">
        <f>N335-BC335</f>
        <v/>
      </c>
      <c r="BH335" s="299">
        <f>O335-BD335</f>
        <v/>
      </c>
      <c r="DJ335" s="365" t="n"/>
    </row>
    <row r="336" outlineLevel="1" ht="12.75" customHeight="1" s="302">
      <c r="A336" s="354">
        <f>C336&amp;D336</f>
        <v/>
      </c>
      <c r="B336" s="354">
        <f>C336&amp;F336</f>
        <v/>
      </c>
      <c r="C336" s="355" t="inlineStr">
        <is>
          <t>Hotel Name</t>
        </is>
      </c>
      <c r="D336" s="485">
        <f>TEXT(F336,"mmm")&amp;"-"&amp;RIGHT(YEAR(F336),2)</f>
        <v/>
      </c>
      <c r="E336" s="485" t="inlineStr">
        <is>
          <t>Q4</t>
        </is>
      </c>
      <c r="F336" s="485" t="n">
        <v>45348</v>
      </c>
      <c r="G336" s="486">
        <f>WEEKDAY(F336)</f>
        <v/>
      </c>
      <c r="H336" s="299" t="n"/>
      <c r="I336" s="299" t="n"/>
      <c r="J336" s="299" t="n"/>
      <c r="K336" s="300">
        <f>SUM(H336:J336)-J336</f>
        <v/>
      </c>
      <c r="L336" s="299" t="n"/>
      <c r="M336" s="299" t="n"/>
      <c r="N336" s="299" t="n"/>
      <c r="O336" s="300">
        <f>SUM(L336:N336)-N336</f>
        <v/>
      </c>
      <c r="P336" s="358">
        <f>IF(ISERROR(K336/VLOOKUP(C336,$W$1:$X$4,2,0)),"",K336/VLOOKUP(C336,$W$1:$X$4,2,0))</f>
        <v/>
      </c>
      <c r="Q336" s="358">
        <f>IF(ISERROR(O336/VLOOKUP(C336,$W$1:$X$4,2,0)),"",O336/VLOOKUP(C336,$W$1:$X$4,2,0))</f>
        <v/>
      </c>
      <c r="R336" s="299" t="inlineStr">
        <is>
          <t>L</t>
        </is>
      </c>
      <c r="S336" s="299">
        <f>N336</f>
        <v/>
      </c>
      <c r="T336" s="358">
        <f>(O336+S336)/VLOOKUP(C336,$W$1:$X$4,2,0)</f>
        <v/>
      </c>
      <c r="U336" s="299" t="inlineStr">
        <is>
          <t>L</t>
        </is>
      </c>
      <c r="V336" s="359">
        <f>U336=R336</f>
        <v/>
      </c>
      <c r="W336" s="360">
        <f>ROUND(L336,0)</f>
        <v/>
      </c>
      <c r="X336" s="360">
        <f>ROUND(M336,0)</f>
        <v/>
      </c>
      <c r="Y336" s="483" t="n"/>
      <c r="Z336" s="362" t="n"/>
      <c r="AA336" s="477" t="n"/>
      <c r="AB336" s="299">
        <f>L336-H336</f>
        <v/>
      </c>
      <c r="AC336" s="299">
        <f>M336-I336</f>
        <v/>
      </c>
      <c r="AD336" s="299">
        <f>N336-J336</f>
        <v/>
      </c>
      <c r="AE336" s="299">
        <f>O336-K336</f>
        <v/>
      </c>
      <c r="AF336" s="299" t="n"/>
      <c r="AG336" s="299" t="n"/>
      <c r="AH336" s="299" t="n"/>
      <c r="AI336" s="299" t="n"/>
      <c r="AJ336" s="300">
        <f>SUM(AG336:AI336)-AI336</f>
        <v/>
      </c>
      <c r="AK336" s="299" t="n"/>
      <c r="AL336" s="299" t="n"/>
      <c r="AM336" s="299" t="n"/>
      <c r="AN336" s="300">
        <f>SUM(AK336:AM336)-AM336</f>
        <v/>
      </c>
      <c r="AO336" s="358">
        <f>IF(ISERROR(AJ336/VLOOKUP(C336,$W$1:$X$4,2,0)),"",AJ336/VLOOKUP(C336,$W$1:$X$4,2,0))</f>
        <v/>
      </c>
      <c r="AP336" s="358">
        <f>IF(ISERROR(AN336/VLOOKUP(C336,$W$1:$X$4,2,0)),"",AN336/VLOOKUP(C336,$W$1:$X$4,2,0))</f>
        <v/>
      </c>
      <c r="AR336" s="299" t="n"/>
      <c r="AS336" s="299" t="n"/>
      <c r="AT336" s="299" t="n"/>
      <c r="AU336" s="300" t="n"/>
      <c r="AV336" s="299">
        <f>H336-AR336</f>
        <v/>
      </c>
      <c r="AW336" s="299">
        <f>I336-AS336</f>
        <v/>
      </c>
      <c r="AX336" s="299">
        <f>J336-AT336</f>
        <v/>
      </c>
      <c r="AY336" s="299">
        <f>K336-AU336</f>
        <v/>
      </c>
      <c r="AZ336" s="364" t="n"/>
      <c r="BA336" s="299" t="n"/>
      <c r="BB336" s="299" t="n"/>
      <c r="BC336" s="299" t="n"/>
      <c r="BD336" s="300" t="n"/>
      <c r="BE336" s="299">
        <f>L336-BA336</f>
        <v/>
      </c>
      <c r="BF336" s="299">
        <f>M336-BB336</f>
        <v/>
      </c>
      <c r="BG336" s="299">
        <f>N336-BC336</f>
        <v/>
      </c>
      <c r="BH336" s="299">
        <f>O336-BD336</f>
        <v/>
      </c>
      <c r="DJ336" s="365" t="n"/>
    </row>
    <row r="337" outlineLevel="1" ht="12.75" customHeight="1" s="302">
      <c r="A337" s="354">
        <f>C337&amp;D337</f>
        <v/>
      </c>
      <c r="B337" s="354">
        <f>C337&amp;F337</f>
        <v/>
      </c>
      <c r="C337" s="355" t="inlineStr">
        <is>
          <t>Hotel Name</t>
        </is>
      </c>
      <c r="D337" s="485">
        <f>TEXT(F337,"mmm")&amp;"-"&amp;RIGHT(YEAR(F337),2)</f>
        <v/>
      </c>
      <c r="E337" s="485" t="inlineStr">
        <is>
          <t>Q4</t>
        </is>
      </c>
      <c r="F337" s="485" t="n">
        <v>45349</v>
      </c>
      <c r="G337" s="486">
        <f>WEEKDAY(F337)</f>
        <v/>
      </c>
      <c r="H337" s="299" t="n"/>
      <c r="I337" s="299" t="n"/>
      <c r="J337" s="299" t="n"/>
      <c r="K337" s="300">
        <f>SUM(H337:J337)-J337</f>
        <v/>
      </c>
      <c r="L337" s="299" t="n"/>
      <c r="M337" s="299" t="n"/>
      <c r="N337" s="299" t="n"/>
      <c r="O337" s="300">
        <f>SUM(L337:N337)-N337</f>
        <v/>
      </c>
      <c r="P337" s="358">
        <f>IF(ISERROR(K337/VLOOKUP(C337,$W$1:$X$4,2,0)),"",K337/VLOOKUP(C337,$W$1:$X$4,2,0))</f>
        <v/>
      </c>
      <c r="Q337" s="358">
        <f>IF(ISERROR(O337/VLOOKUP(C337,$W$1:$X$4,2,0)),"",O337/VLOOKUP(C337,$W$1:$X$4,2,0))</f>
        <v/>
      </c>
      <c r="R337" s="299" t="inlineStr">
        <is>
          <t>L</t>
        </is>
      </c>
      <c r="S337" s="299">
        <f>N337</f>
        <v/>
      </c>
      <c r="T337" s="358">
        <f>(O337+S337)/VLOOKUP(C337,$W$1:$X$4,2,0)</f>
        <v/>
      </c>
      <c r="U337" s="299" t="inlineStr">
        <is>
          <t>L</t>
        </is>
      </c>
      <c r="V337" s="359">
        <f>U337=R337</f>
        <v/>
      </c>
      <c r="W337" s="360">
        <f>ROUND(L337,0)</f>
        <v/>
      </c>
      <c r="X337" s="360">
        <f>ROUND(M337,0)</f>
        <v/>
      </c>
      <c r="Y337" s="483" t="n"/>
      <c r="Z337" s="362" t="n"/>
      <c r="AA337" s="477" t="n"/>
      <c r="AB337" s="299">
        <f>L337-H337</f>
        <v/>
      </c>
      <c r="AC337" s="299">
        <f>M337-I337</f>
        <v/>
      </c>
      <c r="AD337" s="299">
        <f>N337-J337</f>
        <v/>
      </c>
      <c r="AE337" s="299">
        <f>O337-K337</f>
        <v/>
      </c>
      <c r="AF337" s="299" t="n"/>
      <c r="AG337" s="299" t="n"/>
      <c r="AH337" s="299" t="n"/>
      <c r="AI337" s="299" t="n"/>
      <c r="AJ337" s="300">
        <f>SUM(AG337:AI337)-AI337</f>
        <v/>
      </c>
      <c r="AK337" s="299" t="n"/>
      <c r="AL337" s="299" t="n"/>
      <c r="AM337" s="299" t="n"/>
      <c r="AN337" s="300">
        <f>SUM(AK337:AM337)-AM337</f>
        <v/>
      </c>
      <c r="AO337" s="358">
        <f>IF(ISERROR(AJ337/VLOOKUP(C337,$W$1:$X$4,2,0)),"",AJ337/VLOOKUP(C337,$W$1:$X$4,2,0))</f>
        <v/>
      </c>
      <c r="AP337" s="358">
        <f>IF(ISERROR(AN337/VLOOKUP(C337,$W$1:$X$4,2,0)),"",AN337/VLOOKUP(C337,$W$1:$X$4,2,0))</f>
        <v/>
      </c>
      <c r="AR337" s="299" t="n"/>
      <c r="AS337" s="299" t="n"/>
      <c r="AT337" s="299" t="n"/>
      <c r="AU337" s="300" t="n"/>
      <c r="AV337" s="299">
        <f>H337-AR337</f>
        <v/>
      </c>
      <c r="AW337" s="299">
        <f>I337-AS337</f>
        <v/>
      </c>
      <c r="AX337" s="299">
        <f>J337-AT337</f>
        <v/>
      </c>
      <c r="AY337" s="299">
        <f>K337-AU337</f>
        <v/>
      </c>
      <c r="AZ337" s="364" t="n"/>
      <c r="BA337" s="299" t="n"/>
      <c r="BB337" s="299" t="n"/>
      <c r="BC337" s="299" t="n"/>
      <c r="BD337" s="300" t="n"/>
      <c r="BE337" s="299">
        <f>L337-BA337</f>
        <v/>
      </c>
      <c r="BF337" s="299">
        <f>M337-BB337</f>
        <v/>
      </c>
      <c r="BG337" s="299">
        <f>N337-BC337</f>
        <v/>
      </c>
      <c r="BH337" s="299">
        <f>O337-BD337</f>
        <v/>
      </c>
      <c r="DJ337" s="365" t="n"/>
    </row>
    <row r="338" outlineLevel="1" ht="12.75" customHeight="1" s="302">
      <c r="A338" s="354">
        <f>C338&amp;D338</f>
        <v/>
      </c>
      <c r="B338" s="354">
        <f>C338&amp;F338</f>
        <v/>
      </c>
      <c r="C338" s="355" t="inlineStr">
        <is>
          <t>Hotel Name</t>
        </is>
      </c>
      <c r="D338" s="485">
        <f>TEXT(F338,"mmm")&amp;"-"&amp;RIGHT(YEAR(F338),2)</f>
        <v/>
      </c>
      <c r="E338" s="485" t="inlineStr">
        <is>
          <t>Q4</t>
        </is>
      </c>
      <c r="F338" s="485" t="n">
        <v>45350</v>
      </c>
      <c r="G338" s="486">
        <f>WEEKDAY(F338)</f>
        <v/>
      </c>
      <c r="H338" s="299" t="n"/>
      <c r="I338" s="299" t="n"/>
      <c r="J338" s="299" t="n"/>
      <c r="K338" s="300">
        <f>SUM(H338:J338)-J338</f>
        <v/>
      </c>
      <c r="L338" s="299" t="n"/>
      <c r="M338" s="299" t="n"/>
      <c r="N338" s="299" t="n"/>
      <c r="O338" s="300">
        <f>SUM(L338:N338)-N338</f>
        <v/>
      </c>
      <c r="P338" s="358">
        <f>IF(ISERROR(K338/VLOOKUP(C338,$W$1:$X$4,2,0)),"",K338/VLOOKUP(C338,$W$1:$X$4,2,0))</f>
        <v/>
      </c>
      <c r="Q338" s="358">
        <f>IF(ISERROR(O338/VLOOKUP(C338,$W$1:$X$4,2,0)),"",O338/VLOOKUP(C338,$W$1:$X$4,2,0))</f>
        <v/>
      </c>
      <c r="R338" s="299" t="inlineStr">
        <is>
          <t>L</t>
        </is>
      </c>
      <c r="S338" s="299">
        <f>N338</f>
        <v/>
      </c>
      <c r="T338" s="358">
        <f>(O338+S338)/VLOOKUP(C338,$W$1:$X$4,2,0)</f>
        <v/>
      </c>
      <c r="U338" s="299" t="inlineStr">
        <is>
          <t>L</t>
        </is>
      </c>
      <c r="V338" s="359">
        <f>U338=R338</f>
        <v/>
      </c>
      <c r="W338" s="360">
        <f>ROUND(L338,0)</f>
        <v/>
      </c>
      <c r="X338" s="360">
        <f>ROUND(M338,0)</f>
        <v/>
      </c>
      <c r="Y338" s="483" t="n"/>
      <c r="Z338" s="362" t="n"/>
      <c r="AA338" s="477" t="n"/>
      <c r="AB338" s="299">
        <f>L338-H338</f>
        <v/>
      </c>
      <c r="AC338" s="299">
        <f>M338-I338</f>
        <v/>
      </c>
      <c r="AD338" s="299">
        <f>N338-J338</f>
        <v/>
      </c>
      <c r="AE338" s="299">
        <f>O338-K338</f>
        <v/>
      </c>
      <c r="AF338" s="299" t="n"/>
      <c r="AG338" s="299" t="n"/>
      <c r="AH338" s="299" t="n"/>
      <c r="AI338" s="299" t="n"/>
      <c r="AJ338" s="300">
        <f>SUM(AG338:AI338)-AI338</f>
        <v/>
      </c>
      <c r="AK338" s="299" t="n"/>
      <c r="AL338" s="299" t="n"/>
      <c r="AM338" s="299" t="n"/>
      <c r="AN338" s="300">
        <f>SUM(AK338:AM338)-AM338</f>
        <v/>
      </c>
      <c r="AO338" s="358">
        <f>IF(ISERROR(AJ338/VLOOKUP(C338,$W$1:$X$4,2,0)),"",AJ338/VLOOKUP(C338,$W$1:$X$4,2,0))</f>
        <v/>
      </c>
      <c r="AP338" s="358">
        <f>IF(ISERROR(AN338/VLOOKUP(C338,$W$1:$X$4,2,0)),"",AN338/VLOOKUP(C338,$W$1:$X$4,2,0))</f>
        <v/>
      </c>
      <c r="AR338" s="299" t="n"/>
      <c r="AS338" s="299" t="n"/>
      <c r="AT338" s="299" t="n"/>
      <c r="AU338" s="300" t="n"/>
      <c r="AV338" s="299">
        <f>H338-AR338</f>
        <v/>
      </c>
      <c r="AW338" s="299">
        <f>I338-AS338</f>
        <v/>
      </c>
      <c r="AX338" s="299">
        <f>J338-AT338</f>
        <v/>
      </c>
      <c r="AY338" s="299">
        <f>K338-AU338</f>
        <v/>
      </c>
      <c r="AZ338" s="364" t="n"/>
      <c r="BA338" s="299" t="n"/>
      <c r="BB338" s="299" t="n"/>
      <c r="BC338" s="299" t="n"/>
      <c r="BD338" s="300" t="n"/>
      <c r="BE338" s="299">
        <f>L338-BA338</f>
        <v/>
      </c>
      <c r="BF338" s="299">
        <f>M338-BB338</f>
        <v/>
      </c>
      <c r="BG338" s="299">
        <f>N338-BC338</f>
        <v/>
      </c>
      <c r="BH338" s="299">
        <f>O338-BD338</f>
        <v/>
      </c>
      <c r="DJ338" s="365" t="n"/>
    </row>
    <row r="339" outlineLevel="1" ht="12.75" customHeight="1" s="302">
      <c r="A339" s="354">
        <f>C339&amp;D339</f>
        <v/>
      </c>
      <c r="B339" s="354">
        <f>C339&amp;F339</f>
        <v/>
      </c>
      <c r="C339" s="355" t="inlineStr">
        <is>
          <t>Hotel Name</t>
        </is>
      </c>
      <c r="D339" s="485">
        <f>TEXT(F339,"mmm")&amp;"-"&amp;RIGHT(YEAR(F339),2)</f>
        <v/>
      </c>
      <c r="E339" s="485" t="inlineStr">
        <is>
          <t>Q4</t>
        </is>
      </c>
      <c r="F339" s="485" t="n">
        <v>45351</v>
      </c>
      <c r="G339" s="486">
        <f>WEEKDAY(F339)</f>
        <v/>
      </c>
      <c r="H339" s="299" t="n"/>
      <c r="I339" s="299" t="n"/>
      <c r="J339" s="299" t="n"/>
      <c r="K339" s="300">
        <f>SUM(H339:J339)-J339</f>
        <v/>
      </c>
      <c r="L339" s="299" t="n"/>
      <c r="M339" s="299" t="n"/>
      <c r="N339" s="299" t="n"/>
      <c r="O339" s="300">
        <f>SUM(L339:N339)-N339</f>
        <v/>
      </c>
      <c r="P339" s="358">
        <f>IF(ISERROR(K339/VLOOKUP(C339,$W$1:$X$4,2,0)),"",K339/VLOOKUP(C339,$W$1:$X$4,2,0))</f>
        <v/>
      </c>
      <c r="Q339" s="358">
        <f>IF(ISERROR(O339/VLOOKUP(C339,$W$1:$X$4,2,0)),"",O339/VLOOKUP(C339,$W$1:$X$4,2,0))</f>
        <v/>
      </c>
      <c r="R339" s="299" t="inlineStr">
        <is>
          <t>L</t>
        </is>
      </c>
      <c r="S339" s="299">
        <f>N339</f>
        <v/>
      </c>
      <c r="T339" s="358">
        <f>(O339+S339)/VLOOKUP(C339,$W$1:$X$4,2,0)</f>
        <v/>
      </c>
      <c r="U339" s="299" t="inlineStr">
        <is>
          <t>L</t>
        </is>
      </c>
      <c r="V339" s="359">
        <f>U339=R339</f>
        <v/>
      </c>
      <c r="W339" s="360">
        <f>ROUND(L339,0)</f>
        <v/>
      </c>
      <c r="X339" s="360">
        <f>ROUND(M339,0)</f>
        <v/>
      </c>
      <c r="Y339" s="483" t="n"/>
      <c r="Z339" s="362" t="n"/>
      <c r="AA339" s="477" t="n"/>
      <c r="AB339" s="299">
        <f>L339-H339</f>
        <v/>
      </c>
      <c r="AC339" s="299">
        <f>M339-I339</f>
        <v/>
      </c>
      <c r="AD339" s="299">
        <f>N339-J339</f>
        <v/>
      </c>
      <c r="AE339" s="299">
        <f>O339-K339</f>
        <v/>
      </c>
      <c r="AF339" s="299" t="n"/>
      <c r="AG339" s="299" t="n"/>
      <c r="AH339" s="299" t="n"/>
      <c r="AI339" s="299" t="n"/>
      <c r="AJ339" s="300">
        <f>SUM(AG339:AI339)-AI339</f>
        <v/>
      </c>
      <c r="AK339" s="299" t="n"/>
      <c r="AL339" s="299" t="n"/>
      <c r="AM339" s="299" t="n"/>
      <c r="AN339" s="300">
        <f>SUM(AK339:AM339)-AM339</f>
        <v/>
      </c>
      <c r="AO339" s="358">
        <f>IF(ISERROR(AJ339/VLOOKUP(C339,$W$1:$X$4,2,0)),"",AJ339/VLOOKUP(C339,$W$1:$X$4,2,0))</f>
        <v/>
      </c>
      <c r="AP339" s="358">
        <f>IF(ISERROR(AN339/VLOOKUP(C339,$W$1:$X$4,2,0)),"",AN339/VLOOKUP(C339,$W$1:$X$4,2,0))</f>
        <v/>
      </c>
      <c r="AR339" s="299" t="n"/>
      <c r="AS339" s="299" t="n"/>
      <c r="AT339" s="299" t="n"/>
      <c r="AU339" s="300" t="n"/>
      <c r="AV339" s="299">
        <f>H339-AR339</f>
        <v/>
      </c>
      <c r="AW339" s="299">
        <f>I339-AS339</f>
        <v/>
      </c>
      <c r="AX339" s="299">
        <f>J339-AT339</f>
        <v/>
      </c>
      <c r="AY339" s="299">
        <f>K339-AU339</f>
        <v/>
      </c>
      <c r="AZ339" s="364" t="n"/>
      <c r="BA339" s="299" t="n"/>
      <c r="BB339" s="299" t="n"/>
      <c r="BC339" s="299" t="n"/>
      <c r="BD339" s="300" t="n"/>
      <c r="BE339" s="299">
        <f>L339-BA339</f>
        <v/>
      </c>
      <c r="BF339" s="299">
        <f>M339-BB339</f>
        <v/>
      </c>
      <c r="BG339" s="299">
        <f>N339-BC339</f>
        <v/>
      </c>
      <c r="BH339" s="299">
        <f>O339-BD339</f>
        <v/>
      </c>
      <c r="DJ339" s="365" t="n"/>
    </row>
    <row r="340" outlineLevel="1" ht="12.75" customHeight="1" s="302">
      <c r="A340" s="354">
        <f>C340&amp;D340</f>
        <v/>
      </c>
      <c r="B340" s="354">
        <f>C340&amp;F340</f>
        <v/>
      </c>
      <c r="C340" s="355" t="inlineStr">
        <is>
          <t>Hotel Name</t>
        </is>
      </c>
      <c r="D340" s="485">
        <f>TEXT(F340,"mmm")&amp;"-"&amp;RIGHT(YEAR(F340),2)</f>
        <v/>
      </c>
      <c r="E340" s="485" t="inlineStr">
        <is>
          <t>Q4</t>
        </is>
      </c>
      <c r="F340" s="485" t="n">
        <v>45352</v>
      </c>
      <c r="G340" s="486">
        <f>WEEKDAY(F340)</f>
        <v/>
      </c>
      <c r="H340" s="299" t="n"/>
      <c r="I340" s="299" t="n"/>
      <c r="J340" s="299" t="n"/>
      <c r="K340" s="300">
        <f>SUM(H340:J340)-J340</f>
        <v/>
      </c>
      <c r="L340" s="299" t="n"/>
      <c r="M340" s="299" t="n"/>
      <c r="N340" s="299" t="n"/>
      <c r="O340" s="300">
        <f>SUM(L340:N340)-N340</f>
        <v/>
      </c>
      <c r="P340" s="358">
        <f>IF(ISERROR(K340/VLOOKUP(C340,$W$1:$X$4,2,0)),"",K340/VLOOKUP(C340,$W$1:$X$4,2,0))</f>
        <v/>
      </c>
      <c r="Q340" s="358">
        <f>IF(ISERROR(O340/VLOOKUP(C340,$W$1:$X$4,2,0)),"",O340/VLOOKUP(C340,$W$1:$X$4,2,0))</f>
        <v/>
      </c>
      <c r="R340" s="299" t="inlineStr">
        <is>
          <t>L</t>
        </is>
      </c>
      <c r="S340" s="299">
        <f>N340</f>
        <v/>
      </c>
      <c r="T340" s="358">
        <f>(O340+S340)/VLOOKUP(C340,$W$1:$X$4,2,0)</f>
        <v/>
      </c>
      <c r="U340" s="299" t="inlineStr">
        <is>
          <t>L</t>
        </is>
      </c>
      <c r="V340" s="359">
        <f>U340=R340</f>
        <v/>
      </c>
      <c r="W340" s="360">
        <f>ROUND(L340,0)</f>
        <v/>
      </c>
      <c r="X340" s="360">
        <f>ROUND(M340,0)</f>
        <v/>
      </c>
      <c r="Y340" s="483" t="n"/>
      <c r="Z340" s="362" t="n"/>
      <c r="AA340" s="477" t="n"/>
      <c r="AB340" s="299">
        <f>L340-H340</f>
        <v/>
      </c>
      <c r="AC340" s="299">
        <f>M340-I340</f>
        <v/>
      </c>
      <c r="AD340" s="299">
        <f>N340-J340</f>
        <v/>
      </c>
      <c r="AE340" s="299">
        <f>O340-K340</f>
        <v/>
      </c>
      <c r="AF340" s="299" t="n"/>
      <c r="AG340" s="299" t="n"/>
      <c r="AH340" s="299" t="n"/>
      <c r="AI340" s="299" t="n"/>
      <c r="AJ340" s="300">
        <f>SUM(AG340:AI340)-AI340</f>
        <v/>
      </c>
      <c r="AK340" s="299" t="n"/>
      <c r="AL340" s="299" t="n"/>
      <c r="AM340" s="299" t="n"/>
      <c r="AN340" s="300">
        <f>SUM(AK340:AM340)-AM340</f>
        <v/>
      </c>
      <c r="AO340" s="358">
        <f>IF(ISERROR(AJ340/VLOOKUP(C340,$W$1:$X$4,2,0)),"",AJ340/VLOOKUP(C340,$W$1:$X$4,2,0))</f>
        <v/>
      </c>
      <c r="AP340" s="358">
        <f>IF(ISERROR(AN340/VLOOKUP(C340,$W$1:$X$4,2,0)),"",AN340/VLOOKUP(C340,$W$1:$X$4,2,0))</f>
        <v/>
      </c>
      <c r="AR340" s="299" t="n"/>
      <c r="AS340" s="299" t="n"/>
      <c r="AT340" s="299" t="n"/>
      <c r="AU340" s="300" t="n"/>
      <c r="AV340" s="299">
        <f>H340-AR340</f>
        <v/>
      </c>
      <c r="AW340" s="299">
        <f>I340-AS340</f>
        <v/>
      </c>
      <c r="AX340" s="299">
        <f>J340-AT340</f>
        <v/>
      </c>
      <c r="AY340" s="299">
        <f>K340-AU340</f>
        <v/>
      </c>
      <c r="AZ340" s="364" t="n"/>
      <c r="BA340" s="299" t="n"/>
      <c r="BB340" s="299" t="n"/>
      <c r="BC340" s="299" t="n"/>
      <c r="BD340" s="300" t="n"/>
      <c r="BE340" s="299">
        <f>L340-BA340</f>
        <v/>
      </c>
      <c r="BF340" s="299">
        <f>M340-BB340</f>
        <v/>
      </c>
      <c r="BG340" s="299">
        <f>N340-BC340</f>
        <v/>
      </c>
      <c r="BH340" s="299">
        <f>O340-BD340</f>
        <v/>
      </c>
      <c r="DJ340" s="365" t="n"/>
    </row>
    <row r="341" outlineLevel="1" ht="12.75" customHeight="1" s="302">
      <c r="A341" s="354">
        <f>C341&amp;D341</f>
        <v/>
      </c>
      <c r="B341" s="354">
        <f>C341&amp;F341</f>
        <v/>
      </c>
      <c r="C341" s="355" t="inlineStr">
        <is>
          <t>Hotel Name</t>
        </is>
      </c>
      <c r="D341" s="485">
        <f>TEXT(F341,"mmm")&amp;"-"&amp;RIGHT(YEAR(F341),2)</f>
        <v/>
      </c>
      <c r="E341" s="485" t="inlineStr">
        <is>
          <t>Q4</t>
        </is>
      </c>
      <c r="F341" s="485" t="n">
        <v>45353</v>
      </c>
      <c r="G341" s="486">
        <f>WEEKDAY(F341)</f>
        <v/>
      </c>
      <c r="H341" s="299" t="n"/>
      <c r="I341" s="299" t="n"/>
      <c r="J341" s="299" t="n"/>
      <c r="K341" s="300">
        <f>SUM(H341:J341)-J341</f>
        <v/>
      </c>
      <c r="L341" s="299" t="n"/>
      <c r="M341" s="299" t="n"/>
      <c r="N341" s="299" t="n"/>
      <c r="O341" s="300">
        <f>SUM(L341:N341)-N341</f>
        <v/>
      </c>
      <c r="P341" s="358">
        <f>IF(ISERROR(K341/VLOOKUP(C341,$W$1:$X$4,2,0)),"",K341/VLOOKUP(C341,$W$1:$X$4,2,0))</f>
        <v/>
      </c>
      <c r="Q341" s="358">
        <f>IF(ISERROR(O341/VLOOKUP(C341,$W$1:$X$4,2,0)),"",O341/VLOOKUP(C341,$W$1:$X$4,2,0))</f>
        <v/>
      </c>
      <c r="R341" s="299" t="inlineStr">
        <is>
          <t>L</t>
        </is>
      </c>
      <c r="S341" s="299">
        <f>N341</f>
        <v/>
      </c>
      <c r="T341" s="358">
        <f>(O341+S341)/VLOOKUP(C341,$W$1:$X$4,2,0)</f>
        <v/>
      </c>
      <c r="U341" s="299" t="inlineStr">
        <is>
          <t>L</t>
        </is>
      </c>
      <c r="V341" s="359">
        <f>U341=R341</f>
        <v/>
      </c>
      <c r="W341" s="360">
        <f>ROUND(L341,0)</f>
        <v/>
      </c>
      <c r="X341" s="360">
        <f>ROUND(M341,0)</f>
        <v/>
      </c>
      <c r="Y341" s="483" t="n"/>
      <c r="Z341" s="362" t="n"/>
      <c r="AA341" s="477" t="n"/>
      <c r="AB341" s="299">
        <f>L341-H341</f>
        <v/>
      </c>
      <c r="AC341" s="299">
        <f>M341-I341</f>
        <v/>
      </c>
      <c r="AD341" s="299">
        <f>N341-J341</f>
        <v/>
      </c>
      <c r="AE341" s="299">
        <f>O341-K341</f>
        <v/>
      </c>
      <c r="AF341" s="299" t="n"/>
      <c r="AG341" s="299" t="n"/>
      <c r="AH341" s="299" t="n"/>
      <c r="AI341" s="299" t="n"/>
      <c r="AJ341" s="300">
        <f>SUM(AG341:AI341)-AI341</f>
        <v/>
      </c>
      <c r="AK341" s="299" t="n"/>
      <c r="AL341" s="299" t="n"/>
      <c r="AM341" s="299" t="n"/>
      <c r="AN341" s="300">
        <f>SUM(AK341:AM341)-AM341</f>
        <v/>
      </c>
      <c r="AO341" s="358">
        <f>IF(ISERROR(AJ341/VLOOKUP(C341,$W$1:$X$4,2,0)),"",AJ341/VLOOKUP(C341,$W$1:$X$4,2,0))</f>
        <v/>
      </c>
      <c r="AP341" s="358">
        <f>IF(ISERROR(AN341/VLOOKUP(C341,$W$1:$X$4,2,0)),"",AN341/VLOOKUP(C341,$W$1:$X$4,2,0))</f>
        <v/>
      </c>
      <c r="AR341" s="299" t="n"/>
      <c r="AS341" s="299" t="n"/>
      <c r="AT341" s="299" t="n"/>
      <c r="AU341" s="300" t="n"/>
      <c r="AV341" s="299">
        <f>H341-AR341</f>
        <v/>
      </c>
      <c r="AW341" s="299">
        <f>I341-AS341</f>
        <v/>
      </c>
      <c r="AX341" s="299">
        <f>J341-AT341</f>
        <v/>
      </c>
      <c r="AY341" s="299">
        <f>K341-AU341</f>
        <v/>
      </c>
      <c r="AZ341" s="364" t="n"/>
      <c r="BA341" s="299" t="n"/>
      <c r="BB341" s="299" t="n"/>
      <c r="BC341" s="299" t="n"/>
      <c r="BD341" s="300" t="n"/>
      <c r="BE341" s="299">
        <f>L341-BA341</f>
        <v/>
      </c>
      <c r="BF341" s="299">
        <f>M341-BB341</f>
        <v/>
      </c>
      <c r="BG341" s="299">
        <f>N341-BC341</f>
        <v/>
      </c>
      <c r="BH341" s="299">
        <f>O341-BD341</f>
        <v/>
      </c>
      <c r="DJ341" s="365" t="n"/>
    </row>
    <row r="342" outlineLevel="1" ht="12.75" customHeight="1" s="302">
      <c r="A342" s="354">
        <f>C342&amp;D342</f>
        <v/>
      </c>
      <c r="B342" s="354">
        <f>C342&amp;F342</f>
        <v/>
      </c>
      <c r="C342" s="355" t="inlineStr">
        <is>
          <t>Hotel Name</t>
        </is>
      </c>
      <c r="D342" s="485">
        <f>TEXT(F342,"mmm")&amp;"-"&amp;RIGHT(YEAR(F342),2)</f>
        <v/>
      </c>
      <c r="E342" s="485" t="inlineStr">
        <is>
          <t>Q4</t>
        </is>
      </c>
      <c r="F342" s="485" t="n">
        <v>45354</v>
      </c>
      <c r="G342" s="486">
        <f>WEEKDAY(F342)</f>
        <v/>
      </c>
      <c r="H342" s="299" t="n"/>
      <c r="I342" s="299" t="n"/>
      <c r="J342" s="299" t="n"/>
      <c r="K342" s="300">
        <f>SUM(H342:J342)-J342</f>
        <v/>
      </c>
      <c r="L342" s="299" t="n"/>
      <c r="M342" s="299" t="n"/>
      <c r="N342" s="299" t="n"/>
      <c r="O342" s="300">
        <f>SUM(L342:N342)-N342</f>
        <v/>
      </c>
      <c r="P342" s="358">
        <f>IF(ISERROR(K342/VLOOKUP(C342,$W$1:$X$4,2,0)),"",K342/VLOOKUP(C342,$W$1:$X$4,2,0))</f>
        <v/>
      </c>
      <c r="Q342" s="358">
        <f>IF(ISERROR(O342/VLOOKUP(C342,$W$1:$X$4,2,0)),"",O342/VLOOKUP(C342,$W$1:$X$4,2,0))</f>
        <v/>
      </c>
      <c r="R342" s="299" t="inlineStr">
        <is>
          <t>L</t>
        </is>
      </c>
      <c r="S342" s="299">
        <f>N342</f>
        <v/>
      </c>
      <c r="T342" s="358">
        <f>(O342+S342)/VLOOKUP(C342,$W$1:$X$4,2,0)</f>
        <v/>
      </c>
      <c r="U342" s="299" t="inlineStr">
        <is>
          <t>L</t>
        </is>
      </c>
      <c r="V342" s="359">
        <f>U342=R342</f>
        <v/>
      </c>
      <c r="W342" s="360">
        <f>ROUND(L342,0)</f>
        <v/>
      </c>
      <c r="X342" s="360">
        <f>ROUND(M342,0)</f>
        <v/>
      </c>
      <c r="Y342" s="483" t="n"/>
      <c r="Z342" s="362" t="n"/>
      <c r="AA342" s="477" t="n"/>
      <c r="AB342" s="299">
        <f>L342-H342</f>
        <v/>
      </c>
      <c r="AC342" s="299">
        <f>M342-I342</f>
        <v/>
      </c>
      <c r="AD342" s="299">
        <f>N342-J342</f>
        <v/>
      </c>
      <c r="AE342" s="299">
        <f>O342-K342</f>
        <v/>
      </c>
      <c r="AF342" s="299" t="n"/>
      <c r="AG342" s="299" t="n"/>
      <c r="AH342" s="299" t="n"/>
      <c r="AI342" s="299" t="n"/>
      <c r="AJ342" s="300">
        <f>SUM(AG342:AI342)-AI342</f>
        <v/>
      </c>
      <c r="AK342" s="299" t="n"/>
      <c r="AL342" s="299" t="n"/>
      <c r="AM342" s="299" t="n"/>
      <c r="AN342" s="300">
        <f>SUM(AK342:AM342)-AM342</f>
        <v/>
      </c>
      <c r="AO342" s="358">
        <f>IF(ISERROR(AJ342/VLOOKUP(C342,$W$1:$X$4,2,0)),"",AJ342/VLOOKUP(C342,$W$1:$X$4,2,0))</f>
        <v/>
      </c>
      <c r="AP342" s="358">
        <f>IF(ISERROR(AN342/VLOOKUP(C342,$W$1:$X$4,2,0)),"",AN342/VLOOKUP(C342,$W$1:$X$4,2,0))</f>
        <v/>
      </c>
      <c r="AR342" s="299" t="n"/>
      <c r="AS342" s="299" t="n"/>
      <c r="AT342" s="299" t="n"/>
      <c r="AU342" s="300" t="n"/>
      <c r="AV342" s="299">
        <f>H342-AR342</f>
        <v/>
      </c>
      <c r="AW342" s="299">
        <f>I342-AS342</f>
        <v/>
      </c>
      <c r="AX342" s="299">
        <f>J342-AT342</f>
        <v/>
      </c>
      <c r="AY342" s="299">
        <f>K342-AU342</f>
        <v/>
      </c>
      <c r="AZ342" s="364" t="n"/>
      <c r="BA342" s="299" t="n"/>
      <c r="BB342" s="299" t="n"/>
      <c r="BC342" s="299" t="n"/>
      <c r="BD342" s="300" t="n"/>
      <c r="BE342" s="299">
        <f>L342-BA342</f>
        <v/>
      </c>
      <c r="BF342" s="299">
        <f>M342-BB342</f>
        <v/>
      </c>
      <c r="BG342" s="299">
        <f>N342-BC342</f>
        <v/>
      </c>
      <c r="BH342" s="299">
        <f>O342-BD342</f>
        <v/>
      </c>
      <c r="DJ342" s="365" t="n"/>
    </row>
    <row r="343" outlineLevel="1" ht="12.75" customHeight="1" s="302">
      <c r="A343" s="354">
        <f>C343&amp;D343</f>
        <v/>
      </c>
      <c r="B343" s="354">
        <f>C343&amp;F343</f>
        <v/>
      </c>
      <c r="C343" s="355" t="inlineStr">
        <is>
          <t>Hotel Name</t>
        </is>
      </c>
      <c r="D343" s="485">
        <f>TEXT(F343,"mmm")&amp;"-"&amp;RIGHT(YEAR(F343),2)</f>
        <v/>
      </c>
      <c r="E343" s="485" t="inlineStr">
        <is>
          <t>Q4</t>
        </is>
      </c>
      <c r="F343" s="485" t="n">
        <v>45355</v>
      </c>
      <c r="G343" s="486">
        <f>WEEKDAY(F343)</f>
        <v/>
      </c>
      <c r="H343" s="299" t="n"/>
      <c r="I343" s="299" t="n"/>
      <c r="J343" s="299" t="n"/>
      <c r="K343" s="300">
        <f>SUM(H343:J343)-J343</f>
        <v/>
      </c>
      <c r="L343" s="299" t="n"/>
      <c r="M343" s="299" t="n"/>
      <c r="N343" s="299" t="n"/>
      <c r="O343" s="300">
        <f>SUM(L343:N343)-N343</f>
        <v/>
      </c>
      <c r="P343" s="358">
        <f>IF(ISERROR(K343/VLOOKUP(C343,$W$1:$X$4,2,0)),"",K343/VLOOKUP(C343,$W$1:$X$4,2,0))</f>
        <v/>
      </c>
      <c r="Q343" s="358">
        <f>IF(ISERROR(O343/VLOOKUP(C343,$W$1:$X$4,2,0)),"",O343/VLOOKUP(C343,$W$1:$X$4,2,0))</f>
        <v/>
      </c>
      <c r="R343" s="299" t="inlineStr">
        <is>
          <t>L</t>
        </is>
      </c>
      <c r="S343" s="299">
        <f>N343</f>
        <v/>
      </c>
      <c r="T343" s="358">
        <f>(O343+S343)/VLOOKUP(C343,$W$1:$X$4,2,0)</f>
        <v/>
      </c>
      <c r="U343" s="299" t="inlineStr">
        <is>
          <t>L</t>
        </is>
      </c>
      <c r="V343" s="359">
        <f>U343=R343</f>
        <v/>
      </c>
      <c r="W343" s="360">
        <f>ROUND(L343,0)</f>
        <v/>
      </c>
      <c r="X343" s="360">
        <f>ROUND(M343,0)</f>
        <v/>
      </c>
      <c r="Y343" s="483" t="n"/>
      <c r="Z343" s="362" t="n"/>
      <c r="AA343" s="477" t="n"/>
      <c r="AB343" s="299">
        <f>L343-H343</f>
        <v/>
      </c>
      <c r="AC343" s="299">
        <f>M343-I343</f>
        <v/>
      </c>
      <c r="AD343" s="299">
        <f>N343-J343</f>
        <v/>
      </c>
      <c r="AE343" s="299">
        <f>O343-K343</f>
        <v/>
      </c>
      <c r="AF343" s="299" t="n"/>
      <c r="AG343" s="299" t="n"/>
      <c r="AH343" s="299" t="n"/>
      <c r="AI343" s="299" t="n"/>
      <c r="AJ343" s="300">
        <f>SUM(AG343:AI343)-AI343</f>
        <v/>
      </c>
      <c r="AK343" s="299" t="n"/>
      <c r="AL343" s="299" t="n"/>
      <c r="AM343" s="299" t="n"/>
      <c r="AN343" s="300">
        <f>SUM(AK343:AM343)-AM343</f>
        <v/>
      </c>
      <c r="AO343" s="358">
        <f>IF(ISERROR(AJ343/VLOOKUP(C343,$W$1:$X$4,2,0)),"",AJ343/VLOOKUP(C343,$W$1:$X$4,2,0))</f>
        <v/>
      </c>
      <c r="AP343" s="358">
        <f>IF(ISERROR(AN343/VLOOKUP(C343,$W$1:$X$4,2,0)),"",AN343/VLOOKUP(C343,$W$1:$X$4,2,0))</f>
        <v/>
      </c>
      <c r="AR343" s="299" t="n"/>
      <c r="AS343" s="299" t="n"/>
      <c r="AT343" s="299" t="n"/>
      <c r="AU343" s="300" t="n"/>
      <c r="AV343" s="299">
        <f>H343-AR343</f>
        <v/>
      </c>
      <c r="AW343" s="299">
        <f>I343-AS343</f>
        <v/>
      </c>
      <c r="AX343" s="299">
        <f>J343-AT343</f>
        <v/>
      </c>
      <c r="AY343" s="299">
        <f>K343-AU343</f>
        <v/>
      </c>
      <c r="AZ343" s="364" t="n"/>
      <c r="BA343" s="299" t="n"/>
      <c r="BB343" s="299" t="n"/>
      <c r="BC343" s="299" t="n"/>
      <c r="BD343" s="300" t="n"/>
      <c r="BE343" s="299">
        <f>L343-BA343</f>
        <v/>
      </c>
      <c r="BF343" s="299">
        <f>M343-BB343</f>
        <v/>
      </c>
      <c r="BG343" s="299">
        <f>N343-BC343</f>
        <v/>
      </c>
      <c r="BH343" s="299">
        <f>O343-BD343</f>
        <v/>
      </c>
      <c r="DJ343" s="365" t="n"/>
    </row>
    <row r="344" outlineLevel="1" ht="12.75" customHeight="1" s="302">
      <c r="A344" s="354">
        <f>C344&amp;D344</f>
        <v/>
      </c>
      <c r="B344" s="354">
        <f>C344&amp;F344</f>
        <v/>
      </c>
      <c r="C344" s="355" t="inlineStr">
        <is>
          <t>Hotel Name</t>
        </is>
      </c>
      <c r="D344" s="485">
        <f>TEXT(F344,"mmm")&amp;"-"&amp;RIGHT(YEAR(F344),2)</f>
        <v/>
      </c>
      <c r="E344" s="485" t="inlineStr">
        <is>
          <t>Q4</t>
        </is>
      </c>
      <c r="F344" s="485" t="n">
        <v>45356</v>
      </c>
      <c r="G344" s="486">
        <f>WEEKDAY(F344)</f>
        <v/>
      </c>
      <c r="H344" s="299" t="n"/>
      <c r="I344" s="299" t="n"/>
      <c r="J344" s="299" t="n"/>
      <c r="K344" s="300">
        <f>SUM(H344:J344)-J344</f>
        <v/>
      </c>
      <c r="L344" s="299" t="n"/>
      <c r="M344" s="299" t="n"/>
      <c r="N344" s="299" t="n"/>
      <c r="O344" s="300">
        <f>SUM(L344:N344)-N344</f>
        <v/>
      </c>
      <c r="P344" s="358">
        <f>IF(ISERROR(K344/VLOOKUP(C344,$W$1:$X$4,2,0)),"",K344/VLOOKUP(C344,$W$1:$X$4,2,0))</f>
        <v/>
      </c>
      <c r="Q344" s="358">
        <f>IF(ISERROR(O344/VLOOKUP(C344,$W$1:$X$4,2,0)),"",O344/VLOOKUP(C344,$W$1:$X$4,2,0))</f>
        <v/>
      </c>
      <c r="R344" s="299" t="inlineStr">
        <is>
          <t>L</t>
        </is>
      </c>
      <c r="S344" s="299">
        <f>N344</f>
        <v/>
      </c>
      <c r="T344" s="358">
        <f>(O344+S344)/VLOOKUP(C344,$W$1:$X$4,2,0)</f>
        <v/>
      </c>
      <c r="U344" s="299" t="inlineStr">
        <is>
          <t>L</t>
        </is>
      </c>
      <c r="V344" s="359">
        <f>U344=R344</f>
        <v/>
      </c>
      <c r="W344" s="360">
        <f>ROUND(L344,0)</f>
        <v/>
      </c>
      <c r="X344" s="360">
        <f>ROUND(M344,0)</f>
        <v/>
      </c>
      <c r="Y344" s="483" t="n"/>
      <c r="Z344" s="362" t="n"/>
      <c r="AA344" s="477" t="n"/>
      <c r="AB344" s="299">
        <f>L344-H344</f>
        <v/>
      </c>
      <c r="AC344" s="299">
        <f>M344-I344</f>
        <v/>
      </c>
      <c r="AD344" s="299">
        <f>N344-J344</f>
        <v/>
      </c>
      <c r="AE344" s="299">
        <f>O344-K344</f>
        <v/>
      </c>
      <c r="AF344" s="299" t="n"/>
      <c r="AG344" s="299" t="n"/>
      <c r="AH344" s="299" t="n"/>
      <c r="AI344" s="303" t="n"/>
      <c r="AJ344" s="300">
        <f>SUM(AG344:AI344)-AI344</f>
        <v/>
      </c>
      <c r="AK344" s="299" t="n"/>
      <c r="AL344" s="299" t="n"/>
      <c r="AM344" s="299" t="n"/>
      <c r="AN344" s="300">
        <f>SUM(AK344:AM344)-AM344</f>
        <v/>
      </c>
      <c r="AO344" s="358">
        <f>IF(ISERROR(AJ344/VLOOKUP(C344,$W$1:$X$4,2,0)),"",AJ344/VLOOKUP(C344,$W$1:$X$4,2,0))</f>
        <v/>
      </c>
      <c r="AP344" s="358">
        <f>IF(ISERROR(AN344/VLOOKUP(C344,$W$1:$X$4,2,0)),"",AN344/VLOOKUP(C344,$W$1:$X$4,2,0))</f>
        <v/>
      </c>
      <c r="AR344" s="299" t="n"/>
      <c r="AS344" s="299" t="n"/>
      <c r="AT344" s="299" t="n"/>
      <c r="AU344" s="300" t="n"/>
      <c r="AV344" s="299">
        <f>H344-AR344</f>
        <v/>
      </c>
      <c r="AW344" s="299">
        <f>I344-AS344</f>
        <v/>
      </c>
      <c r="AX344" s="299">
        <f>J344-AT344</f>
        <v/>
      </c>
      <c r="AY344" s="299">
        <f>K344-AU344</f>
        <v/>
      </c>
      <c r="AZ344" s="364" t="n"/>
      <c r="BA344" s="299" t="n"/>
      <c r="BB344" s="299" t="n"/>
      <c r="BC344" s="299" t="n"/>
      <c r="BD344" s="300" t="n"/>
      <c r="BE344" s="299">
        <f>L344-BA344</f>
        <v/>
      </c>
      <c r="BF344" s="299">
        <f>M344-BB344</f>
        <v/>
      </c>
      <c r="BG344" s="299">
        <f>N344-BC344</f>
        <v/>
      </c>
      <c r="BH344" s="299">
        <f>O344-BD344</f>
        <v/>
      </c>
      <c r="DJ344" s="365" t="n"/>
    </row>
    <row r="345" outlineLevel="1" ht="12.75" customHeight="1" s="302">
      <c r="A345" s="354">
        <f>C345&amp;D345</f>
        <v/>
      </c>
      <c r="B345" s="354">
        <f>C345&amp;F345</f>
        <v/>
      </c>
      <c r="C345" s="355" t="inlineStr">
        <is>
          <t>Hotel Name</t>
        </is>
      </c>
      <c r="D345" s="485">
        <f>TEXT(F345,"mmm")&amp;"-"&amp;RIGHT(YEAR(F345),2)</f>
        <v/>
      </c>
      <c r="E345" s="485" t="inlineStr">
        <is>
          <t>Q4</t>
        </is>
      </c>
      <c r="F345" s="485" t="n">
        <v>45357</v>
      </c>
      <c r="G345" s="486">
        <f>WEEKDAY(F345)</f>
        <v/>
      </c>
      <c r="H345" s="299" t="n"/>
      <c r="I345" s="299" t="n"/>
      <c r="J345" s="299" t="n"/>
      <c r="K345" s="300">
        <f>SUM(H345:J345)-J345</f>
        <v/>
      </c>
      <c r="L345" s="299" t="n"/>
      <c r="M345" s="299" t="n"/>
      <c r="N345" s="299" t="n"/>
      <c r="O345" s="300">
        <f>SUM(L345:N345)-N345</f>
        <v/>
      </c>
      <c r="P345" s="358">
        <f>IF(ISERROR(K345/VLOOKUP(C345,$W$1:$X$4,2,0)),"",K345/VLOOKUP(C345,$W$1:$X$4,2,0))</f>
        <v/>
      </c>
      <c r="Q345" s="358">
        <f>IF(ISERROR(O345/VLOOKUP(C345,$W$1:$X$4,2,0)),"",O345/VLOOKUP(C345,$W$1:$X$4,2,0))</f>
        <v/>
      </c>
      <c r="R345" s="299" t="inlineStr">
        <is>
          <t>L</t>
        </is>
      </c>
      <c r="S345" s="299">
        <f>N345</f>
        <v/>
      </c>
      <c r="T345" s="358">
        <f>(O345+S345)/VLOOKUP(C345,$W$1:$X$4,2,0)</f>
        <v/>
      </c>
      <c r="U345" s="299" t="inlineStr">
        <is>
          <t>L</t>
        </is>
      </c>
      <c r="V345" s="359">
        <f>U345=R345</f>
        <v/>
      </c>
      <c r="W345" s="360">
        <f>ROUND(L345,0)</f>
        <v/>
      </c>
      <c r="X345" s="360">
        <f>ROUND(M345,0)</f>
        <v/>
      </c>
      <c r="Y345" s="483" t="n"/>
      <c r="Z345" s="362" t="n"/>
      <c r="AA345" s="477" t="n"/>
      <c r="AB345" s="299">
        <f>L345-H345</f>
        <v/>
      </c>
      <c r="AC345" s="299">
        <f>M345-I345</f>
        <v/>
      </c>
      <c r="AD345" s="299">
        <f>N345-J345</f>
        <v/>
      </c>
      <c r="AE345" s="299">
        <f>O345-K345</f>
        <v/>
      </c>
      <c r="AF345" s="299" t="n"/>
      <c r="AG345" s="299" t="n"/>
      <c r="AH345" s="299" t="n"/>
      <c r="AI345" s="303" t="n"/>
      <c r="AJ345" s="300">
        <f>SUM(AG345:AI345)-AI345</f>
        <v/>
      </c>
      <c r="AK345" s="299" t="n"/>
      <c r="AL345" s="299" t="n"/>
      <c r="AM345" s="299" t="n"/>
      <c r="AN345" s="300">
        <f>SUM(AK345:AM345)-AM345</f>
        <v/>
      </c>
      <c r="AO345" s="358">
        <f>IF(ISERROR(AJ345/VLOOKUP(C345,$W$1:$X$4,2,0)),"",AJ345/VLOOKUP(C345,$W$1:$X$4,2,0))</f>
        <v/>
      </c>
      <c r="AP345" s="358">
        <f>IF(ISERROR(AN345/VLOOKUP(C345,$W$1:$X$4,2,0)),"",AN345/VLOOKUP(C345,$W$1:$X$4,2,0))</f>
        <v/>
      </c>
      <c r="AR345" s="299" t="n"/>
      <c r="AS345" s="299" t="n"/>
      <c r="AT345" s="299" t="n"/>
      <c r="AU345" s="300" t="n"/>
      <c r="AV345" s="299">
        <f>H345-AR345</f>
        <v/>
      </c>
      <c r="AW345" s="299">
        <f>I345-AS345</f>
        <v/>
      </c>
      <c r="AX345" s="299">
        <f>J345-AT345</f>
        <v/>
      </c>
      <c r="AY345" s="299">
        <f>K345-AU345</f>
        <v/>
      </c>
      <c r="AZ345" s="364" t="n"/>
      <c r="BA345" s="299" t="n"/>
      <c r="BB345" s="299" t="n"/>
      <c r="BC345" s="299" t="n"/>
      <c r="BD345" s="300" t="n"/>
      <c r="BE345" s="299">
        <f>L345-BA345</f>
        <v/>
      </c>
      <c r="BF345" s="299">
        <f>M345-BB345</f>
        <v/>
      </c>
      <c r="BG345" s="299">
        <f>N345-BC345</f>
        <v/>
      </c>
      <c r="BH345" s="299">
        <f>O345-BD345</f>
        <v/>
      </c>
      <c r="DJ345" s="365" t="n"/>
    </row>
    <row r="346" outlineLevel="1" ht="12.75" customHeight="1" s="302">
      <c r="A346" s="354">
        <f>C346&amp;D346</f>
        <v/>
      </c>
      <c r="B346" s="354">
        <f>C346&amp;F346</f>
        <v/>
      </c>
      <c r="C346" s="355" t="inlineStr">
        <is>
          <t>Hotel Name</t>
        </is>
      </c>
      <c r="D346" s="485">
        <f>TEXT(F346,"mmm")&amp;"-"&amp;RIGHT(YEAR(F346),2)</f>
        <v/>
      </c>
      <c r="E346" s="485" t="inlineStr">
        <is>
          <t>Q4</t>
        </is>
      </c>
      <c r="F346" s="485" t="n">
        <v>45358</v>
      </c>
      <c r="G346" s="486">
        <f>WEEKDAY(F346)</f>
        <v/>
      </c>
      <c r="H346" s="299" t="n"/>
      <c r="I346" s="299" t="n"/>
      <c r="J346" s="299" t="n"/>
      <c r="K346" s="300">
        <f>SUM(H346:J346)-J346</f>
        <v/>
      </c>
      <c r="L346" s="299" t="n"/>
      <c r="M346" s="299" t="n"/>
      <c r="N346" s="299" t="n"/>
      <c r="O346" s="300">
        <f>SUM(L346:N346)-N346</f>
        <v/>
      </c>
      <c r="P346" s="358">
        <f>IF(ISERROR(K346/VLOOKUP(C346,$W$1:$X$4,2,0)),"",K346/VLOOKUP(C346,$W$1:$X$4,2,0))</f>
        <v/>
      </c>
      <c r="Q346" s="358">
        <f>IF(ISERROR(O346/VLOOKUP(C346,$W$1:$X$4,2,0)),"",O346/VLOOKUP(C346,$W$1:$X$4,2,0))</f>
        <v/>
      </c>
      <c r="R346" s="299" t="inlineStr">
        <is>
          <t>L</t>
        </is>
      </c>
      <c r="S346" s="299">
        <f>N346</f>
        <v/>
      </c>
      <c r="T346" s="358">
        <f>(O346+S346)/VLOOKUP(C346,$W$1:$X$4,2,0)</f>
        <v/>
      </c>
      <c r="U346" s="299" t="inlineStr">
        <is>
          <t>L</t>
        </is>
      </c>
      <c r="V346" s="359">
        <f>U346=R346</f>
        <v/>
      </c>
      <c r="W346" s="360">
        <f>ROUND(L346,0)</f>
        <v/>
      </c>
      <c r="X346" s="360">
        <f>ROUND(M346,0)</f>
        <v/>
      </c>
      <c r="Y346" s="483" t="n"/>
      <c r="Z346" s="362" t="n"/>
      <c r="AA346" s="477" t="n"/>
      <c r="AB346" s="299">
        <f>L346-H346</f>
        <v/>
      </c>
      <c r="AC346" s="299">
        <f>M346-I346</f>
        <v/>
      </c>
      <c r="AD346" s="299">
        <f>N346-J346</f>
        <v/>
      </c>
      <c r="AE346" s="299">
        <f>O346-K346</f>
        <v/>
      </c>
      <c r="AF346" s="299" t="n"/>
      <c r="AG346" s="299" t="n"/>
      <c r="AH346" s="299" t="n"/>
      <c r="AI346" s="303" t="n"/>
      <c r="AJ346" s="300">
        <f>SUM(AG346:AI346)-AI346</f>
        <v/>
      </c>
      <c r="AK346" s="299" t="n"/>
      <c r="AL346" s="299" t="n"/>
      <c r="AM346" s="299" t="n"/>
      <c r="AN346" s="300">
        <f>SUM(AK346:AM346)-AM346</f>
        <v/>
      </c>
      <c r="AO346" s="358">
        <f>IF(ISERROR(AJ346/VLOOKUP(C346,$W$1:$X$4,2,0)),"",AJ346/VLOOKUP(C346,$W$1:$X$4,2,0))</f>
        <v/>
      </c>
      <c r="AP346" s="358">
        <f>IF(ISERROR(AN346/VLOOKUP(C346,$W$1:$X$4,2,0)),"",AN346/VLOOKUP(C346,$W$1:$X$4,2,0))</f>
        <v/>
      </c>
      <c r="AR346" s="299" t="n"/>
      <c r="AS346" s="299" t="n"/>
      <c r="AT346" s="299" t="n"/>
      <c r="AU346" s="300" t="n"/>
      <c r="AV346" s="299">
        <f>H346-AR346</f>
        <v/>
      </c>
      <c r="AW346" s="299">
        <f>I346-AS346</f>
        <v/>
      </c>
      <c r="AX346" s="299">
        <f>J346-AT346</f>
        <v/>
      </c>
      <c r="AY346" s="299">
        <f>K346-AU346</f>
        <v/>
      </c>
      <c r="AZ346" s="364" t="n"/>
      <c r="BA346" s="299" t="n"/>
      <c r="BB346" s="299" t="n"/>
      <c r="BC346" s="299" t="n"/>
      <c r="BD346" s="300" t="n"/>
      <c r="BE346" s="299">
        <f>L346-BA346</f>
        <v/>
      </c>
      <c r="BF346" s="299">
        <f>M346-BB346</f>
        <v/>
      </c>
      <c r="BG346" s="299">
        <f>N346-BC346</f>
        <v/>
      </c>
      <c r="BH346" s="299">
        <f>O346-BD346</f>
        <v/>
      </c>
      <c r="DJ346" s="365" t="n"/>
    </row>
    <row r="347" outlineLevel="1" ht="12.75" customHeight="1" s="302">
      <c r="A347" s="354">
        <f>C347&amp;D347</f>
        <v/>
      </c>
      <c r="B347" s="354">
        <f>C347&amp;F347</f>
        <v/>
      </c>
      <c r="C347" s="355" t="inlineStr">
        <is>
          <t>Hotel Name</t>
        </is>
      </c>
      <c r="D347" s="485">
        <f>TEXT(F347,"mmm")&amp;"-"&amp;RIGHT(YEAR(F347),2)</f>
        <v/>
      </c>
      <c r="E347" s="485" t="inlineStr">
        <is>
          <t>Q4</t>
        </is>
      </c>
      <c r="F347" s="485" t="n">
        <v>45359</v>
      </c>
      <c r="G347" s="486">
        <f>WEEKDAY(F347)</f>
        <v/>
      </c>
      <c r="H347" s="299" t="n"/>
      <c r="I347" s="299" t="n"/>
      <c r="J347" s="299" t="n"/>
      <c r="K347" s="300">
        <f>SUM(H347:J347)-J347</f>
        <v/>
      </c>
      <c r="L347" s="299" t="n"/>
      <c r="M347" s="299" t="n"/>
      <c r="N347" s="299" t="n"/>
      <c r="O347" s="300">
        <f>SUM(L347:N347)-N347</f>
        <v/>
      </c>
      <c r="P347" s="358">
        <f>IF(ISERROR(K347/VLOOKUP(C347,$W$1:$X$4,2,0)),"",K347/VLOOKUP(C347,$W$1:$X$4,2,0))</f>
        <v/>
      </c>
      <c r="Q347" s="358">
        <f>IF(ISERROR(O347/VLOOKUP(C347,$W$1:$X$4,2,0)),"",O347/VLOOKUP(C347,$W$1:$X$4,2,0))</f>
        <v/>
      </c>
      <c r="R347" s="299" t="inlineStr">
        <is>
          <t>L</t>
        </is>
      </c>
      <c r="S347" s="299">
        <f>N347</f>
        <v/>
      </c>
      <c r="T347" s="358">
        <f>(O347+S347)/VLOOKUP(C347,$W$1:$X$4,2,0)</f>
        <v/>
      </c>
      <c r="U347" s="299" t="inlineStr">
        <is>
          <t>L</t>
        </is>
      </c>
      <c r="V347" s="359">
        <f>U347=R347</f>
        <v/>
      </c>
      <c r="W347" s="360">
        <f>ROUND(L347,0)</f>
        <v/>
      </c>
      <c r="X347" s="360">
        <f>ROUND(M347,0)</f>
        <v/>
      </c>
      <c r="Y347" s="483" t="n"/>
      <c r="Z347" s="362" t="n"/>
      <c r="AA347" s="477" t="n"/>
      <c r="AB347" s="299">
        <f>L347-H347</f>
        <v/>
      </c>
      <c r="AC347" s="299">
        <f>M347-I347</f>
        <v/>
      </c>
      <c r="AD347" s="299">
        <f>N347-J347</f>
        <v/>
      </c>
      <c r="AE347" s="299">
        <f>O347-K347</f>
        <v/>
      </c>
      <c r="AF347" s="299" t="n"/>
      <c r="AG347" s="299" t="n"/>
      <c r="AH347" s="299" t="n"/>
      <c r="AI347" s="303" t="n"/>
      <c r="AJ347" s="300">
        <f>SUM(AG347:AI347)-AI347</f>
        <v/>
      </c>
      <c r="AK347" s="299" t="n"/>
      <c r="AL347" s="299" t="n"/>
      <c r="AM347" s="299" t="n"/>
      <c r="AN347" s="300">
        <f>SUM(AK347:AM347)-AM347</f>
        <v/>
      </c>
      <c r="AO347" s="358">
        <f>IF(ISERROR(AJ347/VLOOKUP(C347,$W$1:$X$4,2,0)),"",AJ347/VLOOKUP(C347,$W$1:$X$4,2,0))</f>
        <v/>
      </c>
      <c r="AP347" s="358">
        <f>IF(ISERROR(AN347/VLOOKUP(C347,$W$1:$X$4,2,0)),"",AN347/VLOOKUP(C347,$W$1:$X$4,2,0))</f>
        <v/>
      </c>
      <c r="AR347" s="299" t="n"/>
      <c r="AS347" s="299" t="n"/>
      <c r="AT347" s="299" t="n"/>
      <c r="AU347" s="300" t="n"/>
      <c r="AV347" s="299">
        <f>H347-AR347</f>
        <v/>
      </c>
      <c r="AW347" s="299">
        <f>I347-AS347</f>
        <v/>
      </c>
      <c r="AX347" s="299">
        <f>J347-AT347</f>
        <v/>
      </c>
      <c r="AY347" s="299">
        <f>K347-AU347</f>
        <v/>
      </c>
      <c r="AZ347" s="364" t="n"/>
      <c r="BA347" s="299" t="n"/>
      <c r="BB347" s="299" t="n"/>
      <c r="BC347" s="299" t="n"/>
      <c r="BD347" s="300" t="n"/>
      <c r="BE347" s="299">
        <f>L347-BA347</f>
        <v/>
      </c>
      <c r="BF347" s="299">
        <f>M347-BB347</f>
        <v/>
      </c>
      <c r="BG347" s="299">
        <f>N347-BC347</f>
        <v/>
      </c>
      <c r="BH347" s="299">
        <f>O347-BD347</f>
        <v/>
      </c>
      <c r="DJ347" s="365" t="n"/>
    </row>
    <row r="348" outlineLevel="1" ht="12.75" customHeight="1" s="302">
      <c r="A348" s="354">
        <f>C348&amp;D348</f>
        <v/>
      </c>
      <c r="B348" s="354">
        <f>C348&amp;F348</f>
        <v/>
      </c>
      <c r="C348" s="355" t="inlineStr">
        <is>
          <t>Hotel Name</t>
        </is>
      </c>
      <c r="D348" s="485">
        <f>TEXT(F348,"mmm")&amp;"-"&amp;RIGHT(YEAR(F348),2)</f>
        <v/>
      </c>
      <c r="E348" s="485" t="inlineStr">
        <is>
          <t>Q4</t>
        </is>
      </c>
      <c r="F348" s="485" t="n">
        <v>45360</v>
      </c>
      <c r="G348" s="486">
        <f>WEEKDAY(F348)</f>
        <v/>
      </c>
      <c r="H348" s="299" t="n"/>
      <c r="I348" s="299" t="n"/>
      <c r="J348" s="299" t="n"/>
      <c r="K348" s="300">
        <f>SUM(H348:J348)-J348</f>
        <v/>
      </c>
      <c r="L348" s="299" t="n"/>
      <c r="M348" s="299" t="n"/>
      <c r="N348" s="299" t="n"/>
      <c r="O348" s="300">
        <f>SUM(L348:N348)-N348</f>
        <v/>
      </c>
      <c r="P348" s="358">
        <f>IF(ISERROR(K348/VLOOKUP(C348,$W$1:$X$4,2,0)),"",K348/VLOOKUP(C348,$W$1:$X$4,2,0))</f>
        <v/>
      </c>
      <c r="Q348" s="358">
        <f>IF(ISERROR(O348/VLOOKUP(C348,$W$1:$X$4,2,0)),"",O348/VLOOKUP(C348,$W$1:$X$4,2,0))</f>
        <v/>
      </c>
      <c r="R348" s="299" t="inlineStr">
        <is>
          <t>L</t>
        </is>
      </c>
      <c r="S348" s="299">
        <f>N348</f>
        <v/>
      </c>
      <c r="T348" s="358">
        <f>(O348+S348)/VLOOKUP(C348,$W$1:$X$4,2,0)</f>
        <v/>
      </c>
      <c r="U348" s="299" t="inlineStr">
        <is>
          <t>L</t>
        </is>
      </c>
      <c r="V348" s="359">
        <f>U348=R348</f>
        <v/>
      </c>
      <c r="W348" s="360">
        <f>ROUND(L348,0)</f>
        <v/>
      </c>
      <c r="X348" s="360">
        <f>ROUND(M348,0)</f>
        <v/>
      </c>
      <c r="Y348" s="483" t="n"/>
      <c r="Z348" s="362" t="n"/>
      <c r="AA348" s="477" t="n"/>
      <c r="AB348" s="299">
        <f>L348-H348</f>
        <v/>
      </c>
      <c r="AC348" s="299">
        <f>M348-I348</f>
        <v/>
      </c>
      <c r="AD348" s="299">
        <f>N348-J348</f>
        <v/>
      </c>
      <c r="AE348" s="299">
        <f>O348-K348</f>
        <v/>
      </c>
      <c r="AF348" s="299" t="n"/>
      <c r="AG348" s="299" t="n"/>
      <c r="AH348" s="299" t="n"/>
      <c r="AI348" s="303" t="n"/>
      <c r="AJ348" s="300">
        <f>SUM(AG348:AI348)-AI348</f>
        <v/>
      </c>
      <c r="AK348" s="299" t="n"/>
      <c r="AL348" s="299" t="n"/>
      <c r="AM348" s="299" t="n"/>
      <c r="AN348" s="300">
        <f>SUM(AK348:AM348)-AM348</f>
        <v/>
      </c>
      <c r="AO348" s="358">
        <f>IF(ISERROR(AJ348/VLOOKUP(C348,$W$1:$X$4,2,0)),"",AJ348/VLOOKUP(C348,$W$1:$X$4,2,0))</f>
        <v/>
      </c>
      <c r="AP348" s="358">
        <f>IF(ISERROR(AN348/VLOOKUP(C348,$W$1:$X$4,2,0)),"",AN348/VLOOKUP(C348,$W$1:$X$4,2,0))</f>
        <v/>
      </c>
      <c r="AR348" s="299" t="n"/>
      <c r="AS348" s="299" t="n"/>
      <c r="AT348" s="299" t="n"/>
      <c r="AU348" s="300" t="n"/>
      <c r="AV348" s="299">
        <f>H348-AR348</f>
        <v/>
      </c>
      <c r="AW348" s="299">
        <f>I348-AS348</f>
        <v/>
      </c>
      <c r="AX348" s="299">
        <f>J348-AT348</f>
        <v/>
      </c>
      <c r="AY348" s="299">
        <f>K348-AU348</f>
        <v/>
      </c>
      <c r="AZ348" s="364" t="n"/>
      <c r="BA348" s="299" t="n"/>
      <c r="BB348" s="299" t="n"/>
      <c r="BC348" s="299" t="n"/>
      <c r="BD348" s="300" t="n"/>
      <c r="BE348" s="299">
        <f>L348-BA348</f>
        <v/>
      </c>
      <c r="BF348" s="299">
        <f>M348-BB348</f>
        <v/>
      </c>
      <c r="BG348" s="299">
        <f>N348-BC348</f>
        <v/>
      </c>
      <c r="BH348" s="299">
        <f>O348-BD348</f>
        <v/>
      </c>
      <c r="DJ348" s="365" t="n"/>
    </row>
    <row r="349" outlineLevel="1" ht="12.75" customHeight="1" s="302">
      <c r="A349" s="354">
        <f>C349&amp;D349</f>
        <v/>
      </c>
      <c r="B349" s="354">
        <f>C349&amp;F349</f>
        <v/>
      </c>
      <c r="C349" s="355" t="inlineStr">
        <is>
          <t>Hotel Name</t>
        </is>
      </c>
      <c r="D349" s="485">
        <f>TEXT(F349,"mmm")&amp;"-"&amp;RIGHT(YEAR(F349),2)</f>
        <v/>
      </c>
      <c r="E349" s="485" t="inlineStr">
        <is>
          <t>Q4</t>
        </is>
      </c>
      <c r="F349" s="485" t="n">
        <v>45361</v>
      </c>
      <c r="G349" s="486">
        <f>WEEKDAY(F349)</f>
        <v/>
      </c>
      <c r="H349" s="299" t="n"/>
      <c r="I349" s="299" t="n"/>
      <c r="J349" s="299" t="n"/>
      <c r="K349" s="300">
        <f>SUM(H349:J349)-J349</f>
        <v/>
      </c>
      <c r="L349" s="299" t="n"/>
      <c r="M349" s="299" t="n"/>
      <c r="N349" s="299" t="n"/>
      <c r="O349" s="300">
        <f>SUM(L349:N349)-N349</f>
        <v/>
      </c>
      <c r="P349" s="358">
        <f>IF(ISERROR(K349/VLOOKUP(C349,$W$1:$X$4,2,0)),"",K349/VLOOKUP(C349,$W$1:$X$4,2,0))</f>
        <v/>
      </c>
      <c r="Q349" s="358">
        <f>IF(ISERROR(O349/VLOOKUP(C349,$W$1:$X$4,2,0)),"",O349/VLOOKUP(C349,$W$1:$X$4,2,0))</f>
        <v/>
      </c>
      <c r="R349" s="299" t="inlineStr">
        <is>
          <t>L</t>
        </is>
      </c>
      <c r="S349" s="299">
        <f>N349</f>
        <v/>
      </c>
      <c r="T349" s="358">
        <f>(O349+S349)/VLOOKUP(C349,$W$1:$X$4,2,0)</f>
        <v/>
      </c>
      <c r="U349" s="299" t="inlineStr">
        <is>
          <t>L</t>
        </is>
      </c>
      <c r="V349" s="359">
        <f>U349=R349</f>
        <v/>
      </c>
      <c r="W349" s="360">
        <f>ROUND(L349,0)</f>
        <v/>
      </c>
      <c r="X349" s="360">
        <f>ROUND(M349,0)</f>
        <v/>
      </c>
      <c r="Y349" s="483" t="n"/>
      <c r="Z349" s="362" t="n"/>
      <c r="AA349" s="477" t="n"/>
      <c r="AB349" s="299">
        <f>L349-H349</f>
        <v/>
      </c>
      <c r="AC349" s="299">
        <f>M349-I349</f>
        <v/>
      </c>
      <c r="AD349" s="299">
        <f>N349-J349</f>
        <v/>
      </c>
      <c r="AE349" s="299">
        <f>O349-K349</f>
        <v/>
      </c>
      <c r="AF349" s="299" t="n"/>
      <c r="AG349" s="299" t="n"/>
      <c r="AH349" s="299" t="n"/>
      <c r="AI349" s="303" t="n"/>
      <c r="AJ349" s="300">
        <f>SUM(AG349:AI349)-AI349</f>
        <v/>
      </c>
      <c r="AK349" s="299" t="n"/>
      <c r="AL349" s="299" t="n"/>
      <c r="AM349" s="299" t="n"/>
      <c r="AN349" s="300">
        <f>SUM(AK349:AM349)-AM349</f>
        <v/>
      </c>
      <c r="AO349" s="358">
        <f>IF(ISERROR(AJ349/VLOOKUP(C349,$W$1:$X$4,2,0)),"",AJ349/VLOOKUP(C349,$W$1:$X$4,2,0))</f>
        <v/>
      </c>
      <c r="AP349" s="358">
        <f>IF(ISERROR(AN349/VLOOKUP(C349,$W$1:$X$4,2,0)),"",AN349/VLOOKUP(C349,$W$1:$X$4,2,0))</f>
        <v/>
      </c>
      <c r="AR349" s="299" t="n"/>
      <c r="AS349" s="299" t="n"/>
      <c r="AT349" s="299" t="n"/>
      <c r="AU349" s="300" t="n"/>
      <c r="AV349" s="299">
        <f>H349-AR349</f>
        <v/>
      </c>
      <c r="AW349" s="299">
        <f>I349-AS349</f>
        <v/>
      </c>
      <c r="AX349" s="299">
        <f>J349-AT349</f>
        <v/>
      </c>
      <c r="AY349" s="299">
        <f>K349-AU349</f>
        <v/>
      </c>
      <c r="AZ349" s="364" t="n"/>
      <c r="BA349" s="299" t="n"/>
      <c r="BB349" s="299" t="n"/>
      <c r="BC349" s="299" t="n"/>
      <c r="BD349" s="300" t="n"/>
      <c r="BE349" s="299">
        <f>L349-BA349</f>
        <v/>
      </c>
      <c r="BF349" s="299">
        <f>M349-BB349</f>
        <v/>
      </c>
      <c r="BG349" s="299">
        <f>N349-BC349</f>
        <v/>
      </c>
      <c r="BH349" s="299">
        <f>O349-BD349</f>
        <v/>
      </c>
      <c r="DJ349" s="365" t="n"/>
    </row>
    <row r="350" outlineLevel="1" ht="12.75" customHeight="1" s="302">
      <c r="A350" s="354">
        <f>C350&amp;D350</f>
        <v/>
      </c>
      <c r="B350" s="354">
        <f>C350&amp;F350</f>
        <v/>
      </c>
      <c r="C350" s="355" t="inlineStr">
        <is>
          <t>Hotel Name</t>
        </is>
      </c>
      <c r="D350" s="485">
        <f>TEXT(F350,"mmm")&amp;"-"&amp;RIGHT(YEAR(F350),2)</f>
        <v/>
      </c>
      <c r="E350" s="485" t="inlineStr">
        <is>
          <t>Q4</t>
        </is>
      </c>
      <c r="F350" s="485" t="n">
        <v>45362</v>
      </c>
      <c r="G350" s="486">
        <f>WEEKDAY(F350)</f>
        <v/>
      </c>
      <c r="H350" s="299" t="n"/>
      <c r="I350" s="299" t="n"/>
      <c r="J350" s="299" t="n"/>
      <c r="K350" s="300">
        <f>SUM(H350:J350)-J350</f>
        <v/>
      </c>
      <c r="L350" s="299" t="n"/>
      <c r="M350" s="299" t="n"/>
      <c r="N350" s="299" t="n"/>
      <c r="O350" s="300">
        <f>SUM(L350:N350)-N350</f>
        <v/>
      </c>
      <c r="P350" s="358">
        <f>IF(ISERROR(K350/VLOOKUP(C350,$W$1:$X$4,2,0)),"",K350/VLOOKUP(C350,$W$1:$X$4,2,0))</f>
        <v/>
      </c>
      <c r="Q350" s="358">
        <f>IF(ISERROR(O350/VLOOKUP(C350,$W$1:$X$4,2,0)),"",O350/VLOOKUP(C350,$W$1:$X$4,2,0))</f>
        <v/>
      </c>
      <c r="R350" s="299" t="inlineStr">
        <is>
          <t>L</t>
        </is>
      </c>
      <c r="S350" s="299">
        <f>N350</f>
        <v/>
      </c>
      <c r="T350" s="358">
        <f>(O350+S350)/VLOOKUP(C350,$W$1:$X$4,2,0)</f>
        <v/>
      </c>
      <c r="U350" s="299" t="inlineStr">
        <is>
          <t>L</t>
        </is>
      </c>
      <c r="V350" s="359">
        <f>U350=R350</f>
        <v/>
      </c>
      <c r="W350" s="360">
        <f>ROUND(L350,0)</f>
        <v/>
      </c>
      <c r="X350" s="360">
        <f>ROUND(M350,0)</f>
        <v/>
      </c>
      <c r="Y350" s="483" t="n"/>
      <c r="Z350" s="362" t="n"/>
      <c r="AA350" s="477" t="n"/>
      <c r="AB350" s="299">
        <f>L350-H350</f>
        <v/>
      </c>
      <c r="AC350" s="299">
        <f>M350-I350</f>
        <v/>
      </c>
      <c r="AD350" s="299">
        <f>N350-J350</f>
        <v/>
      </c>
      <c r="AE350" s="299">
        <f>O350-K350</f>
        <v/>
      </c>
      <c r="AF350" s="299" t="n"/>
      <c r="AG350" s="299" t="n"/>
      <c r="AH350" s="299" t="n"/>
      <c r="AI350" s="303" t="n"/>
      <c r="AJ350" s="300">
        <f>SUM(AG350:AI350)-AI350</f>
        <v/>
      </c>
      <c r="AK350" s="299" t="n"/>
      <c r="AL350" s="299" t="n"/>
      <c r="AM350" s="299" t="n"/>
      <c r="AN350" s="300">
        <f>SUM(AK350:AM350)-AM350</f>
        <v/>
      </c>
      <c r="AO350" s="358">
        <f>IF(ISERROR(AJ350/VLOOKUP(C350,$W$1:$X$4,2,0)),"",AJ350/VLOOKUP(C350,$W$1:$X$4,2,0))</f>
        <v/>
      </c>
      <c r="AP350" s="358">
        <f>IF(ISERROR(AN350/VLOOKUP(C350,$W$1:$X$4,2,0)),"",AN350/VLOOKUP(C350,$W$1:$X$4,2,0))</f>
        <v/>
      </c>
      <c r="AR350" s="299" t="n"/>
      <c r="AS350" s="299" t="n"/>
      <c r="AT350" s="299" t="n"/>
      <c r="AU350" s="300" t="n"/>
      <c r="AV350" s="299">
        <f>H350-AR350</f>
        <v/>
      </c>
      <c r="AW350" s="299">
        <f>I350-AS350</f>
        <v/>
      </c>
      <c r="AX350" s="299">
        <f>J350-AT350</f>
        <v/>
      </c>
      <c r="AY350" s="299">
        <f>K350-AU350</f>
        <v/>
      </c>
      <c r="AZ350" s="364" t="n"/>
      <c r="BA350" s="299" t="n"/>
      <c r="BB350" s="299" t="n"/>
      <c r="BC350" s="299" t="n"/>
      <c r="BD350" s="300" t="n"/>
      <c r="BE350" s="299">
        <f>L350-BA350</f>
        <v/>
      </c>
      <c r="BF350" s="299">
        <f>M350-BB350</f>
        <v/>
      </c>
      <c r="BG350" s="299">
        <f>N350-BC350</f>
        <v/>
      </c>
      <c r="BH350" s="299">
        <f>O350-BD350</f>
        <v/>
      </c>
      <c r="DJ350" s="365" t="n"/>
    </row>
    <row r="351" outlineLevel="1" ht="12.75" customHeight="1" s="302">
      <c r="A351" s="354">
        <f>C351&amp;D351</f>
        <v/>
      </c>
      <c r="B351" s="354">
        <f>C351&amp;F351</f>
        <v/>
      </c>
      <c r="C351" s="355" t="inlineStr">
        <is>
          <t>Hotel Name</t>
        </is>
      </c>
      <c r="D351" s="485">
        <f>TEXT(F351,"mmm")&amp;"-"&amp;RIGHT(YEAR(F351),2)</f>
        <v/>
      </c>
      <c r="E351" s="485" t="inlineStr">
        <is>
          <t>Q4</t>
        </is>
      </c>
      <c r="F351" s="485" t="n">
        <v>45363</v>
      </c>
      <c r="G351" s="486">
        <f>WEEKDAY(F351)</f>
        <v/>
      </c>
      <c r="H351" s="299" t="n"/>
      <c r="I351" s="299" t="n"/>
      <c r="J351" s="299" t="n"/>
      <c r="K351" s="300">
        <f>SUM(H351:J351)-J351</f>
        <v/>
      </c>
      <c r="L351" s="299" t="n"/>
      <c r="M351" s="299" t="n"/>
      <c r="N351" s="299" t="n"/>
      <c r="O351" s="300">
        <f>SUM(L351:N351)-N351</f>
        <v/>
      </c>
      <c r="P351" s="358">
        <f>IF(ISERROR(K351/VLOOKUP(C351,$W$1:$X$4,2,0)),"",K351/VLOOKUP(C351,$W$1:$X$4,2,0))</f>
        <v/>
      </c>
      <c r="Q351" s="358">
        <f>IF(ISERROR(O351/VLOOKUP(C351,$W$1:$X$4,2,0)),"",O351/VLOOKUP(C351,$W$1:$X$4,2,0))</f>
        <v/>
      </c>
      <c r="R351" s="299" t="inlineStr">
        <is>
          <t>L</t>
        </is>
      </c>
      <c r="S351" s="299">
        <f>N351</f>
        <v/>
      </c>
      <c r="T351" s="358">
        <f>(O351+S351)/VLOOKUP(C351,$W$1:$X$4,2,0)</f>
        <v/>
      </c>
      <c r="U351" s="299" t="inlineStr">
        <is>
          <t>L</t>
        </is>
      </c>
      <c r="V351" s="359">
        <f>U351=R351</f>
        <v/>
      </c>
      <c r="W351" s="360">
        <f>ROUND(L351,0)</f>
        <v/>
      </c>
      <c r="X351" s="360">
        <f>ROUND(M351,0)</f>
        <v/>
      </c>
      <c r="Y351" s="483" t="n"/>
      <c r="Z351" s="362" t="n"/>
      <c r="AA351" s="477" t="n"/>
      <c r="AB351" s="299">
        <f>L351-H351</f>
        <v/>
      </c>
      <c r="AC351" s="299">
        <f>M351-I351</f>
        <v/>
      </c>
      <c r="AD351" s="299">
        <f>N351-J351</f>
        <v/>
      </c>
      <c r="AE351" s="299">
        <f>O351-K351</f>
        <v/>
      </c>
      <c r="AF351" s="299" t="n"/>
      <c r="AG351" s="299" t="n"/>
      <c r="AH351" s="299" t="n"/>
      <c r="AI351" s="303" t="n"/>
      <c r="AJ351" s="300">
        <f>SUM(AG351:AI351)-AI351</f>
        <v/>
      </c>
      <c r="AK351" s="299" t="n"/>
      <c r="AL351" s="299" t="n"/>
      <c r="AM351" s="299" t="n"/>
      <c r="AN351" s="300">
        <f>SUM(AK351:AM351)-AM351</f>
        <v/>
      </c>
      <c r="AO351" s="358">
        <f>IF(ISERROR(AJ351/VLOOKUP(C351,$W$1:$X$4,2,0)),"",AJ351/VLOOKUP(C351,$W$1:$X$4,2,0))</f>
        <v/>
      </c>
      <c r="AP351" s="358">
        <f>IF(ISERROR(AN351/VLOOKUP(C351,$W$1:$X$4,2,0)),"",AN351/VLOOKUP(C351,$W$1:$X$4,2,0))</f>
        <v/>
      </c>
      <c r="AR351" s="299" t="n"/>
      <c r="AS351" s="299" t="n"/>
      <c r="AT351" s="299" t="n"/>
      <c r="AU351" s="300" t="n"/>
      <c r="AV351" s="299">
        <f>H351-AR351</f>
        <v/>
      </c>
      <c r="AW351" s="299">
        <f>I351-AS351</f>
        <v/>
      </c>
      <c r="AX351" s="299">
        <f>J351-AT351</f>
        <v/>
      </c>
      <c r="AY351" s="299">
        <f>K351-AU351</f>
        <v/>
      </c>
      <c r="AZ351" s="364" t="n"/>
      <c r="BA351" s="299" t="n"/>
      <c r="BB351" s="299" t="n"/>
      <c r="BC351" s="299" t="n"/>
      <c r="BD351" s="300" t="n"/>
      <c r="BE351" s="299">
        <f>L351-BA351</f>
        <v/>
      </c>
      <c r="BF351" s="299">
        <f>M351-BB351</f>
        <v/>
      </c>
      <c r="BG351" s="299">
        <f>N351-BC351</f>
        <v/>
      </c>
      <c r="BH351" s="299">
        <f>O351-BD351</f>
        <v/>
      </c>
      <c r="DJ351" s="365" t="n"/>
    </row>
    <row r="352" outlineLevel="1" ht="12.75" customHeight="1" s="302">
      <c r="A352" s="354">
        <f>C352&amp;D352</f>
        <v/>
      </c>
      <c r="B352" s="354">
        <f>C352&amp;F352</f>
        <v/>
      </c>
      <c r="C352" s="355" t="inlineStr">
        <is>
          <t>Hotel Name</t>
        </is>
      </c>
      <c r="D352" s="485">
        <f>TEXT(F352,"mmm")&amp;"-"&amp;RIGHT(YEAR(F352),2)</f>
        <v/>
      </c>
      <c r="E352" s="485" t="inlineStr">
        <is>
          <t>Q4</t>
        </is>
      </c>
      <c r="F352" s="485" t="n">
        <v>45364</v>
      </c>
      <c r="G352" s="486">
        <f>WEEKDAY(F352)</f>
        <v/>
      </c>
      <c r="H352" s="299" t="n"/>
      <c r="I352" s="299" t="n"/>
      <c r="J352" s="299" t="n"/>
      <c r="K352" s="300">
        <f>SUM(H352:J352)-J352</f>
        <v/>
      </c>
      <c r="L352" s="299" t="n"/>
      <c r="M352" s="299" t="n"/>
      <c r="N352" s="299" t="n"/>
      <c r="O352" s="300">
        <f>SUM(L352:N352)-N352</f>
        <v/>
      </c>
      <c r="P352" s="358">
        <f>IF(ISERROR(K352/VLOOKUP(C352,$W$1:$X$4,2,0)),"",K352/VLOOKUP(C352,$W$1:$X$4,2,0))</f>
        <v/>
      </c>
      <c r="Q352" s="358">
        <f>IF(ISERROR(O352/VLOOKUP(C352,$W$1:$X$4,2,0)),"",O352/VLOOKUP(C352,$W$1:$X$4,2,0))</f>
        <v/>
      </c>
      <c r="R352" s="299" t="inlineStr">
        <is>
          <t>L</t>
        </is>
      </c>
      <c r="S352" s="299">
        <f>N352</f>
        <v/>
      </c>
      <c r="T352" s="358">
        <f>(O352+S352)/VLOOKUP(C352,$W$1:$X$4,2,0)</f>
        <v/>
      </c>
      <c r="U352" s="299" t="inlineStr">
        <is>
          <t>L</t>
        </is>
      </c>
      <c r="V352" s="359">
        <f>U352=R352</f>
        <v/>
      </c>
      <c r="W352" s="360">
        <f>ROUND(L352,0)</f>
        <v/>
      </c>
      <c r="X352" s="360">
        <f>ROUND(M352,0)</f>
        <v/>
      </c>
      <c r="Y352" s="483" t="n"/>
      <c r="Z352" s="362" t="n"/>
      <c r="AA352" s="477" t="n"/>
      <c r="AB352" s="299">
        <f>L352-H352</f>
        <v/>
      </c>
      <c r="AC352" s="299">
        <f>M352-I352</f>
        <v/>
      </c>
      <c r="AD352" s="299">
        <f>N352-J352</f>
        <v/>
      </c>
      <c r="AE352" s="299">
        <f>O352-K352</f>
        <v/>
      </c>
      <c r="AF352" s="299" t="n"/>
      <c r="AG352" s="299" t="n"/>
      <c r="AH352" s="299" t="n"/>
      <c r="AI352" s="303" t="n"/>
      <c r="AJ352" s="300">
        <f>SUM(AG352:AI352)-AI352</f>
        <v/>
      </c>
      <c r="AK352" s="299" t="n"/>
      <c r="AL352" s="299" t="n"/>
      <c r="AM352" s="299" t="n"/>
      <c r="AN352" s="300">
        <f>SUM(AK352:AM352)-AM352</f>
        <v/>
      </c>
      <c r="AO352" s="358">
        <f>IF(ISERROR(AJ352/VLOOKUP(C352,$W$1:$X$4,2,0)),"",AJ352/VLOOKUP(C352,$W$1:$X$4,2,0))</f>
        <v/>
      </c>
      <c r="AP352" s="358">
        <f>IF(ISERROR(AN352/VLOOKUP(C352,$W$1:$X$4,2,0)),"",AN352/VLOOKUP(C352,$W$1:$X$4,2,0))</f>
        <v/>
      </c>
      <c r="AR352" s="299" t="n"/>
      <c r="AS352" s="299" t="n"/>
      <c r="AT352" s="299" t="n"/>
      <c r="AU352" s="300" t="n"/>
      <c r="AV352" s="299">
        <f>H352-AR352</f>
        <v/>
      </c>
      <c r="AW352" s="299">
        <f>I352-AS352</f>
        <v/>
      </c>
      <c r="AX352" s="299">
        <f>J352-AT352</f>
        <v/>
      </c>
      <c r="AY352" s="299">
        <f>K352-AU352</f>
        <v/>
      </c>
      <c r="AZ352" s="364" t="n"/>
      <c r="BA352" s="299" t="n"/>
      <c r="BB352" s="299" t="n"/>
      <c r="BC352" s="299" t="n"/>
      <c r="BD352" s="300" t="n"/>
      <c r="BE352" s="299">
        <f>L352-BA352</f>
        <v/>
      </c>
      <c r="BF352" s="299">
        <f>M352-BB352</f>
        <v/>
      </c>
      <c r="BG352" s="299">
        <f>N352-BC352</f>
        <v/>
      </c>
      <c r="BH352" s="299">
        <f>O352-BD352</f>
        <v/>
      </c>
      <c r="DJ352" s="365" t="n"/>
    </row>
    <row r="353" outlineLevel="1" ht="12.75" customHeight="1" s="302">
      <c r="A353" s="354">
        <f>C353&amp;D353</f>
        <v/>
      </c>
      <c r="B353" s="354">
        <f>C353&amp;F353</f>
        <v/>
      </c>
      <c r="C353" s="355" t="inlineStr">
        <is>
          <t>Hotel Name</t>
        </is>
      </c>
      <c r="D353" s="485">
        <f>TEXT(F353,"mmm")&amp;"-"&amp;RIGHT(YEAR(F353),2)</f>
        <v/>
      </c>
      <c r="E353" s="485" t="inlineStr">
        <is>
          <t>Q4</t>
        </is>
      </c>
      <c r="F353" s="485" t="n">
        <v>45365</v>
      </c>
      <c r="G353" s="486">
        <f>WEEKDAY(F353)</f>
        <v/>
      </c>
      <c r="H353" s="299" t="n"/>
      <c r="I353" s="299" t="n"/>
      <c r="J353" s="299" t="n"/>
      <c r="K353" s="300">
        <f>SUM(H353:J353)-J353</f>
        <v/>
      </c>
      <c r="L353" s="299" t="n"/>
      <c r="M353" s="299" t="n"/>
      <c r="N353" s="299" t="n"/>
      <c r="O353" s="300">
        <f>SUM(L353:N353)-N353</f>
        <v/>
      </c>
      <c r="P353" s="358">
        <f>IF(ISERROR(K353/VLOOKUP(C353,$W$1:$X$4,2,0)),"",K353/VLOOKUP(C353,$W$1:$X$4,2,0))</f>
        <v/>
      </c>
      <c r="Q353" s="358">
        <f>IF(ISERROR(O353/VLOOKUP(C353,$W$1:$X$4,2,0)),"",O353/VLOOKUP(C353,$W$1:$X$4,2,0))</f>
        <v/>
      </c>
      <c r="R353" s="299" t="inlineStr">
        <is>
          <t>L</t>
        </is>
      </c>
      <c r="S353" s="299">
        <f>N353</f>
        <v/>
      </c>
      <c r="T353" s="358">
        <f>(O353+S353)/VLOOKUP(C353,$W$1:$X$4,2,0)</f>
        <v/>
      </c>
      <c r="U353" s="299" t="inlineStr">
        <is>
          <t>L</t>
        </is>
      </c>
      <c r="V353" s="359">
        <f>U353=R353</f>
        <v/>
      </c>
      <c r="W353" s="360">
        <f>ROUND(L353,0)</f>
        <v/>
      </c>
      <c r="X353" s="360">
        <f>ROUND(M353,0)</f>
        <v/>
      </c>
      <c r="Y353" s="483" t="n"/>
      <c r="Z353" s="362" t="n"/>
      <c r="AA353" s="477" t="n"/>
      <c r="AB353" s="299">
        <f>L353-H353</f>
        <v/>
      </c>
      <c r="AC353" s="299">
        <f>M353-I353</f>
        <v/>
      </c>
      <c r="AD353" s="299">
        <f>N353-J353</f>
        <v/>
      </c>
      <c r="AE353" s="299">
        <f>O353-K353</f>
        <v/>
      </c>
      <c r="AF353" s="299" t="n"/>
      <c r="AG353" s="299" t="n"/>
      <c r="AH353" s="299" t="n"/>
      <c r="AI353" s="303" t="n"/>
      <c r="AJ353" s="300">
        <f>SUM(AG353:AI353)-AI353</f>
        <v/>
      </c>
      <c r="AK353" s="299" t="n"/>
      <c r="AL353" s="299" t="n"/>
      <c r="AM353" s="299" t="n"/>
      <c r="AN353" s="300">
        <f>SUM(AK353:AM353)-AM353</f>
        <v/>
      </c>
      <c r="AO353" s="358">
        <f>IF(ISERROR(AJ353/VLOOKUP(C353,$W$1:$X$4,2,0)),"",AJ353/VLOOKUP(C353,$W$1:$X$4,2,0))</f>
        <v/>
      </c>
      <c r="AP353" s="358">
        <f>IF(ISERROR(AN353/VLOOKUP(C353,$W$1:$X$4,2,0)),"",AN353/VLOOKUP(C353,$W$1:$X$4,2,0))</f>
        <v/>
      </c>
      <c r="AR353" s="299" t="n"/>
      <c r="AS353" s="299" t="n"/>
      <c r="AT353" s="299" t="n"/>
      <c r="AU353" s="300" t="n"/>
      <c r="AV353" s="299">
        <f>H353-AR353</f>
        <v/>
      </c>
      <c r="AW353" s="299">
        <f>I353-AS353</f>
        <v/>
      </c>
      <c r="AX353" s="299">
        <f>J353-AT353</f>
        <v/>
      </c>
      <c r="AY353" s="299">
        <f>K353-AU353</f>
        <v/>
      </c>
      <c r="AZ353" s="364" t="n"/>
      <c r="BA353" s="299" t="n"/>
      <c r="BB353" s="299" t="n"/>
      <c r="BC353" s="299" t="n"/>
      <c r="BD353" s="300" t="n"/>
      <c r="BE353" s="299">
        <f>L353-BA353</f>
        <v/>
      </c>
      <c r="BF353" s="299">
        <f>M353-BB353</f>
        <v/>
      </c>
      <c r="BG353" s="299">
        <f>N353-BC353</f>
        <v/>
      </c>
      <c r="BH353" s="299">
        <f>O353-BD353</f>
        <v/>
      </c>
      <c r="DJ353" s="365" t="n"/>
    </row>
    <row r="354" outlineLevel="1" ht="12.75" customHeight="1" s="302">
      <c r="A354" s="354">
        <f>C354&amp;D354</f>
        <v/>
      </c>
      <c r="B354" s="354">
        <f>C354&amp;F354</f>
        <v/>
      </c>
      <c r="C354" s="355" t="inlineStr">
        <is>
          <t>Hotel Name</t>
        </is>
      </c>
      <c r="D354" s="485">
        <f>TEXT(F354,"mmm")&amp;"-"&amp;RIGHT(YEAR(F354),2)</f>
        <v/>
      </c>
      <c r="E354" s="485" t="inlineStr">
        <is>
          <t>Q4</t>
        </is>
      </c>
      <c r="F354" s="485" t="n">
        <v>45366</v>
      </c>
      <c r="G354" s="486">
        <f>WEEKDAY(F354)</f>
        <v/>
      </c>
      <c r="H354" s="299" t="n"/>
      <c r="I354" s="299" t="n"/>
      <c r="J354" s="299" t="n"/>
      <c r="K354" s="300">
        <f>SUM(H354:J354)-J354</f>
        <v/>
      </c>
      <c r="L354" s="299" t="n"/>
      <c r="M354" s="299" t="n"/>
      <c r="N354" s="299" t="n"/>
      <c r="O354" s="300">
        <f>SUM(L354:N354)-N354</f>
        <v/>
      </c>
      <c r="P354" s="358">
        <f>IF(ISERROR(K354/VLOOKUP(C354,$W$1:$X$4,2,0)),"",K354/VLOOKUP(C354,$W$1:$X$4,2,0))</f>
        <v/>
      </c>
      <c r="Q354" s="358">
        <f>IF(ISERROR(O354/VLOOKUP(C354,$W$1:$X$4,2,0)),"",O354/VLOOKUP(C354,$W$1:$X$4,2,0))</f>
        <v/>
      </c>
      <c r="R354" s="299" t="inlineStr">
        <is>
          <t>L</t>
        </is>
      </c>
      <c r="S354" s="299">
        <f>N354</f>
        <v/>
      </c>
      <c r="T354" s="358">
        <f>(O354+S354)/VLOOKUP(C354,$W$1:$X$4,2,0)</f>
        <v/>
      </c>
      <c r="U354" s="299" t="inlineStr">
        <is>
          <t>L</t>
        </is>
      </c>
      <c r="V354" s="359">
        <f>U354=R354</f>
        <v/>
      </c>
      <c r="W354" s="360">
        <f>ROUND(L354,0)</f>
        <v/>
      </c>
      <c r="X354" s="360">
        <f>ROUND(M354,0)</f>
        <v/>
      </c>
      <c r="Y354" s="483" t="n"/>
      <c r="Z354" s="362" t="n"/>
      <c r="AA354" s="477" t="n"/>
      <c r="AB354" s="299">
        <f>L354-H354</f>
        <v/>
      </c>
      <c r="AC354" s="299">
        <f>M354-I354</f>
        <v/>
      </c>
      <c r="AD354" s="299">
        <f>N354-J354</f>
        <v/>
      </c>
      <c r="AE354" s="299">
        <f>O354-K354</f>
        <v/>
      </c>
      <c r="AF354" s="299" t="n"/>
      <c r="AG354" s="299" t="n"/>
      <c r="AH354" s="299" t="n"/>
      <c r="AI354" s="303" t="n"/>
      <c r="AJ354" s="300">
        <f>SUM(AG354:AI354)-AI354</f>
        <v/>
      </c>
      <c r="AK354" s="299" t="n"/>
      <c r="AL354" s="299" t="n"/>
      <c r="AM354" s="299" t="n"/>
      <c r="AN354" s="300">
        <f>SUM(AK354:AM354)-AM354</f>
        <v/>
      </c>
      <c r="AO354" s="358">
        <f>IF(ISERROR(AJ354/VLOOKUP(C354,$W$1:$X$4,2,0)),"",AJ354/VLOOKUP(C354,$W$1:$X$4,2,0))</f>
        <v/>
      </c>
      <c r="AP354" s="358">
        <f>IF(ISERROR(AN354/VLOOKUP(C354,$W$1:$X$4,2,0)),"",AN354/VLOOKUP(C354,$W$1:$X$4,2,0))</f>
        <v/>
      </c>
      <c r="AR354" s="299" t="n"/>
      <c r="AS354" s="299" t="n"/>
      <c r="AT354" s="299" t="n"/>
      <c r="AU354" s="300" t="n"/>
      <c r="AV354" s="299">
        <f>H354-AR354</f>
        <v/>
      </c>
      <c r="AW354" s="299">
        <f>I354-AS354</f>
        <v/>
      </c>
      <c r="AX354" s="299">
        <f>J354-AT354</f>
        <v/>
      </c>
      <c r="AY354" s="299">
        <f>K354-AU354</f>
        <v/>
      </c>
      <c r="AZ354" s="364" t="n"/>
      <c r="BA354" s="299" t="n"/>
      <c r="BB354" s="299" t="n"/>
      <c r="BC354" s="299" t="n"/>
      <c r="BD354" s="300" t="n"/>
      <c r="BE354" s="299">
        <f>L354-BA354</f>
        <v/>
      </c>
      <c r="BF354" s="299">
        <f>M354-BB354</f>
        <v/>
      </c>
      <c r="BG354" s="299">
        <f>N354-BC354</f>
        <v/>
      </c>
      <c r="BH354" s="299">
        <f>O354-BD354</f>
        <v/>
      </c>
      <c r="DJ354" s="365" t="n"/>
    </row>
    <row r="355" outlineLevel="1" ht="12.75" customHeight="1" s="302">
      <c r="A355" s="354">
        <f>C355&amp;D355</f>
        <v/>
      </c>
      <c r="B355" s="354">
        <f>C355&amp;F355</f>
        <v/>
      </c>
      <c r="C355" s="355" t="inlineStr">
        <is>
          <t>Hotel Name</t>
        </is>
      </c>
      <c r="D355" s="485">
        <f>TEXT(F355,"mmm")&amp;"-"&amp;RIGHT(YEAR(F355),2)</f>
        <v/>
      </c>
      <c r="E355" s="485" t="inlineStr">
        <is>
          <t>Q4</t>
        </is>
      </c>
      <c r="F355" s="485" t="n">
        <v>45367</v>
      </c>
      <c r="G355" s="486">
        <f>WEEKDAY(F355)</f>
        <v/>
      </c>
      <c r="H355" s="299" t="n"/>
      <c r="I355" s="299" t="n"/>
      <c r="J355" s="299" t="n"/>
      <c r="K355" s="300">
        <f>SUM(H355:J355)-J355</f>
        <v/>
      </c>
      <c r="L355" s="299" t="n"/>
      <c r="M355" s="299" t="n"/>
      <c r="N355" s="299" t="n"/>
      <c r="O355" s="300">
        <f>SUM(L355:N355)-N355</f>
        <v/>
      </c>
      <c r="P355" s="358">
        <f>IF(ISERROR(K355/VLOOKUP(C355,$W$1:$X$4,2,0)),"",K355/VLOOKUP(C355,$W$1:$X$4,2,0))</f>
        <v/>
      </c>
      <c r="Q355" s="358">
        <f>IF(ISERROR(O355/VLOOKUP(C355,$W$1:$X$4,2,0)),"",O355/VLOOKUP(C355,$W$1:$X$4,2,0))</f>
        <v/>
      </c>
      <c r="R355" s="299" t="inlineStr">
        <is>
          <t>L</t>
        </is>
      </c>
      <c r="S355" s="299">
        <f>N355</f>
        <v/>
      </c>
      <c r="T355" s="358">
        <f>(O355+S355)/VLOOKUP(C355,$W$1:$X$4,2,0)</f>
        <v/>
      </c>
      <c r="U355" s="299" t="inlineStr">
        <is>
          <t>L</t>
        </is>
      </c>
      <c r="V355" s="359">
        <f>U355=R355</f>
        <v/>
      </c>
      <c r="W355" s="360">
        <f>ROUND(L355,0)</f>
        <v/>
      </c>
      <c r="X355" s="360">
        <f>ROUND(M355,0)</f>
        <v/>
      </c>
      <c r="Y355" s="483" t="n"/>
      <c r="Z355" s="362" t="n"/>
      <c r="AA355" s="477" t="n"/>
      <c r="AB355" s="299">
        <f>L355-H355</f>
        <v/>
      </c>
      <c r="AC355" s="299">
        <f>M355-I355</f>
        <v/>
      </c>
      <c r="AD355" s="299">
        <f>N355-J355</f>
        <v/>
      </c>
      <c r="AE355" s="299">
        <f>O355-K355</f>
        <v/>
      </c>
      <c r="AF355" s="299" t="n"/>
      <c r="AG355" s="299" t="n"/>
      <c r="AH355" s="299" t="n"/>
      <c r="AI355" s="303" t="n"/>
      <c r="AJ355" s="300">
        <f>SUM(AG355:AI355)-AI355</f>
        <v/>
      </c>
      <c r="AK355" s="299" t="n"/>
      <c r="AL355" s="299" t="n"/>
      <c r="AM355" s="299" t="n"/>
      <c r="AN355" s="300">
        <f>SUM(AK355:AM355)-AM355</f>
        <v/>
      </c>
      <c r="AO355" s="358">
        <f>IF(ISERROR(AJ355/VLOOKUP(C355,$W$1:$X$4,2,0)),"",AJ355/VLOOKUP(C355,$W$1:$X$4,2,0))</f>
        <v/>
      </c>
      <c r="AP355" s="358">
        <f>IF(ISERROR(AN355/VLOOKUP(C355,$W$1:$X$4,2,0)),"",AN355/VLOOKUP(C355,$W$1:$X$4,2,0))</f>
        <v/>
      </c>
      <c r="AR355" s="299" t="n"/>
      <c r="AS355" s="299" t="n"/>
      <c r="AT355" s="299" t="n"/>
      <c r="AU355" s="300" t="n"/>
      <c r="AV355" s="299">
        <f>H355-AR355</f>
        <v/>
      </c>
      <c r="AW355" s="299">
        <f>I355-AS355</f>
        <v/>
      </c>
      <c r="AX355" s="299">
        <f>J355-AT355</f>
        <v/>
      </c>
      <c r="AY355" s="299">
        <f>K355-AU355</f>
        <v/>
      </c>
      <c r="AZ355" s="364" t="n"/>
      <c r="BA355" s="299" t="n"/>
      <c r="BB355" s="299" t="n"/>
      <c r="BC355" s="299" t="n"/>
      <c r="BD355" s="300" t="n"/>
      <c r="BE355" s="299">
        <f>L355-BA355</f>
        <v/>
      </c>
      <c r="BF355" s="299">
        <f>M355-BB355</f>
        <v/>
      </c>
      <c r="BG355" s="299">
        <f>N355-BC355</f>
        <v/>
      </c>
      <c r="BH355" s="299">
        <f>O355-BD355</f>
        <v/>
      </c>
      <c r="DJ355" s="365" t="n"/>
    </row>
    <row r="356" outlineLevel="1" ht="12.75" customHeight="1" s="302">
      <c r="A356" s="354">
        <f>C356&amp;D356</f>
        <v/>
      </c>
      <c r="B356" s="354">
        <f>C356&amp;F356</f>
        <v/>
      </c>
      <c r="C356" s="355" t="inlineStr">
        <is>
          <t>Hotel Name</t>
        </is>
      </c>
      <c r="D356" s="485">
        <f>TEXT(F356,"mmm")&amp;"-"&amp;RIGHT(YEAR(F356),2)</f>
        <v/>
      </c>
      <c r="E356" s="485" t="inlineStr">
        <is>
          <t>Q4</t>
        </is>
      </c>
      <c r="F356" s="485" t="n">
        <v>45368</v>
      </c>
      <c r="G356" s="486">
        <f>WEEKDAY(F356)</f>
        <v/>
      </c>
      <c r="H356" s="299" t="n"/>
      <c r="I356" s="299" t="n"/>
      <c r="J356" s="299" t="n"/>
      <c r="K356" s="300">
        <f>SUM(H356:J356)-J356</f>
        <v/>
      </c>
      <c r="L356" s="299" t="n"/>
      <c r="M356" s="299" t="n"/>
      <c r="N356" s="299" t="n"/>
      <c r="O356" s="300">
        <f>SUM(L356:N356)-N356</f>
        <v/>
      </c>
      <c r="P356" s="358">
        <f>IF(ISERROR(K356/VLOOKUP(C356,$W$1:$X$4,2,0)),"",K356/VLOOKUP(C356,$W$1:$X$4,2,0))</f>
        <v/>
      </c>
      <c r="Q356" s="358">
        <f>IF(ISERROR(O356/VLOOKUP(C356,$W$1:$X$4,2,0)),"",O356/VLOOKUP(C356,$W$1:$X$4,2,0))</f>
        <v/>
      </c>
      <c r="R356" s="299" t="inlineStr">
        <is>
          <t>L</t>
        </is>
      </c>
      <c r="S356" s="299">
        <f>N356</f>
        <v/>
      </c>
      <c r="T356" s="358">
        <f>(O356+S356)/VLOOKUP(C356,$W$1:$X$4,2,0)</f>
        <v/>
      </c>
      <c r="U356" s="299" t="inlineStr">
        <is>
          <t>L</t>
        </is>
      </c>
      <c r="V356" s="359">
        <f>U356=R356</f>
        <v/>
      </c>
      <c r="W356" s="360">
        <f>ROUND(L356,0)</f>
        <v/>
      </c>
      <c r="X356" s="360">
        <f>ROUND(M356,0)</f>
        <v/>
      </c>
      <c r="Y356" s="483" t="n"/>
      <c r="Z356" s="362" t="n"/>
      <c r="AA356" s="477" t="n"/>
      <c r="AB356" s="299">
        <f>L356-H356</f>
        <v/>
      </c>
      <c r="AC356" s="299">
        <f>M356-I356</f>
        <v/>
      </c>
      <c r="AD356" s="299">
        <f>N356-J356</f>
        <v/>
      </c>
      <c r="AE356" s="299">
        <f>O356-K356</f>
        <v/>
      </c>
      <c r="AF356" s="299" t="n"/>
      <c r="AG356" s="299" t="n"/>
      <c r="AH356" s="299" t="n"/>
      <c r="AI356" s="303" t="n"/>
      <c r="AJ356" s="300">
        <f>SUM(AG356:AI356)-AI356</f>
        <v/>
      </c>
      <c r="AK356" s="299" t="n"/>
      <c r="AL356" s="299" t="n"/>
      <c r="AM356" s="299" t="n"/>
      <c r="AN356" s="300">
        <f>SUM(AK356:AM356)-AM356</f>
        <v/>
      </c>
      <c r="AO356" s="358">
        <f>IF(ISERROR(AJ356/VLOOKUP(C356,$W$1:$X$4,2,0)),"",AJ356/VLOOKUP(C356,$W$1:$X$4,2,0))</f>
        <v/>
      </c>
      <c r="AP356" s="358">
        <f>IF(ISERROR(AN356/VLOOKUP(C356,$W$1:$X$4,2,0)),"",AN356/VLOOKUP(C356,$W$1:$X$4,2,0))</f>
        <v/>
      </c>
      <c r="AR356" s="299" t="n"/>
      <c r="AS356" s="299" t="n"/>
      <c r="AT356" s="299" t="n"/>
      <c r="AU356" s="300" t="n"/>
      <c r="AV356" s="299">
        <f>H356-AR356</f>
        <v/>
      </c>
      <c r="AW356" s="299">
        <f>I356-AS356</f>
        <v/>
      </c>
      <c r="AX356" s="299">
        <f>J356-AT356</f>
        <v/>
      </c>
      <c r="AY356" s="299">
        <f>K356-AU356</f>
        <v/>
      </c>
      <c r="AZ356" s="364" t="n"/>
      <c r="BA356" s="299" t="n"/>
      <c r="BB356" s="299" t="n"/>
      <c r="BC356" s="299" t="n"/>
      <c r="BD356" s="300" t="n"/>
      <c r="BE356" s="299">
        <f>L356-BA356</f>
        <v/>
      </c>
      <c r="BF356" s="299">
        <f>M356-BB356</f>
        <v/>
      </c>
      <c r="BG356" s="299">
        <f>N356-BC356</f>
        <v/>
      </c>
      <c r="BH356" s="299">
        <f>O356-BD356</f>
        <v/>
      </c>
      <c r="DJ356" s="365" t="n"/>
    </row>
    <row r="357" outlineLevel="1" ht="12.75" customHeight="1" s="302">
      <c r="A357" s="354">
        <f>C357&amp;D357</f>
        <v/>
      </c>
      <c r="B357" s="354">
        <f>C357&amp;F357</f>
        <v/>
      </c>
      <c r="C357" s="355" t="inlineStr">
        <is>
          <t>Hotel Name</t>
        </is>
      </c>
      <c r="D357" s="485">
        <f>TEXT(F357,"mmm")&amp;"-"&amp;RIGHT(YEAR(F357),2)</f>
        <v/>
      </c>
      <c r="E357" s="485" t="inlineStr">
        <is>
          <t>Q4</t>
        </is>
      </c>
      <c r="F357" s="485" t="n">
        <v>45369</v>
      </c>
      <c r="G357" s="486">
        <f>WEEKDAY(F357)</f>
        <v/>
      </c>
      <c r="H357" s="299" t="n"/>
      <c r="I357" s="299" t="n"/>
      <c r="J357" s="299" t="n"/>
      <c r="K357" s="300">
        <f>SUM(H357:J357)-J357</f>
        <v/>
      </c>
      <c r="L357" s="299" t="n"/>
      <c r="M357" s="299" t="n"/>
      <c r="N357" s="299" t="n"/>
      <c r="O357" s="300">
        <f>SUM(L357:N357)-N357</f>
        <v/>
      </c>
      <c r="P357" s="358">
        <f>IF(ISERROR(K357/VLOOKUP(C357,$W$1:$X$4,2,0)),"",K357/VLOOKUP(C357,$W$1:$X$4,2,0))</f>
        <v/>
      </c>
      <c r="Q357" s="358">
        <f>IF(ISERROR(O357/VLOOKUP(C357,$W$1:$X$4,2,0)),"",O357/VLOOKUP(C357,$W$1:$X$4,2,0))</f>
        <v/>
      </c>
      <c r="R357" s="299" t="inlineStr">
        <is>
          <t>L</t>
        </is>
      </c>
      <c r="S357" s="299">
        <f>N357</f>
        <v/>
      </c>
      <c r="T357" s="358">
        <f>(O357+S357)/VLOOKUP(C357,$W$1:$X$4,2,0)</f>
        <v/>
      </c>
      <c r="U357" s="299" t="inlineStr">
        <is>
          <t>L</t>
        </is>
      </c>
      <c r="V357" s="359">
        <f>U357=R357</f>
        <v/>
      </c>
      <c r="W357" s="360">
        <f>ROUND(L357,0)</f>
        <v/>
      </c>
      <c r="X357" s="360">
        <f>ROUND(M357,0)</f>
        <v/>
      </c>
      <c r="Y357" s="483" t="n"/>
      <c r="Z357" s="362" t="n"/>
      <c r="AA357" s="477" t="n"/>
      <c r="AB357" s="299">
        <f>L357-H357</f>
        <v/>
      </c>
      <c r="AC357" s="299">
        <f>M357-I357</f>
        <v/>
      </c>
      <c r="AD357" s="299">
        <f>N357-J357</f>
        <v/>
      </c>
      <c r="AE357" s="299">
        <f>O357-K357</f>
        <v/>
      </c>
      <c r="AF357" s="299" t="n"/>
      <c r="AG357" s="299" t="n"/>
      <c r="AH357" s="299" t="n"/>
      <c r="AI357" s="303" t="n"/>
      <c r="AJ357" s="300">
        <f>SUM(AG357:AI357)-AI357</f>
        <v/>
      </c>
      <c r="AK357" s="299" t="n"/>
      <c r="AL357" s="299" t="n"/>
      <c r="AM357" s="299" t="n"/>
      <c r="AN357" s="300">
        <f>SUM(AK357:AM357)-AM357</f>
        <v/>
      </c>
      <c r="AO357" s="358">
        <f>IF(ISERROR(AJ357/VLOOKUP(C357,$W$1:$X$4,2,0)),"",AJ357/VLOOKUP(C357,$W$1:$X$4,2,0))</f>
        <v/>
      </c>
      <c r="AP357" s="358">
        <f>IF(ISERROR(AN357/VLOOKUP(C357,$W$1:$X$4,2,0)),"",AN357/VLOOKUP(C357,$W$1:$X$4,2,0))</f>
        <v/>
      </c>
      <c r="AR357" s="299" t="n"/>
      <c r="AS357" s="299" t="n"/>
      <c r="AT357" s="299" t="n"/>
      <c r="AU357" s="300" t="n"/>
      <c r="AV357" s="299">
        <f>H357-AR357</f>
        <v/>
      </c>
      <c r="AW357" s="299">
        <f>I357-AS357</f>
        <v/>
      </c>
      <c r="AX357" s="299">
        <f>J357-AT357</f>
        <v/>
      </c>
      <c r="AY357" s="299">
        <f>K357-AU357</f>
        <v/>
      </c>
      <c r="AZ357" s="364" t="n"/>
      <c r="BA357" s="299" t="n"/>
      <c r="BB357" s="299" t="n"/>
      <c r="BC357" s="299" t="n"/>
      <c r="BD357" s="300" t="n"/>
      <c r="BE357" s="299">
        <f>L357-BA357</f>
        <v/>
      </c>
      <c r="BF357" s="299">
        <f>M357-BB357</f>
        <v/>
      </c>
      <c r="BG357" s="299">
        <f>N357-BC357</f>
        <v/>
      </c>
      <c r="BH357" s="299">
        <f>O357-BD357</f>
        <v/>
      </c>
      <c r="DJ357" s="365" t="n"/>
    </row>
    <row r="358" outlineLevel="1" ht="12.75" customHeight="1" s="302">
      <c r="A358" s="354">
        <f>C358&amp;D358</f>
        <v/>
      </c>
      <c r="B358" s="354">
        <f>C358&amp;F358</f>
        <v/>
      </c>
      <c r="C358" s="355" t="inlineStr">
        <is>
          <t>Hotel Name</t>
        </is>
      </c>
      <c r="D358" s="485">
        <f>TEXT(F358,"mmm")&amp;"-"&amp;RIGHT(YEAR(F358),2)</f>
        <v/>
      </c>
      <c r="E358" s="485" t="inlineStr">
        <is>
          <t>Q4</t>
        </is>
      </c>
      <c r="F358" s="485" t="n">
        <v>45370</v>
      </c>
      <c r="G358" s="486">
        <f>WEEKDAY(F358)</f>
        <v/>
      </c>
      <c r="H358" s="299" t="n"/>
      <c r="I358" s="299" t="n"/>
      <c r="J358" s="299" t="n"/>
      <c r="K358" s="300">
        <f>SUM(H358:J358)-J358</f>
        <v/>
      </c>
      <c r="L358" s="299" t="n"/>
      <c r="M358" s="299" t="n"/>
      <c r="N358" s="299" t="n"/>
      <c r="O358" s="300">
        <f>SUM(L358:N358)-N358</f>
        <v/>
      </c>
      <c r="P358" s="358">
        <f>IF(ISERROR(K358/VLOOKUP(C358,$W$1:$X$4,2,0)),"",K358/VLOOKUP(C358,$W$1:$X$4,2,0))</f>
        <v/>
      </c>
      <c r="Q358" s="358">
        <f>IF(ISERROR(O358/VLOOKUP(C358,$W$1:$X$4,2,0)),"",O358/VLOOKUP(C358,$W$1:$X$4,2,0))</f>
        <v/>
      </c>
      <c r="R358" s="299" t="inlineStr">
        <is>
          <t>L</t>
        </is>
      </c>
      <c r="S358" s="299">
        <f>N358</f>
        <v/>
      </c>
      <c r="T358" s="358">
        <f>(O358+S358)/VLOOKUP(C358,$W$1:$X$4,2,0)</f>
        <v/>
      </c>
      <c r="U358" s="299" t="inlineStr">
        <is>
          <t>L</t>
        </is>
      </c>
      <c r="V358" s="359">
        <f>U358=R358</f>
        <v/>
      </c>
      <c r="W358" s="360">
        <f>ROUND(L358,0)</f>
        <v/>
      </c>
      <c r="X358" s="360">
        <f>ROUND(M358,0)</f>
        <v/>
      </c>
      <c r="Y358" s="483" t="n"/>
      <c r="Z358" s="362" t="n"/>
      <c r="AA358" s="477" t="n"/>
      <c r="AB358" s="299">
        <f>L358-H358</f>
        <v/>
      </c>
      <c r="AC358" s="299">
        <f>M358-I358</f>
        <v/>
      </c>
      <c r="AD358" s="299">
        <f>N358-J358</f>
        <v/>
      </c>
      <c r="AE358" s="299">
        <f>O358-K358</f>
        <v/>
      </c>
      <c r="AF358" s="299" t="n"/>
      <c r="AG358" s="299" t="n"/>
      <c r="AH358" s="299" t="n"/>
      <c r="AI358" s="303" t="n"/>
      <c r="AJ358" s="300">
        <f>SUM(AG358:AI358)-AI358</f>
        <v/>
      </c>
      <c r="AK358" s="299" t="n"/>
      <c r="AL358" s="299" t="n"/>
      <c r="AM358" s="299" t="n"/>
      <c r="AN358" s="300">
        <f>SUM(AK358:AM358)-AM358</f>
        <v/>
      </c>
      <c r="AO358" s="358">
        <f>IF(ISERROR(AJ358/VLOOKUP(C358,$W$1:$X$4,2,0)),"",AJ358/VLOOKUP(C358,$W$1:$X$4,2,0))</f>
        <v/>
      </c>
      <c r="AP358" s="358">
        <f>IF(ISERROR(AN358/VLOOKUP(C358,$W$1:$X$4,2,0)),"",AN358/VLOOKUP(C358,$W$1:$X$4,2,0))</f>
        <v/>
      </c>
      <c r="AR358" s="299" t="n"/>
      <c r="AS358" s="299" t="n"/>
      <c r="AT358" s="299" t="n"/>
      <c r="AU358" s="300" t="n"/>
      <c r="AV358" s="299">
        <f>H358-AR358</f>
        <v/>
      </c>
      <c r="AW358" s="299">
        <f>I358-AS358</f>
        <v/>
      </c>
      <c r="AX358" s="299">
        <f>J358-AT358</f>
        <v/>
      </c>
      <c r="AY358" s="299">
        <f>K358-AU358</f>
        <v/>
      </c>
      <c r="AZ358" s="364" t="n"/>
      <c r="BA358" s="299" t="n"/>
      <c r="BB358" s="299" t="n"/>
      <c r="BC358" s="299" t="n"/>
      <c r="BD358" s="300" t="n"/>
      <c r="BE358" s="299">
        <f>L358-BA358</f>
        <v/>
      </c>
      <c r="BF358" s="299">
        <f>M358-BB358</f>
        <v/>
      </c>
      <c r="BG358" s="299">
        <f>N358-BC358</f>
        <v/>
      </c>
      <c r="BH358" s="299">
        <f>O358-BD358</f>
        <v/>
      </c>
      <c r="DJ358" s="365" t="n"/>
    </row>
    <row r="359" outlineLevel="1" ht="12.75" customHeight="1" s="302">
      <c r="A359" s="354">
        <f>C359&amp;D359</f>
        <v/>
      </c>
      <c r="B359" s="354">
        <f>C359&amp;F359</f>
        <v/>
      </c>
      <c r="C359" s="355" t="inlineStr">
        <is>
          <t>Hotel Name</t>
        </is>
      </c>
      <c r="D359" s="485">
        <f>TEXT(F359,"mmm")&amp;"-"&amp;RIGHT(YEAR(F359),2)</f>
        <v/>
      </c>
      <c r="E359" s="485" t="inlineStr">
        <is>
          <t>Q4</t>
        </is>
      </c>
      <c r="F359" s="485" t="n">
        <v>45371</v>
      </c>
      <c r="G359" s="486">
        <f>WEEKDAY(F359)</f>
        <v/>
      </c>
      <c r="H359" s="299" t="n"/>
      <c r="I359" s="299" t="n"/>
      <c r="J359" s="299" t="n"/>
      <c r="K359" s="300">
        <f>SUM(H359:J359)-J359</f>
        <v/>
      </c>
      <c r="L359" s="299" t="n"/>
      <c r="M359" s="299" t="n"/>
      <c r="N359" s="299" t="n"/>
      <c r="O359" s="300">
        <f>SUM(L359:N359)-N359</f>
        <v/>
      </c>
      <c r="P359" s="358">
        <f>IF(ISERROR(K359/VLOOKUP(C359,$W$1:$X$4,2,0)),"",K359/VLOOKUP(C359,$W$1:$X$4,2,0))</f>
        <v/>
      </c>
      <c r="Q359" s="358">
        <f>IF(ISERROR(O359/VLOOKUP(C359,$W$1:$X$4,2,0)),"",O359/VLOOKUP(C359,$W$1:$X$4,2,0))</f>
        <v/>
      </c>
      <c r="R359" s="299" t="inlineStr">
        <is>
          <t>L</t>
        </is>
      </c>
      <c r="S359" s="299">
        <f>N359</f>
        <v/>
      </c>
      <c r="T359" s="358">
        <f>(O359+S359)/VLOOKUP(C359,$W$1:$X$4,2,0)</f>
        <v/>
      </c>
      <c r="U359" s="299" t="inlineStr">
        <is>
          <t>L</t>
        </is>
      </c>
      <c r="V359" s="359">
        <f>U359=R359</f>
        <v/>
      </c>
      <c r="W359" s="360">
        <f>ROUND(L359,0)</f>
        <v/>
      </c>
      <c r="X359" s="360">
        <f>ROUND(M359,0)</f>
        <v/>
      </c>
      <c r="Y359" s="483" t="n"/>
      <c r="Z359" s="362" t="n"/>
      <c r="AA359" s="477" t="n"/>
      <c r="AB359" s="299">
        <f>L359-H359</f>
        <v/>
      </c>
      <c r="AC359" s="299">
        <f>M359-I359</f>
        <v/>
      </c>
      <c r="AD359" s="299">
        <f>N359-J359</f>
        <v/>
      </c>
      <c r="AE359" s="299">
        <f>O359-K359</f>
        <v/>
      </c>
      <c r="AF359" s="299" t="n"/>
      <c r="AG359" s="299" t="n"/>
      <c r="AH359" s="299" t="n"/>
      <c r="AI359" s="303" t="n"/>
      <c r="AJ359" s="300">
        <f>SUM(AG359:AI359)-AI359</f>
        <v/>
      </c>
      <c r="AK359" s="299" t="n"/>
      <c r="AL359" s="299" t="n"/>
      <c r="AM359" s="299" t="n"/>
      <c r="AN359" s="300">
        <f>SUM(AK359:AM359)-AM359</f>
        <v/>
      </c>
      <c r="AO359" s="358">
        <f>IF(ISERROR(AJ359/VLOOKUP(C359,$W$1:$X$4,2,0)),"",AJ359/VLOOKUP(C359,$W$1:$X$4,2,0))</f>
        <v/>
      </c>
      <c r="AP359" s="358">
        <f>IF(ISERROR(AN359/VLOOKUP(C359,$W$1:$X$4,2,0)),"",AN359/VLOOKUP(C359,$W$1:$X$4,2,0))</f>
        <v/>
      </c>
      <c r="AR359" s="299" t="n"/>
      <c r="AS359" s="299" t="n"/>
      <c r="AT359" s="299" t="n"/>
      <c r="AU359" s="300" t="n"/>
      <c r="AV359" s="299">
        <f>H359-AR359</f>
        <v/>
      </c>
      <c r="AW359" s="299">
        <f>I359-AS359</f>
        <v/>
      </c>
      <c r="AX359" s="299">
        <f>J359-AT359</f>
        <v/>
      </c>
      <c r="AY359" s="299">
        <f>K359-AU359</f>
        <v/>
      </c>
      <c r="AZ359" s="364" t="n"/>
      <c r="BA359" s="299" t="n"/>
      <c r="BB359" s="299" t="n"/>
      <c r="BC359" s="299" t="n"/>
      <c r="BD359" s="300" t="n"/>
      <c r="BE359" s="299">
        <f>L359-BA359</f>
        <v/>
      </c>
      <c r="BF359" s="299">
        <f>M359-BB359</f>
        <v/>
      </c>
      <c r="BG359" s="299">
        <f>N359-BC359</f>
        <v/>
      </c>
      <c r="BH359" s="299">
        <f>O359-BD359</f>
        <v/>
      </c>
      <c r="DJ359" s="365" t="n"/>
    </row>
    <row r="360" outlineLevel="1" ht="12.75" customHeight="1" s="302">
      <c r="A360" s="354">
        <f>C360&amp;D360</f>
        <v/>
      </c>
      <c r="B360" s="354">
        <f>C360&amp;F360</f>
        <v/>
      </c>
      <c r="C360" s="355" t="inlineStr">
        <is>
          <t>Hotel Name</t>
        </is>
      </c>
      <c r="D360" s="485">
        <f>TEXT(F360,"mmm")&amp;"-"&amp;RIGHT(YEAR(F360),2)</f>
        <v/>
      </c>
      <c r="E360" s="485" t="inlineStr">
        <is>
          <t>Q4</t>
        </is>
      </c>
      <c r="F360" s="485" t="n">
        <v>45372</v>
      </c>
      <c r="G360" s="486">
        <f>WEEKDAY(F360)</f>
        <v/>
      </c>
      <c r="H360" s="299" t="n"/>
      <c r="I360" s="299" t="n"/>
      <c r="J360" s="299" t="n"/>
      <c r="K360" s="300">
        <f>SUM(H360:J360)-J360</f>
        <v/>
      </c>
      <c r="L360" s="299" t="n"/>
      <c r="M360" s="299" t="n"/>
      <c r="N360" s="299" t="n"/>
      <c r="O360" s="300">
        <f>SUM(L360:N360)-N360</f>
        <v/>
      </c>
      <c r="P360" s="358">
        <f>IF(ISERROR(K360/VLOOKUP(C360,$W$1:$X$4,2,0)),"",K360/VLOOKUP(C360,$W$1:$X$4,2,0))</f>
        <v/>
      </c>
      <c r="Q360" s="358">
        <f>IF(ISERROR(O360/VLOOKUP(C360,$W$1:$X$4,2,0)),"",O360/VLOOKUP(C360,$W$1:$X$4,2,0))</f>
        <v/>
      </c>
      <c r="R360" s="299" t="inlineStr">
        <is>
          <t>L</t>
        </is>
      </c>
      <c r="S360" s="299">
        <f>N360</f>
        <v/>
      </c>
      <c r="T360" s="358">
        <f>(O360+S360)/VLOOKUP(C360,$W$1:$X$4,2,0)</f>
        <v/>
      </c>
      <c r="U360" s="299" t="inlineStr">
        <is>
          <t>L</t>
        </is>
      </c>
      <c r="V360" s="359">
        <f>U360=R360</f>
        <v/>
      </c>
      <c r="W360" s="360">
        <f>ROUND(L360,0)</f>
        <v/>
      </c>
      <c r="X360" s="360">
        <f>ROUND(M360,0)</f>
        <v/>
      </c>
      <c r="Y360" s="483" t="n"/>
      <c r="Z360" s="362" t="n"/>
      <c r="AA360" s="477" t="n"/>
      <c r="AB360" s="299">
        <f>L360-H360</f>
        <v/>
      </c>
      <c r="AC360" s="299">
        <f>M360-I360</f>
        <v/>
      </c>
      <c r="AD360" s="299">
        <f>N360-J360</f>
        <v/>
      </c>
      <c r="AE360" s="299">
        <f>O360-K360</f>
        <v/>
      </c>
      <c r="AF360" s="299" t="n"/>
      <c r="AG360" s="299" t="n"/>
      <c r="AH360" s="299" t="n"/>
      <c r="AI360" s="303" t="n"/>
      <c r="AJ360" s="300">
        <f>SUM(AG360:AI360)-AI360</f>
        <v/>
      </c>
      <c r="AK360" s="299" t="n"/>
      <c r="AL360" s="299" t="n"/>
      <c r="AM360" s="299" t="n"/>
      <c r="AN360" s="300">
        <f>SUM(AK360:AM360)-AM360</f>
        <v/>
      </c>
      <c r="AO360" s="358">
        <f>IF(ISERROR(AJ360/VLOOKUP(C360,$W$1:$X$4,2,0)),"",AJ360/VLOOKUP(C360,$W$1:$X$4,2,0))</f>
        <v/>
      </c>
      <c r="AP360" s="358">
        <f>IF(ISERROR(AN360/VLOOKUP(C360,$W$1:$X$4,2,0)),"",AN360/VLOOKUP(C360,$W$1:$X$4,2,0))</f>
        <v/>
      </c>
      <c r="AR360" s="299" t="n"/>
      <c r="AS360" s="299" t="n"/>
      <c r="AT360" s="299" t="n"/>
      <c r="AU360" s="300" t="n"/>
      <c r="AV360" s="299">
        <f>H360-AR360</f>
        <v/>
      </c>
      <c r="AW360" s="299">
        <f>I360-AS360</f>
        <v/>
      </c>
      <c r="AX360" s="299">
        <f>J360-AT360</f>
        <v/>
      </c>
      <c r="AY360" s="299">
        <f>K360-AU360</f>
        <v/>
      </c>
      <c r="AZ360" s="364" t="n"/>
      <c r="BA360" s="299" t="n"/>
      <c r="BB360" s="299" t="n"/>
      <c r="BC360" s="299" t="n"/>
      <c r="BD360" s="300" t="n"/>
      <c r="BE360" s="299">
        <f>L360-BA360</f>
        <v/>
      </c>
      <c r="BF360" s="299">
        <f>M360-BB360</f>
        <v/>
      </c>
      <c r="BG360" s="299">
        <f>N360-BC360</f>
        <v/>
      </c>
      <c r="BH360" s="299">
        <f>O360-BD360</f>
        <v/>
      </c>
      <c r="DJ360" s="365" t="n"/>
    </row>
    <row r="361" outlineLevel="1" ht="12.75" customHeight="1" s="302">
      <c r="A361" s="354">
        <f>C361&amp;D361</f>
        <v/>
      </c>
      <c r="B361" s="354">
        <f>C361&amp;F361</f>
        <v/>
      </c>
      <c r="C361" s="355" t="inlineStr">
        <is>
          <t>Hotel Name</t>
        </is>
      </c>
      <c r="D361" s="485">
        <f>TEXT(F361,"mmm")&amp;"-"&amp;RIGHT(YEAR(F361),2)</f>
        <v/>
      </c>
      <c r="E361" s="485" t="inlineStr">
        <is>
          <t>Q4</t>
        </is>
      </c>
      <c r="F361" s="485" t="n">
        <v>45373</v>
      </c>
      <c r="G361" s="486">
        <f>WEEKDAY(F361)</f>
        <v/>
      </c>
      <c r="H361" s="299" t="n"/>
      <c r="I361" s="299" t="n"/>
      <c r="J361" s="299" t="n"/>
      <c r="K361" s="300">
        <f>SUM(H361:J361)-J361</f>
        <v/>
      </c>
      <c r="L361" s="299" t="n"/>
      <c r="M361" s="299" t="n"/>
      <c r="N361" s="299" t="n"/>
      <c r="O361" s="300">
        <f>SUM(L361:N361)-N361</f>
        <v/>
      </c>
      <c r="P361" s="358">
        <f>IF(ISERROR(K361/VLOOKUP(C361,$W$1:$X$4,2,0)),"",K361/VLOOKUP(C361,$W$1:$X$4,2,0))</f>
        <v/>
      </c>
      <c r="Q361" s="358">
        <f>IF(ISERROR(O361/VLOOKUP(C361,$W$1:$X$4,2,0)),"",O361/VLOOKUP(C361,$W$1:$X$4,2,0))</f>
        <v/>
      </c>
      <c r="R361" s="299" t="inlineStr">
        <is>
          <t>L</t>
        </is>
      </c>
      <c r="S361" s="299">
        <f>N361</f>
        <v/>
      </c>
      <c r="T361" s="358">
        <f>(O361+S361)/VLOOKUP(C361,$W$1:$X$4,2,0)</f>
        <v/>
      </c>
      <c r="U361" s="299" t="inlineStr">
        <is>
          <t>L</t>
        </is>
      </c>
      <c r="V361" s="359">
        <f>U361=R361</f>
        <v/>
      </c>
      <c r="W361" s="360">
        <f>ROUND(L361,0)</f>
        <v/>
      </c>
      <c r="X361" s="360">
        <f>ROUND(M361,0)</f>
        <v/>
      </c>
      <c r="Y361" s="483" t="n"/>
      <c r="Z361" s="362" t="n"/>
      <c r="AA361" s="477" t="n"/>
      <c r="AB361" s="299">
        <f>L361-H361</f>
        <v/>
      </c>
      <c r="AC361" s="299">
        <f>M361-I361</f>
        <v/>
      </c>
      <c r="AD361" s="299">
        <f>N361-J361</f>
        <v/>
      </c>
      <c r="AE361" s="299">
        <f>O361-K361</f>
        <v/>
      </c>
      <c r="AF361" s="299" t="n"/>
      <c r="AG361" s="299" t="n"/>
      <c r="AH361" s="299" t="n"/>
      <c r="AI361" s="303" t="n"/>
      <c r="AJ361" s="300">
        <f>SUM(AG361:AI361)-AI361</f>
        <v/>
      </c>
      <c r="AK361" s="299" t="n"/>
      <c r="AL361" s="299" t="n"/>
      <c r="AM361" s="299" t="n"/>
      <c r="AN361" s="300">
        <f>SUM(AK361:AM361)-AM361</f>
        <v/>
      </c>
      <c r="AO361" s="358">
        <f>IF(ISERROR(AJ361/VLOOKUP(C361,$W$1:$X$4,2,0)),"",AJ361/VLOOKUP(C361,$W$1:$X$4,2,0))</f>
        <v/>
      </c>
      <c r="AP361" s="358">
        <f>IF(ISERROR(AN361/VLOOKUP(C361,$W$1:$X$4,2,0)),"",AN361/VLOOKUP(C361,$W$1:$X$4,2,0))</f>
        <v/>
      </c>
      <c r="AR361" s="299" t="n"/>
      <c r="AS361" s="299" t="n"/>
      <c r="AT361" s="299" t="n"/>
      <c r="AU361" s="300" t="n"/>
      <c r="AV361" s="299">
        <f>H361-AR361</f>
        <v/>
      </c>
      <c r="AW361" s="299">
        <f>I361-AS361</f>
        <v/>
      </c>
      <c r="AX361" s="299">
        <f>J361-AT361</f>
        <v/>
      </c>
      <c r="AY361" s="299">
        <f>K361-AU361</f>
        <v/>
      </c>
      <c r="AZ361" s="364" t="n"/>
      <c r="BA361" s="299" t="n"/>
      <c r="BB361" s="299" t="n"/>
      <c r="BC361" s="299" t="n"/>
      <c r="BD361" s="300" t="n"/>
      <c r="BE361" s="299">
        <f>L361-BA361</f>
        <v/>
      </c>
      <c r="BF361" s="299">
        <f>M361-BB361</f>
        <v/>
      </c>
      <c r="BG361" s="299">
        <f>N361-BC361</f>
        <v/>
      </c>
      <c r="BH361" s="299">
        <f>O361-BD361</f>
        <v/>
      </c>
      <c r="DJ361" s="365" t="n"/>
    </row>
    <row r="362" outlineLevel="1" ht="12.75" customHeight="1" s="302">
      <c r="A362" s="354">
        <f>C362&amp;D362</f>
        <v/>
      </c>
      <c r="B362" s="354">
        <f>C362&amp;F362</f>
        <v/>
      </c>
      <c r="C362" s="355" t="inlineStr">
        <is>
          <t>Hotel Name</t>
        </is>
      </c>
      <c r="D362" s="485">
        <f>TEXT(F362,"mmm")&amp;"-"&amp;RIGHT(YEAR(F362),2)</f>
        <v/>
      </c>
      <c r="E362" s="485" t="inlineStr">
        <is>
          <t>Q4</t>
        </is>
      </c>
      <c r="F362" s="485" t="n">
        <v>45374</v>
      </c>
      <c r="G362" s="486">
        <f>WEEKDAY(F362)</f>
        <v/>
      </c>
      <c r="H362" s="299" t="n"/>
      <c r="I362" s="299" t="n"/>
      <c r="J362" s="299" t="n"/>
      <c r="K362" s="300">
        <f>SUM(H362:J362)-J362</f>
        <v/>
      </c>
      <c r="L362" s="299" t="n"/>
      <c r="M362" s="299" t="n"/>
      <c r="N362" s="299" t="n"/>
      <c r="O362" s="300">
        <f>SUM(L362:N362)-N362</f>
        <v/>
      </c>
      <c r="P362" s="358">
        <f>IF(ISERROR(K362/VLOOKUP(C362,$W$1:$X$4,2,0)),"",K362/VLOOKUP(C362,$W$1:$X$4,2,0))</f>
        <v/>
      </c>
      <c r="Q362" s="358">
        <f>IF(ISERROR(O362/VLOOKUP(C362,$W$1:$X$4,2,0)),"",O362/VLOOKUP(C362,$W$1:$X$4,2,0))</f>
        <v/>
      </c>
      <c r="R362" s="299" t="inlineStr">
        <is>
          <t>L</t>
        </is>
      </c>
      <c r="S362" s="299">
        <f>N362</f>
        <v/>
      </c>
      <c r="T362" s="358">
        <f>(O362+S362)/VLOOKUP(C362,$W$1:$X$4,2,0)</f>
        <v/>
      </c>
      <c r="U362" s="299" t="inlineStr">
        <is>
          <t>L</t>
        </is>
      </c>
      <c r="V362" s="359">
        <f>U362=R362</f>
        <v/>
      </c>
      <c r="W362" s="360">
        <f>ROUND(L362,0)</f>
        <v/>
      </c>
      <c r="X362" s="360">
        <f>ROUND(M362,0)</f>
        <v/>
      </c>
      <c r="Y362" s="483" t="n"/>
      <c r="Z362" s="362" t="n"/>
      <c r="AA362" s="477" t="n"/>
      <c r="AB362" s="299">
        <f>L362-H362</f>
        <v/>
      </c>
      <c r="AC362" s="299">
        <f>M362-I362</f>
        <v/>
      </c>
      <c r="AD362" s="299">
        <f>N362-J362</f>
        <v/>
      </c>
      <c r="AE362" s="299">
        <f>O362-K362</f>
        <v/>
      </c>
      <c r="AF362" s="299" t="n"/>
      <c r="AG362" s="299" t="n"/>
      <c r="AH362" s="299" t="n"/>
      <c r="AI362" s="303" t="n"/>
      <c r="AJ362" s="300">
        <f>SUM(AG362:AI362)-AI362</f>
        <v/>
      </c>
      <c r="AK362" s="299" t="n"/>
      <c r="AL362" s="299" t="n"/>
      <c r="AM362" s="299" t="n"/>
      <c r="AN362" s="300">
        <f>SUM(AK362:AM362)-AM362</f>
        <v/>
      </c>
      <c r="AO362" s="358">
        <f>IF(ISERROR(AJ362/VLOOKUP(C362,$W$1:$X$4,2,0)),"",AJ362/VLOOKUP(C362,$W$1:$X$4,2,0))</f>
        <v/>
      </c>
      <c r="AP362" s="358">
        <f>IF(ISERROR(AN362/VLOOKUP(C362,$W$1:$X$4,2,0)),"",AN362/VLOOKUP(C362,$W$1:$X$4,2,0))</f>
        <v/>
      </c>
      <c r="AR362" s="299" t="n"/>
      <c r="AS362" s="299" t="n"/>
      <c r="AT362" s="299" t="n"/>
      <c r="AU362" s="300" t="n"/>
      <c r="AV362" s="299">
        <f>H362-AR362</f>
        <v/>
      </c>
      <c r="AW362" s="299">
        <f>I362-AS362</f>
        <v/>
      </c>
      <c r="AX362" s="299">
        <f>J362-AT362</f>
        <v/>
      </c>
      <c r="AY362" s="299">
        <f>K362-AU362</f>
        <v/>
      </c>
      <c r="AZ362" s="364" t="n"/>
      <c r="BA362" s="299" t="n"/>
      <c r="BB362" s="299" t="n"/>
      <c r="BC362" s="299" t="n"/>
      <c r="BD362" s="300" t="n"/>
      <c r="BE362" s="299">
        <f>L362-BA362</f>
        <v/>
      </c>
      <c r="BF362" s="299">
        <f>M362-BB362</f>
        <v/>
      </c>
      <c r="BG362" s="299">
        <f>N362-BC362</f>
        <v/>
      </c>
      <c r="BH362" s="299">
        <f>O362-BD362</f>
        <v/>
      </c>
      <c r="DJ362" s="365" t="n"/>
    </row>
    <row r="363" outlineLevel="1" ht="12.75" customHeight="1" s="302">
      <c r="A363" s="354">
        <f>C363&amp;D363</f>
        <v/>
      </c>
      <c r="B363" s="354">
        <f>C363&amp;F363</f>
        <v/>
      </c>
      <c r="C363" s="355" t="inlineStr">
        <is>
          <t>Hotel Name</t>
        </is>
      </c>
      <c r="D363" s="485">
        <f>TEXT(F363,"mmm")&amp;"-"&amp;RIGHT(YEAR(F363),2)</f>
        <v/>
      </c>
      <c r="E363" s="485" t="inlineStr">
        <is>
          <t>Q4</t>
        </is>
      </c>
      <c r="F363" s="485" t="n">
        <v>45375</v>
      </c>
      <c r="G363" s="486">
        <f>WEEKDAY(F363)</f>
        <v/>
      </c>
      <c r="H363" s="299" t="n"/>
      <c r="I363" s="299" t="n"/>
      <c r="J363" s="299" t="n"/>
      <c r="K363" s="300">
        <f>SUM(H363:J363)-J363</f>
        <v/>
      </c>
      <c r="L363" s="299" t="n"/>
      <c r="M363" s="299" t="n"/>
      <c r="N363" s="299" t="n"/>
      <c r="O363" s="300">
        <f>SUM(L363:N363)-N363</f>
        <v/>
      </c>
      <c r="P363" s="358">
        <f>IF(ISERROR(K363/VLOOKUP(C363,$W$1:$X$4,2,0)),"",K363/VLOOKUP(C363,$W$1:$X$4,2,0))</f>
        <v/>
      </c>
      <c r="Q363" s="358">
        <f>IF(ISERROR(O363/VLOOKUP(C363,$W$1:$X$4,2,0)),"",O363/VLOOKUP(C363,$W$1:$X$4,2,0))</f>
        <v/>
      </c>
      <c r="R363" s="299" t="inlineStr">
        <is>
          <t>L</t>
        </is>
      </c>
      <c r="S363" s="299">
        <f>N363</f>
        <v/>
      </c>
      <c r="T363" s="358">
        <f>(O363+S363)/VLOOKUP(C363,$W$1:$X$4,2,0)</f>
        <v/>
      </c>
      <c r="U363" s="299" t="inlineStr">
        <is>
          <t>L</t>
        </is>
      </c>
      <c r="V363" s="359">
        <f>U363=R363</f>
        <v/>
      </c>
      <c r="W363" s="360">
        <f>ROUND(L363,0)</f>
        <v/>
      </c>
      <c r="X363" s="360">
        <f>ROUND(M363,0)</f>
        <v/>
      </c>
      <c r="Y363" s="483" t="n"/>
      <c r="Z363" s="362" t="n"/>
      <c r="AA363" s="477" t="n"/>
      <c r="AB363" s="299">
        <f>L363-H363</f>
        <v/>
      </c>
      <c r="AC363" s="299">
        <f>M363-I363</f>
        <v/>
      </c>
      <c r="AD363" s="299">
        <f>N363-J363</f>
        <v/>
      </c>
      <c r="AE363" s="299">
        <f>O363-K363</f>
        <v/>
      </c>
      <c r="AF363" s="299" t="n"/>
      <c r="AG363" s="299" t="n"/>
      <c r="AH363" s="299" t="n"/>
      <c r="AI363" s="303" t="n"/>
      <c r="AJ363" s="300">
        <f>SUM(AG363:AI363)-AI363</f>
        <v/>
      </c>
      <c r="AK363" s="299" t="n"/>
      <c r="AL363" s="299" t="n"/>
      <c r="AM363" s="299" t="n"/>
      <c r="AN363" s="300">
        <f>SUM(AK363:AM363)-AM363</f>
        <v/>
      </c>
      <c r="AO363" s="358">
        <f>IF(ISERROR(AJ363/VLOOKUP(C363,$W$1:$X$4,2,0)),"",AJ363/VLOOKUP(C363,$W$1:$X$4,2,0))</f>
        <v/>
      </c>
      <c r="AP363" s="358">
        <f>IF(ISERROR(AN363/VLOOKUP(C363,$W$1:$X$4,2,0)),"",AN363/VLOOKUP(C363,$W$1:$X$4,2,0))</f>
        <v/>
      </c>
      <c r="AR363" s="299" t="n"/>
      <c r="AS363" s="299" t="n"/>
      <c r="AT363" s="299" t="n"/>
      <c r="AU363" s="300" t="n"/>
      <c r="AV363" s="299">
        <f>H363-AR363</f>
        <v/>
      </c>
      <c r="AW363" s="299">
        <f>I363-AS363</f>
        <v/>
      </c>
      <c r="AX363" s="299">
        <f>J363-AT363</f>
        <v/>
      </c>
      <c r="AY363" s="299">
        <f>K363-AU363</f>
        <v/>
      </c>
      <c r="AZ363" s="364" t="n"/>
      <c r="BA363" s="299" t="n"/>
      <c r="BB363" s="299" t="n"/>
      <c r="BC363" s="299" t="n"/>
      <c r="BD363" s="300" t="n"/>
      <c r="BE363" s="299">
        <f>L363-BA363</f>
        <v/>
      </c>
      <c r="BF363" s="299">
        <f>M363-BB363</f>
        <v/>
      </c>
      <c r="BG363" s="299">
        <f>N363-BC363</f>
        <v/>
      </c>
      <c r="BH363" s="299">
        <f>O363-BD363</f>
        <v/>
      </c>
      <c r="DJ363" s="365" t="n"/>
    </row>
    <row r="364" outlineLevel="1" ht="12.75" customHeight="1" s="302">
      <c r="A364" s="354">
        <f>C364&amp;D364</f>
        <v/>
      </c>
      <c r="B364" s="354">
        <f>C364&amp;F364</f>
        <v/>
      </c>
      <c r="C364" s="355" t="inlineStr">
        <is>
          <t>Hotel Name</t>
        </is>
      </c>
      <c r="D364" s="485">
        <f>TEXT(F364,"mmm")&amp;"-"&amp;RIGHT(YEAR(F364),2)</f>
        <v/>
      </c>
      <c r="E364" s="485" t="inlineStr">
        <is>
          <t>Q4</t>
        </is>
      </c>
      <c r="F364" s="485" t="n">
        <v>45376</v>
      </c>
      <c r="G364" s="486">
        <f>WEEKDAY(F364)</f>
        <v/>
      </c>
      <c r="H364" s="299" t="n"/>
      <c r="I364" s="299" t="n"/>
      <c r="J364" s="299" t="n"/>
      <c r="K364" s="300">
        <f>SUM(H364:J364)-J364</f>
        <v/>
      </c>
      <c r="L364" s="299" t="n"/>
      <c r="M364" s="299" t="n"/>
      <c r="N364" s="299" t="n"/>
      <c r="O364" s="300">
        <f>SUM(L364:N364)-N364</f>
        <v/>
      </c>
      <c r="P364" s="358">
        <f>IF(ISERROR(K364/VLOOKUP(C364,$W$1:$X$4,2,0)),"",K364/VLOOKUP(C364,$W$1:$X$4,2,0))</f>
        <v/>
      </c>
      <c r="Q364" s="358">
        <f>IF(ISERROR(O364/VLOOKUP(C364,$W$1:$X$4,2,0)),"",O364/VLOOKUP(C364,$W$1:$X$4,2,0))</f>
        <v/>
      </c>
      <c r="R364" s="299" t="inlineStr">
        <is>
          <t>L</t>
        </is>
      </c>
      <c r="S364" s="299">
        <f>N364</f>
        <v/>
      </c>
      <c r="T364" s="358">
        <f>(O364+S364)/VLOOKUP(C364,$W$1:$X$4,2,0)</f>
        <v/>
      </c>
      <c r="U364" s="299" t="inlineStr">
        <is>
          <t>L</t>
        </is>
      </c>
      <c r="V364" s="359">
        <f>U364=R364</f>
        <v/>
      </c>
      <c r="W364" s="360">
        <f>ROUND(L364,0)</f>
        <v/>
      </c>
      <c r="X364" s="360">
        <f>ROUND(M364,0)</f>
        <v/>
      </c>
      <c r="Y364" s="483" t="n"/>
      <c r="Z364" s="362" t="n"/>
      <c r="AA364" s="477" t="n"/>
      <c r="AB364" s="299">
        <f>L364-H364</f>
        <v/>
      </c>
      <c r="AC364" s="299">
        <f>M364-I364</f>
        <v/>
      </c>
      <c r="AD364" s="299">
        <f>N364-J364</f>
        <v/>
      </c>
      <c r="AE364" s="299">
        <f>O364-K364</f>
        <v/>
      </c>
      <c r="AF364" s="299" t="n"/>
      <c r="AG364" s="299" t="n"/>
      <c r="AH364" s="299" t="n"/>
      <c r="AI364" s="303" t="n"/>
      <c r="AJ364" s="300">
        <f>SUM(AG364:AI364)-AI364</f>
        <v/>
      </c>
      <c r="AK364" s="299" t="n"/>
      <c r="AL364" s="299" t="n"/>
      <c r="AM364" s="299" t="n"/>
      <c r="AN364" s="300">
        <f>SUM(AK364:AM364)-AM364</f>
        <v/>
      </c>
      <c r="AO364" s="358">
        <f>IF(ISERROR(AJ364/VLOOKUP(C364,$W$1:$X$4,2,0)),"",AJ364/VLOOKUP(C364,$W$1:$X$4,2,0))</f>
        <v/>
      </c>
      <c r="AP364" s="358">
        <f>IF(ISERROR(AN364/VLOOKUP(C364,$W$1:$X$4,2,0)),"",AN364/VLOOKUP(C364,$W$1:$X$4,2,0))</f>
        <v/>
      </c>
      <c r="AR364" s="299" t="n"/>
      <c r="AS364" s="299" t="n"/>
      <c r="AT364" s="299" t="n"/>
      <c r="AU364" s="300" t="n"/>
      <c r="AV364" s="299">
        <f>H364-AR364</f>
        <v/>
      </c>
      <c r="AW364" s="299">
        <f>I364-AS364</f>
        <v/>
      </c>
      <c r="AX364" s="299">
        <f>J364-AT364</f>
        <v/>
      </c>
      <c r="AY364" s="299">
        <f>K364-AU364</f>
        <v/>
      </c>
      <c r="AZ364" s="364" t="n"/>
      <c r="BA364" s="299" t="n"/>
      <c r="BB364" s="299" t="n"/>
      <c r="BC364" s="299" t="n"/>
      <c r="BD364" s="300" t="n"/>
      <c r="BE364" s="299">
        <f>L364-BA364</f>
        <v/>
      </c>
      <c r="BF364" s="299">
        <f>M364-BB364</f>
        <v/>
      </c>
      <c r="BG364" s="299">
        <f>N364-BC364</f>
        <v/>
      </c>
      <c r="BH364" s="299">
        <f>O364-BD364</f>
        <v/>
      </c>
      <c r="DJ364" s="365" t="n"/>
    </row>
    <row r="365" outlineLevel="1" ht="12.75" customHeight="1" s="302">
      <c r="A365" s="354">
        <f>C365&amp;D365</f>
        <v/>
      </c>
      <c r="B365" s="354">
        <f>C365&amp;F365</f>
        <v/>
      </c>
      <c r="C365" s="355" t="inlineStr">
        <is>
          <t>Hotel Name</t>
        </is>
      </c>
      <c r="D365" s="485">
        <f>TEXT(F365,"mmm")&amp;"-"&amp;RIGHT(YEAR(F365),2)</f>
        <v/>
      </c>
      <c r="E365" s="485" t="inlineStr">
        <is>
          <t>Q4</t>
        </is>
      </c>
      <c r="F365" s="485" t="n">
        <v>45377</v>
      </c>
      <c r="G365" s="486">
        <f>WEEKDAY(F365)</f>
        <v/>
      </c>
      <c r="H365" s="299" t="n"/>
      <c r="I365" s="299" t="n"/>
      <c r="J365" s="299" t="n"/>
      <c r="K365" s="300">
        <f>SUM(H365:J365)-J365</f>
        <v/>
      </c>
      <c r="L365" s="299" t="n"/>
      <c r="M365" s="299" t="n"/>
      <c r="N365" s="299" t="n"/>
      <c r="O365" s="300">
        <f>SUM(L365:N365)-N365</f>
        <v/>
      </c>
      <c r="P365" s="358">
        <f>IF(ISERROR(K365/VLOOKUP(C365,$W$1:$X$4,2,0)),"",K365/VLOOKUP(C365,$W$1:$X$4,2,0))</f>
        <v/>
      </c>
      <c r="Q365" s="358">
        <f>IF(ISERROR(O365/VLOOKUP(C365,$W$1:$X$4,2,0)),"",O365/VLOOKUP(C365,$W$1:$X$4,2,0))</f>
        <v/>
      </c>
      <c r="R365" s="299" t="inlineStr">
        <is>
          <t>L</t>
        </is>
      </c>
      <c r="S365" s="299">
        <f>N365</f>
        <v/>
      </c>
      <c r="T365" s="358">
        <f>(O365+S365)/VLOOKUP(C365,$W$1:$X$4,2,0)</f>
        <v/>
      </c>
      <c r="U365" s="299" t="inlineStr">
        <is>
          <t>L</t>
        </is>
      </c>
      <c r="V365" s="359">
        <f>U365=R365</f>
        <v/>
      </c>
      <c r="W365" s="360">
        <f>ROUND(L365,0)</f>
        <v/>
      </c>
      <c r="X365" s="360">
        <f>ROUND(M365,0)</f>
        <v/>
      </c>
      <c r="Y365" s="483" t="n"/>
      <c r="Z365" s="362" t="n"/>
      <c r="AA365" s="477" t="n"/>
      <c r="AB365" s="299">
        <f>L365-H365</f>
        <v/>
      </c>
      <c r="AC365" s="299">
        <f>M365-I365</f>
        <v/>
      </c>
      <c r="AD365" s="299">
        <f>N365-J365</f>
        <v/>
      </c>
      <c r="AE365" s="299">
        <f>O365-K365</f>
        <v/>
      </c>
      <c r="AF365" s="299" t="n"/>
      <c r="AG365" s="299" t="n"/>
      <c r="AH365" s="299" t="n"/>
      <c r="AI365" s="303" t="n"/>
      <c r="AJ365" s="300">
        <f>SUM(AG365:AI365)-AI365</f>
        <v/>
      </c>
      <c r="AK365" s="299" t="n"/>
      <c r="AL365" s="299" t="n"/>
      <c r="AM365" s="299" t="n"/>
      <c r="AN365" s="300">
        <f>SUM(AK365:AM365)-AM365</f>
        <v/>
      </c>
      <c r="AO365" s="358">
        <f>IF(ISERROR(AJ365/VLOOKUP(C365,$W$1:$X$4,2,0)),"",AJ365/VLOOKUP(C365,$W$1:$X$4,2,0))</f>
        <v/>
      </c>
      <c r="AP365" s="358">
        <f>IF(ISERROR(AN365/VLOOKUP(C365,$W$1:$X$4,2,0)),"",AN365/VLOOKUP(C365,$W$1:$X$4,2,0))</f>
        <v/>
      </c>
      <c r="AR365" s="299" t="n"/>
      <c r="AS365" s="299" t="n"/>
      <c r="AT365" s="299" t="n"/>
      <c r="AU365" s="300" t="n"/>
      <c r="AV365" s="299">
        <f>H365-AR365</f>
        <v/>
      </c>
      <c r="AW365" s="299">
        <f>I365-AS365</f>
        <v/>
      </c>
      <c r="AX365" s="299">
        <f>J365-AT365</f>
        <v/>
      </c>
      <c r="AY365" s="299">
        <f>K365-AU365</f>
        <v/>
      </c>
      <c r="AZ365" s="364" t="n"/>
      <c r="BA365" s="299" t="n"/>
      <c r="BB365" s="299" t="n"/>
      <c r="BC365" s="299" t="n"/>
      <c r="BD365" s="300" t="n"/>
      <c r="BE365" s="299">
        <f>L365-BA365</f>
        <v/>
      </c>
      <c r="BF365" s="299">
        <f>M365-BB365</f>
        <v/>
      </c>
      <c r="BG365" s="299">
        <f>N365-BC365</f>
        <v/>
      </c>
      <c r="BH365" s="299">
        <f>O365-BD365</f>
        <v/>
      </c>
      <c r="DJ365" s="365" t="n"/>
    </row>
    <row r="366" outlineLevel="1" ht="12.75" customHeight="1" s="302">
      <c r="A366" s="354">
        <f>C366&amp;D366</f>
        <v/>
      </c>
      <c r="B366" s="354">
        <f>C366&amp;F366</f>
        <v/>
      </c>
      <c r="C366" s="355" t="inlineStr">
        <is>
          <t>Hotel Name</t>
        </is>
      </c>
      <c r="D366" s="485">
        <f>TEXT(F366,"mmm")&amp;"-"&amp;RIGHT(YEAR(F366),2)</f>
        <v/>
      </c>
      <c r="E366" s="485" t="inlineStr">
        <is>
          <t>Q4</t>
        </is>
      </c>
      <c r="F366" s="485" t="n">
        <v>45378</v>
      </c>
      <c r="G366" s="486">
        <f>WEEKDAY(F366)</f>
        <v/>
      </c>
      <c r="H366" s="299" t="n"/>
      <c r="I366" s="299" t="n"/>
      <c r="J366" s="299" t="n"/>
      <c r="K366" s="300">
        <f>SUM(H366:J366)-J366</f>
        <v/>
      </c>
      <c r="L366" s="299" t="n"/>
      <c r="M366" s="299" t="n"/>
      <c r="N366" s="299" t="n"/>
      <c r="O366" s="300">
        <f>SUM(L366:N366)-N366</f>
        <v/>
      </c>
      <c r="P366" s="358">
        <f>IF(ISERROR(K366/VLOOKUP(C366,$W$1:$X$4,2,0)),"",K366/VLOOKUP(C366,$W$1:$X$4,2,0))</f>
        <v/>
      </c>
      <c r="Q366" s="358">
        <f>IF(ISERROR(O366/VLOOKUP(C366,$W$1:$X$4,2,0)),"",O366/VLOOKUP(C366,$W$1:$X$4,2,0))</f>
        <v/>
      </c>
      <c r="R366" s="299" t="inlineStr">
        <is>
          <t>L</t>
        </is>
      </c>
      <c r="S366" s="299">
        <f>N366</f>
        <v/>
      </c>
      <c r="T366" s="358">
        <f>(O366+S366)/VLOOKUP(C366,$W$1:$X$4,2,0)</f>
        <v/>
      </c>
      <c r="U366" s="299" t="inlineStr">
        <is>
          <t>L</t>
        </is>
      </c>
      <c r="V366" s="359">
        <f>U366=R366</f>
        <v/>
      </c>
      <c r="W366" s="360">
        <f>ROUND(L366,0)</f>
        <v/>
      </c>
      <c r="X366" s="360">
        <f>ROUND(M366,0)</f>
        <v/>
      </c>
      <c r="Y366" s="483" t="n"/>
      <c r="Z366" s="362" t="n"/>
      <c r="AA366" s="477" t="n"/>
      <c r="AB366" s="299">
        <f>L366-H366</f>
        <v/>
      </c>
      <c r="AC366" s="299">
        <f>M366-I366</f>
        <v/>
      </c>
      <c r="AD366" s="299">
        <f>N366-J366</f>
        <v/>
      </c>
      <c r="AE366" s="299">
        <f>O366-K366</f>
        <v/>
      </c>
      <c r="AF366" s="299" t="n"/>
      <c r="AG366" s="299" t="n"/>
      <c r="AH366" s="299" t="n"/>
      <c r="AI366" s="303" t="n"/>
      <c r="AJ366" s="300">
        <f>SUM(AG366:AI366)-AI366</f>
        <v/>
      </c>
      <c r="AK366" s="299" t="n"/>
      <c r="AL366" s="299" t="n"/>
      <c r="AM366" s="299" t="n"/>
      <c r="AN366" s="300">
        <f>SUM(AK366:AM366)-AM366</f>
        <v/>
      </c>
      <c r="AO366" s="358">
        <f>IF(ISERROR(AJ366/VLOOKUP(C366,$W$1:$X$4,2,0)),"",AJ366/VLOOKUP(C366,$W$1:$X$4,2,0))</f>
        <v/>
      </c>
      <c r="AP366" s="358">
        <f>IF(ISERROR(AN366/VLOOKUP(C366,$W$1:$X$4,2,0)),"",AN366/VLOOKUP(C366,$W$1:$X$4,2,0))</f>
        <v/>
      </c>
      <c r="AR366" s="299" t="n"/>
      <c r="AS366" s="299" t="n"/>
      <c r="AT366" s="299" t="n"/>
      <c r="AU366" s="300" t="n"/>
      <c r="AV366" s="299">
        <f>H366-AR366</f>
        <v/>
      </c>
      <c r="AW366" s="299">
        <f>I366-AS366</f>
        <v/>
      </c>
      <c r="AX366" s="299">
        <f>J366-AT366</f>
        <v/>
      </c>
      <c r="AY366" s="299">
        <f>K366-AU366</f>
        <v/>
      </c>
      <c r="AZ366" s="364" t="n"/>
      <c r="BA366" s="299" t="n"/>
      <c r="BB366" s="299" t="n"/>
      <c r="BC366" s="299" t="n"/>
      <c r="BD366" s="300" t="n"/>
      <c r="BE366" s="299">
        <f>L366-BA366</f>
        <v/>
      </c>
      <c r="BF366" s="299">
        <f>M366-BB366</f>
        <v/>
      </c>
      <c r="BG366" s="299">
        <f>N366-BC366</f>
        <v/>
      </c>
      <c r="BH366" s="299">
        <f>O366-BD366</f>
        <v/>
      </c>
      <c r="DJ366" s="365" t="n"/>
    </row>
    <row r="367" outlineLevel="1" ht="12.75" customHeight="1" s="302">
      <c r="A367" s="354">
        <f>C367&amp;D367</f>
        <v/>
      </c>
      <c r="B367" s="354">
        <f>C367&amp;F367</f>
        <v/>
      </c>
      <c r="C367" s="355" t="inlineStr">
        <is>
          <t>Hotel Name</t>
        </is>
      </c>
      <c r="D367" s="485">
        <f>TEXT(F367,"mmm")&amp;"-"&amp;RIGHT(YEAR(F367),2)</f>
        <v/>
      </c>
      <c r="E367" s="485" t="inlineStr">
        <is>
          <t>Q4</t>
        </is>
      </c>
      <c r="F367" s="485" t="n">
        <v>45379</v>
      </c>
      <c r="G367" s="486">
        <f>WEEKDAY(F367)</f>
        <v/>
      </c>
      <c r="H367" s="299" t="n"/>
      <c r="I367" s="299" t="n"/>
      <c r="J367" s="299" t="n"/>
      <c r="K367" s="300">
        <f>SUM(H367:J367)-J367</f>
        <v/>
      </c>
      <c r="L367" s="299" t="n"/>
      <c r="M367" s="299" t="n"/>
      <c r="N367" s="299" t="n"/>
      <c r="O367" s="300">
        <f>SUM(L367:N367)-N367</f>
        <v/>
      </c>
      <c r="P367" s="358">
        <f>IF(ISERROR(K367/VLOOKUP(C367,$W$1:$X$4,2,0)),"",K367/VLOOKUP(C367,$W$1:$X$4,2,0))</f>
        <v/>
      </c>
      <c r="Q367" s="358">
        <f>IF(ISERROR(O367/VLOOKUP(C367,$W$1:$X$4,2,0)),"",O367/VLOOKUP(C367,$W$1:$X$4,2,0))</f>
        <v/>
      </c>
      <c r="R367" s="299" t="inlineStr">
        <is>
          <t>L</t>
        </is>
      </c>
      <c r="S367" s="299">
        <f>N367</f>
        <v/>
      </c>
      <c r="T367" s="358">
        <f>(O367+S367)/VLOOKUP(C367,$W$1:$X$4,2,0)</f>
        <v/>
      </c>
      <c r="U367" s="299" t="inlineStr">
        <is>
          <t>L</t>
        </is>
      </c>
      <c r="V367" s="359">
        <f>U367=R367</f>
        <v/>
      </c>
      <c r="W367" s="360">
        <f>ROUND(L367,0)</f>
        <v/>
      </c>
      <c r="X367" s="360">
        <f>ROUND(M367,0)</f>
        <v/>
      </c>
      <c r="Y367" s="483" t="n"/>
      <c r="Z367" s="362" t="n"/>
      <c r="AA367" s="477" t="n"/>
      <c r="AB367" s="299">
        <f>L367-H367</f>
        <v/>
      </c>
      <c r="AC367" s="299">
        <f>M367-I367</f>
        <v/>
      </c>
      <c r="AD367" s="299">
        <f>N367-J367</f>
        <v/>
      </c>
      <c r="AE367" s="299">
        <f>O367-K367</f>
        <v/>
      </c>
      <c r="AF367" s="299" t="n"/>
      <c r="AG367" s="299" t="n"/>
      <c r="AH367" s="299" t="n"/>
      <c r="AI367" s="303" t="n"/>
      <c r="AJ367" s="300">
        <f>SUM(AG367:AI367)-AI367</f>
        <v/>
      </c>
      <c r="AK367" s="299" t="n"/>
      <c r="AL367" s="299" t="n"/>
      <c r="AM367" s="299" t="n"/>
      <c r="AN367" s="300">
        <f>SUM(AK367:AM367)-AM367</f>
        <v/>
      </c>
      <c r="AO367" s="358">
        <f>IF(ISERROR(AJ367/VLOOKUP(C367,$W$1:$X$4,2,0)),"",AJ367/VLOOKUP(C367,$W$1:$X$4,2,0))</f>
        <v/>
      </c>
      <c r="AP367" s="358">
        <f>IF(ISERROR(AN367/VLOOKUP(C367,$W$1:$X$4,2,0)),"",AN367/VLOOKUP(C367,$W$1:$X$4,2,0))</f>
        <v/>
      </c>
      <c r="AR367" s="299" t="n"/>
      <c r="AS367" s="299" t="n"/>
      <c r="AT367" s="299" t="n"/>
      <c r="AU367" s="300" t="n"/>
      <c r="AV367" s="299">
        <f>H367-AR367</f>
        <v/>
      </c>
      <c r="AW367" s="299">
        <f>I367-AS367</f>
        <v/>
      </c>
      <c r="AX367" s="299">
        <f>J367-AT367</f>
        <v/>
      </c>
      <c r="AY367" s="299">
        <f>K367-AU367</f>
        <v/>
      </c>
      <c r="AZ367" s="364" t="n"/>
      <c r="BA367" s="299" t="n"/>
      <c r="BB367" s="299" t="n"/>
      <c r="BC367" s="299" t="n"/>
      <c r="BD367" s="300" t="n"/>
      <c r="BE367" s="299">
        <f>L367-BA367</f>
        <v/>
      </c>
      <c r="BF367" s="299">
        <f>M367-BB367</f>
        <v/>
      </c>
      <c r="BG367" s="299">
        <f>N367-BC367</f>
        <v/>
      </c>
      <c r="BH367" s="299">
        <f>O367-BD367</f>
        <v/>
      </c>
      <c r="DJ367" s="365" t="n"/>
    </row>
    <row r="368" outlineLevel="1" ht="12.75" customHeight="1" s="302">
      <c r="A368" s="354">
        <f>C368&amp;D368</f>
        <v/>
      </c>
      <c r="B368" s="354">
        <f>C368&amp;F368</f>
        <v/>
      </c>
      <c r="C368" s="355" t="inlineStr">
        <is>
          <t>Hotel Name</t>
        </is>
      </c>
      <c r="D368" s="485">
        <f>TEXT(F368,"mmm")&amp;"-"&amp;RIGHT(YEAR(F368),2)</f>
        <v/>
      </c>
      <c r="E368" s="485" t="inlineStr">
        <is>
          <t>Q4</t>
        </is>
      </c>
      <c r="F368" s="485" t="n">
        <v>45380</v>
      </c>
      <c r="G368" s="486">
        <f>WEEKDAY(F368)</f>
        <v/>
      </c>
      <c r="H368" s="299" t="n"/>
      <c r="I368" s="299" t="n"/>
      <c r="J368" s="299" t="n"/>
      <c r="K368" s="300">
        <f>SUM(H368:J368)-J368</f>
        <v/>
      </c>
      <c r="L368" s="299" t="n"/>
      <c r="M368" s="299" t="n"/>
      <c r="N368" s="299" t="n"/>
      <c r="O368" s="300">
        <f>SUM(L368:N368)-N368</f>
        <v/>
      </c>
      <c r="P368" s="358">
        <f>IF(ISERROR(K368/VLOOKUP(C368,$W$1:$X$4,2,0)),"",K368/VLOOKUP(C368,$W$1:$X$4,2,0))</f>
        <v/>
      </c>
      <c r="Q368" s="358">
        <f>IF(ISERROR(O368/VLOOKUP(C368,$W$1:$X$4,2,0)),"",O368/VLOOKUP(C368,$W$1:$X$4,2,0))</f>
        <v/>
      </c>
      <c r="R368" s="299" t="inlineStr">
        <is>
          <t>L</t>
        </is>
      </c>
      <c r="S368" s="299">
        <f>N368</f>
        <v/>
      </c>
      <c r="T368" s="358">
        <f>(O368+S368)/VLOOKUP(C368,$W$1:$X$4,2,0)</f>
        <v/>
      </c>
      <c r="U368" s="299" t="inlineStr">
        <is>
          <t>L</t>
        </is>
      </c>
      <c r="V368" s="359">
        <f>U368=R368</f>
        <v/>
      </c>
      <c r="W368" s="360">
        <f>ROUND(L368,0)</f>
        <v/>
      </c>
      <c r="X368" s="360">
        <f>ROUND(M368,0)</f>
        <v/>
      </c>
      <c r="Y368" s="483" t="n"/>
      <c r="Z368" s="362" t="n"/>
      <c r="AA368" s="477" t="n"/>
      <c r="AB368" s="299">
        <f>L368-H368</f>
        <v/>
      </c>
      <c r="AC368" s="299">
        <f>M368-I368</f>
        <v/>
      </c>
      <c r="AD368" s="299">
        <f>N368-J368</f>
        <v/>
      </c>
      <c r="AE368" s="299">
        <f>O368-K368</f>
        <v/>
      </c>
      <c r="AF368" s="299" t="n"/>
      <c r="AG368" s="299" t="n"/>
      <c r="AH368" s="299" t="n"/>
      <c r="AI368" s="303" t="n"/>
      <c r="AJ368" s="300">
        <f>SUM(AG368:AI368)-AI368</f>
        <v/>
      </c>
      <c r="AK368" s="299" t="n"/>
      <c r="AL368" s="299" t="n"/>
      <c r="AM368" s="299" t="n"/>
      <c r="AN368" s="300">
        <f>SUM(AK368:AM368)-AM368</f>
        <v/>
      </c>
      <c r="AO368" s="358">
        <f>IF(ISERROR(AJ368/VLOOKUP(C368,$W$1:$X$4,2,0)),"",AJ368/VLOOKUP(C368,$W$1:$X$4,2,0))</f>
        <v/>
      </c>
      <c r="AP368" s="358">
        <f>IF(ISERROR(AN368/VLOOKUP(C368,$W$1:$X$4,2,0)),"",AN368/VLOOKUP(C368,$W$1:$X$4,2,0))</f>
        <v/>
      </c>
      <c r="AR368" s="299" t="n"/>
      <c r="AS368" s="299" t="n"/>
      <c r="AT368" s="299" t="n"/>
      <c r="AU368" s="300" t="n"/>
      <c r="AV368" s="299">
        <f>H368-AR368</f>
        <v/>
      </c>
      <c r="AW368" s="299">
        <f>I368-AS368</f>
        <v/>
      </c>
      <c r="AX368" s="299">
        <f>J368-AT368</f>
        <v/>
      </c>
      <c r="AY368" s="299">
        <f>K368-AU368</f>
        <v/>
      </c>
      <c r="AZ368" s="364" t="n"/>
      <c r="BA368" s="299" t="n"/>
      <c r="BB368" s="299" t="n"/>
      <c r="BC368" s="299" t="n"/>
      <c r="BD368" s="300" t="n"/>
      <c r="BE368" s="299">
        <f>L368-BA368</f>
        <v/>
      </c>
      <c r="BF368" s="299">
        <f>M368-BB368</f>
        <v/>
      </c>
      <c r="BG368" s="299">
        <f>N368-BC368</f>
        <v/>
      </c>
      <c r="BH368" s="299">
        <f>O368-BD368</f>
        <v/>
      </c>
      <c r="DJ368" s="365" t="n"/>
    </row>
    <row r="369" outlineLevel="1" ht="12.75" customHeight="1" s="302">
      <c r="A369" s="354">
        <f>C369&amp;D369</f>
        <v/>
      </c>
      <c r="B369" s="354">
        <f>C369&amp;F369</f>
        <v/>
      </c>
      <c r="C369" s="355" t="inlineStr">
        <is>
          <t>Hotel Name</t>
        </is>
      </c>
      <c r="D369" s="485">
        <f>TEXT(F369,"mmm")&amp;"-"&amp;RIGHT(YEAR(F369),2)</f>
        <v/>
      </c>
      <c r="E369" s="485" t="inlineStr">
        <is>
          <t>Q4</t>
        </is>
      </c>
      <c r="F369" s="485" t="n">
        <v>45381</v>
      </c>
      <c r="G369" s="486">
        <f>WEEKDAY(F369)</f>
        <v/>
      </c>
      <c r="H369" s="299" t="n"/>
      <c r="I369" s="299" t="n"/>
      <c r="J369" s="299" t="n"/>
      <c r="K369" s="300">
        <f>SUM(H369:J369)-J369</f>
        <v/>
      </c>
      <c r="L369" s="299" t="n"/>
      <c r="M369" s="299" t="n"/>
      <c r="N369" s="299" t="n"/>
      <c r="O369" s="300">
        <f>SUM(L369:N369)-N369</f>
        <v/>
      </c>
      <c r="P369" s="358">
        <f>IF(ISERROR(K369/VLOOKUP(C369,$W$1:$X$4,2,0)),"",K369/VLOOKUP(C369,$W$1:$X$4,2,0))</f>
        <v/>
      </c>
      <c r="Q369" s="358">
        <f>IF(ISERROR(O369/VLOOKUP(C369,$W$1:$X$4,2,0)),"",O369/VLOOKUP(C369,$W$1:$X$4,2,0))</f>
        <v/>
      </c>
      <c r="R369" s="299" t="inlineStr">
        <is>
          <t>L</t>
        </is>
      </c>
      <c r="S369" s="299">
        <f>N369</f>
        <v/>
      </c>
      <c r="T369" s="358">
        <f>(O369+S369)/VLOOKUP(C369,$W$1:$X$4,2,0)</f>
        <v/>
      </c>
      <c r="U369" s="299" t="inlineStr">
        <is>
          <t>L</t>
        </is>
      </c>
      <c r="V369" s="359">
        <f>U369=R369</f>
        <v/>
      </c>
      <c r="W369" s="360">
        <f>ROUND(L369,0)</f>
        <v/>
      </c>
      <c r="X369" s="360">
        <f>ROUND(M369,0)</f>
        <v/>
      </c>
      <c r="Y369" s="483" t="n"/>
      <c r="Z369" s="362" t="n"/>
      <c r="AA369" s="477" t="n"/>
      <c r="AB369" s="299">
        <f>L369-H369</f>
        <v/>
      </c>
      <c r="AC369" s="299">
        <f>M369-I369</f>
        <v/>
      </c>
      <c r="AD369" s="299">
        <f>N369-J369</f>
        <v/>
      </c>
      <c r="AE369" s="299">
        <f>O369-K369</f>
        <v/>
      </c>
      <c r="AF369" s="299" t="n"/>
      <c r="AG369" s="299" t="n"/>
      <c r="AH369" s="299" t="n"/>
      <c r="AI369" s="303" t="n"/>
      <c r="AJ369" s="300">
        <f>SUM(AG369:AI369)-AI369</f>
        <v/>
      </c>
      <c r="AK369" s="299" t="n"/>
      <c r="AL369" s="299" t="n"/>
      <c r="AM369" s="299" t="n"/>
      <c r="AN369" s="300">
        <f>SUM(AK369:AM369)-AM369</f>
        <v/>
      </c>
      <c r="AO369" s="358">
        <f>IF(ISERROR(AJ369/VLOOKUP(C369,$W$1:$X$4,2,0)),"",AJ369/VLOOKUP(C369,$W$1:$X$4,2,0))</f>
        <v/>
      </c>
      <c r="AP369" s="358">
        <f>IF(ISERROR(AN369/VLOOKUP(C369,$W$1:$X$4,2,0)),"",AN369/VLOOKUP(C369,$W$1:$X$4,2,0))</f>
        <v/>
      </c>
      <c r="AR369" s="299" t="n"/>
      <c r="AS369" s="299" t="n"/>
      <c r="AT369" s="299" t="n"/>
      <c r="AU369" s="300" t="n"/>
      <c r="AV369" s="299">
        <f>H369-AR369</f>
        <v/>
      </c>
      <c r="AW369" s="299">
        <f>I369-AS369</f>
        <v/>
      </c>
      <c r="AX369" s="299">
        <f>J369-AT369</f>
        <v/>
      </c>
      <c r="AY369" s="299">
        <f>K369-AU369</f>
        <v/>
      </c>
      <c r="AZ369" s="364" t="n"/>
      <c r="BA369" s="299" t="n"/>
      <c r="BB369" s="299" t="n"/>
      <c r="BC369" s="299" t="n"/>
      <c r="BD369" s="300" t="n"/>
      <c r="BE369" s="299">
        <f>L369-BA369</f>
        <v/>
      </c>
      <c r="BF369" s="299">
        <f>M369-BB369</f>
        <v/>
      </c>
      <c r="BG369" s="299">
        <f>N369-BC369</f>
        <v/>
      </c>
      <c r="BH369" s="299">
        <f>O369-BD369</f>
        <v/>
      </c>
      <c r="DJ369" s="365" t="n"/>
    </row>
    <row r="370">
      <c r="F370" s="476" t="n"/>
      <c r="H370" s="487" t="n"/>
      <c r="I370" s="487" t="n"/>
      <c r="J370" s="487" t="n"/>
      <c r="K370" s="487" t="n"/>
      <c r="L370" s="487" t="n"/>
      <c r="M370" s="487" t="n"/>
      <c r="N370" s="487" t="n"/>
      <c r="O370" s="487" t="n"/>
      <c r="P370" s="487" t="n"/>
      <c r="Q370" s="487" t="n"/>
      <c r="R370" s="487" t="n"/>
      <c r="S370" s="487" t="n"/>
      <c r="T370" s="487" t="n"/>
      <c r="U370" s="487" t="n"/>
      <c r="V370" s="487" t="n"/>
      <c r="W370" s="487" t="n"/>
      <c r="X370" s="487" t="n"/>
      <c r="Y370" s="487" t="n"/>
      <c r="Z370" s="487" t="n"/>
      <c r="AA370" s="487" t="n"/>
      <c r="AB370" s="487" t="n"/>
      <c r="AC370" s="487" t="n"/>
      <c r="AD370" s="487" t="n"/>
      <c r="AE370" s="487" t="n"/>
      <c r="AF370" s="487" t="n"/>
      <c r="AG370" s="487" t="n"/>
      <c r="AH370" s="487" t="n"/>
      <c r="AI370" s="487" t="n"/>
      <c r="AJ370" s="487" t="n"/>
      <c r="AK370" s="359" t="n"/>
      <c r="AL370" s="487" t="n"/>
      <c r="AM370" s="487" t="n"/>
      <c r="AN370" s="487" t="n"/>
      <c r="AO370" s="487" t="n"/>
      <c r="AP370" s="487" t="n"/>
      <c r="AQ370" s="476" t="n"/>
      <c r="AR370" s="476" t="n"/>
      <c r="AS370" s="476" t="n"/>
      <c r="AT370" s="476" t="n"/>
      <c r="AU370" s="476" t="n"/>
      <c r="AV370" s="476" t="n"/>
      <c r="AW370" s="364" t="n"/>
      <c r="AX370" s="364" t="n"/>
      <c r="AY370" s="364" t="n"/>
      <c r="AZ370" s="364" t="n"/>
      <c r="BA370" s="476" t="n"/>
      <c r="BB370" s="476" t="n"/>
      <c r="BC370" s="476" t="n"/>
      <c r="BD370" s="476" t="n"/>
      <c r="BE370" s="476" t="n"/>
      <c r="BF370" s="476" t="n"/>
      <c r="BG370" s="476" t="n"/>
      <c r="BH370" s="476" t="n"/>
      <c r="BI370" s="476" t="n"/>
      <c r="BJ370" s="476" t="n"/>
      <c r="BK370" s="476" t="n"/>
      <c r="BL370" s="476" t="n"/>
      <c r="BM370" s="476" t="n"/>
      <c r="BN370" s="476" t="n"/>
      <c r="BO370" s="476" t="n"/>
      <c r="BP370" s="476" t="n"/>
      <c r="BQ370" s="476" t="n"/>
      <c r="BR370" s="476" t="n"/>
      <c r="BS370" s="476" t="n"/>
      <c r="BT370" s="476" t="n"/>
      <c r="BU370" s="476" t="n"/>
      <c r="BV370" s="476" t="n"/>
      <c r="BW370" s="476" t="n"/>
      <c r="BX370" s="476" t="n"/>
      <c r="BY370" s="476" t="n"/>
      <c r="BZ370" s="476" t="n"/>
      <c r="CA370" s="476" t="n"/>
      <c r="CB370" s="476" t="n"/>
      <c r="CC370" s="476" t="n"/>
      <c r="CD370" s="476" t="n"/>
      <c r="CE370" s="476" t="n"/>
      <c r="CF370" s="476" t="n"/>
      <c r="CG370" s="476" t="n"/>
      <c r="CH370" s="476" t="n"/>
      <c r="CI370" s="476" t="n"/>
      <c r="CJ370" s="476" t="n"/>
      <c r="CK370" s="476" t="n"/>
      <c r="CL370" s="476" t="n"/>
      <c r="CM370" s="476" t="n"/>
      <c r="CN370" s="476" t="n"/>
      <c r="CO370" s="476" t="n"/>
      <c r="CP370" s="476" t="n"/>
      <c r="CQ370" s="476" t="n"/>
      <c r="CR370" s="476" t="n"/>
      <c r="CS370" s="476" t="n"/>
      <c r="CT370" s="476" t="n"/>
      <c r="CU370" s="476" t="n"/>
      <c r="CV370" s="476" t="n"/>
      <c r="CW370" s="476" t="n"/>
      <c r="CX370" s="476" t="n"/>
      <c r="CY370" s="476" t="n"/>
      <c r="CZ370" s="476" t="n"/>
      <c r="DA370" s="476" t="n"/>
      <c r="DB370" s="476" t="n"/>
      <c r="DC370" s="476" t="n"/>
      <c r="DD370" s="476" t="n"/>
      <c r="DE370" s="476" t="n"/>
      <c r="DF370" s="476" t="n"/>
      <c r="DG370" s="476" t="n"/>
      <c r="DH370" s="476" t="n"/>
      <c r="DI370" s="476" t="n"/>
      <c r="DJ370" s="476" t="n"/>
      <c r="DK370" s="476" t="n"/>
      <c r="DL370" s="476" t="n"/>
      <c r="DM370" s="476" t="n"/>
      <c r="DN370" s="476" t="n"/>
      <c r="DO370" s="476" t="n"/>
      <c r="DP370" s="476" t="n"/>
      <c r="DQ370" s="476" t="n"/>
      <c r="DR370" s="476" t="n"/>
      <c r="DS370" s="476" t="n"/>
      <c r="DT370" s="476" t="n"/>
      <c r="DU370" s="476" t="n"/>
      <c r="DV370" s="476" t="n"/>
      <c r="DW370" s="476" t="n"/>
      <c r="DX370" s="476" t="n"/>
      <c r="DY370" s="476" t="n"/>
      <c r="DZ370" s="476" t="n"/>
      <c r="EA370" s="476" t="n"/>
      <c r="EB370" s="476" t="n"/>
      <c r="EC370" s="476" t="n"/>
      <c r="ED370" s="476" t="n"/>
      <c r="EE370" s="476" t="n"/>
      <c r="EF370" s="476" t="n"/>
      <c r="EG370" s="476" t="n"/>
      <c r="EH370" s="476" t="n"/>
      <c r="EI370" s="476" t="n"/>
      <c r="EJ370" s="476" t="n"/>
      <c r="EK370" s="476" t="n"/>
      <c r="EL370" s="476" t="n"/>
      <c r="EM370" s="476" t="n"/>
      <c r="EN370" s="476" t="n"/>
      <c r="EO370" s="476" t="n"/>
      <c r="EP370" s="476" t="n"/>
      <c r="EQ370" s="476" t="n"/>
      <c r="ER370" s="476" t="n"/>
      <c r="ES370" s="476" t="n"/>
      <c r="ET370" s="476" t="n"/>
      <c r="EU370" s="476" t="n"/>
      <c r="EV370" s="476" t="n"/>
      <c r="EW370" s="476" t="n"/>
      <c r="EX370" s="476" t="n"/>
      <c r="EY370" s="476" t="n"/>
      <c r="EZ370" s="476" t="n"/>
      <c r="FA370" s="476" t="n"/>
      <c r="FB370" s="476" t="n"/>
      <c r="FC370" s="476" t="n"/>
      <c r="FD370" s="476" t="n"/>
      <c r="FE370" s="476" t="n"/>
      <c r="FF370" s="476" t="n"/>
      <c r="FG370" s="476" t="n"/>
      <c r="FH370" s="476" t="n"/>
      <c r="FI370" s="476" t="n"/>
      <c r="FJ370" s="476" t="n"/>
      <c r="FK370" s="476" t="n"/>
      <c r="FL370" s="476" t="n"/>
      <c r="FM370" s="476" t="n"/>
      <c r="FN370" s="476" t="n"/>
      <c r="FO370" s="476" t="n"/>
      <c r="FP370" s="476" t="n"/>
      <c r="FQ370" s="476" t="n"/>
      <c r="FR370" s="476" t="n"/>
      <c r="FS370" s="476" t="n"/>
      <c r="FT370" s="476" t="n"/>
      <c r="FU370" s="476" t="n"/>
      <c r="FV370" s="476" t="n"/>
      <c r="FW370" s="476" t="n"/>
      <c r="FX370" s="476" t="n"/>
      <c r="FY370" s="476" t="n"/>
      <c r="FZ370" s="476" t="n"/>
      <c r="GA370" s="476" t="n"/>
      <c r="GB370" s="476" t="n"/>
      <c r="GC370" s="476" t="n"/>
      <c r="GD370" s="476" t="n"/>
      <c r="GE370" s="476" t="n"/>
      <c r="GF370" s="476" t="n"/>
      <c r="GG370" s="476" t="n"/>
      <c r="GH370" s="476" t="n"/>
      <c r="GI370" s="476" t="n"/>
      <c r="GJ370" s="476" t="n"/>
      <c r="GK370" s="476" t="n"/>
      <c r="GL370" s="476" t="n"/>
      <c r="GM370" s="476" t="n"/>
      <c r="GN370" s="476" t="n"/>
      <c r="GO370" s="476" t="n"/>
      <c r="GP370" s="476" t="n"/>
      <c r="GQ370" s="476" t="n"/>
      <c r="GR370" s="476" t="n"/>
      <c r="GS370" s="476" t="n"/>
      <c r="GT370" s="476" t="n"/>
      <c r="GU370" s="476" t="n"/>
      <c r="GV370" s="476" t="n"/>
      <c r="GW370" s="476" t="n"/>
      <c r="GX370" s="476" t="n"/>
      <c r="GY370" s="476" t="n"/>
      <c r="GZ370" s="476" t="n"/>
      <c r="HA370" s="476" t="n"/>
      <c r="HB370" s="476" t="n"/>
      <c r="HC370" s="476" t="n"/>
      <c r="HD370" s="476" t="n"/>
      <c r="HE370" s="476" t="n"/>
      <c r="HF370" s="476" t="n"/>
      <c r="HG370" s="476" t="n"/>
      <c r="HH370" s="476" t="n"/>
      <c r="HI370" s="476" t="n"/>
      <c r="HJ370" s="476" t="n"/>
      <c r="HK370" s="476" t="n"/>
      <c r="HL370" s="476" t="n"/>
      <c r="HM370" s="476" t="n"/>
      <c r="HN370" s="476" t="n"/>
      <c r="HO370" s="476" t="n"/>
      <c r="HP370" s="476" t="n"/>
      <c r="HQ370" s="476" t="n"/>
      <c r="HR370" s="476" t="n"/>
      <c r="HS370" s="476" t="n"/>
      <c r="HT370" s="476" t="n"/>
      <c r="HU370" s="476" t="n"/>
      <c r="HV370" s="476" t="n"/>
      <c r="HW370" s="476" t="n"/>
      <c r="HX370" s="476" t="n"/>
      <c r="HY370" s="476" t="n"/>
      <c r="HZ370" s="476" t="n"/>
      <c r="IA370" s="476" t="n"/>
      <c r="IB370" s="476" t="n"/>
      <c r="IC370" s="476" t="n"/>
      <c r="ID370" s="476" t="n"/>
      <c r="IE370" s="476" t="n"/>
      <c r="IF370" s="476" t="n"/>
      <c r="IG370" s="476" t="n"/>
      <c r="IH370" s="476" t="n"/>
      <c r="II370" s="476" t="n"/>
      <c r="IJ370" s="476" t="n"/>
      <c r="IK370" s="476" t="n"/>
      <c r="IL370" s="476" t="n"/>
      <c r="IM370" s="476" t="n"/>
      <c r="IN370" s="476" t="n"/>
      <c r="IO370" s="476" t="n"/>
      <c r="IP370" s="476" t="n"/>
      <c r="IQ370" s="476" t="n"/>
      <c r="IR370" s="476" t="n"/>
      <c r="IS370" s="476" t="n"/>
      <c r="IT370" s="476" t="n"/>
      <c r="IU370" s="476" t="n"/>
      <c r="IV370" s="476" t="n"/>
      <c r="IW370" s="476" t="n"/>
      <c r="IX370" s="476" t="n"/>
      <c r="IY370" s="476" t="n"/>
      <c r="IZ370" s="476" t="n"/>
      <c r="JA370" s="476" t="n"/>
      <c r="JB370" s="476" t="n"/>
      <c r="JC370" s="476" t="n"/>
      <c r="JD370" s="476" t="n"/>
      <c r="JE370" s="476" t="n"/>
      <c r="JF370" s="476" t="n"/>
      <c r="JG370" s="476" t="n"/>
      <c r="JH370" s="476" t="n"/>
      <c r="JI370" s="476" t="n"/>
      <c r="JJ370" s="476" t="n"/>
      <c r="JK370" s="476" t="n"/>
      <c r="JL370" s="476" t="n"/>
      <c r="JM370" s="476" t="n"/>
      <c r="JN370" s="476" t="n"/>
      <c r="JO370" s="476" t="n"/>
      <c r="JP370" s="476" t="n"/>
      <c r="JQ370" s="476" t="n"/>
      <c r="JR370" s="476" t="n"/>
      <c r="JS370" s="476" t="n"/>
      <c r="JT370" s="476" t="n"/>
      <c r="JU370" s="476" t="n"/>
      <c r="JV370" s="476" t="n"/>
      <c r="JW370" s="476" t="n"/>
      <c r="JX370" s="476" t="n"/>
      <c r="JY370" s="476" t="n"/>
      <c r="JZ370" s="476" t="n"/>
      <c r="KA370" s="476" t="n"/>
      <c r="KB370" s="476" t="n"/>
      <c r="KC370" s="476" t="n"/>
      <c r="KD370" s="476" t="n"/>
      <c r="KE370" s="476" t="n"/>
      <c r="KF370" s="476" t="n"/>
      <c r="KG370" s="476" t="n"/>
      <c r="KH370" s="476" t="n"/>
      <c r="KI370" s="476" t="n"/>
      <c r="KJ370" s="476" t="n"/>
      <c r="KK370" s="476" t="n"/>
      <c r="KL370" s="476" t="n"/>
      <c r="KM370" s="476" t="n"/>
      <c r="KN370" s="476" t="n"/>
      <c r="KO370" s="476" t="n"/>
      <c r="KP370" s="476" t="n"/>
      <c r="KQ370" s="476" t="n"/>
      <c r="KR370" s="476" t="n"/>
      <c r="KS370" s="476" t="n"/>
      <c r="KT370" s="476" t="n"/>
      <c r="KU370" s="476" t="n"/>
      <c r="KV370" s="476" t="n"/>
      <c r="KW370" s="476" t="n"/>
      <c r="KX370" s="476" t="n"/>
      <c r="KY370" s="476" t="n"/>
      <c r="KZ370" s="476" t="n"/>
      <c r="LA370" s="476" t="n"/>
      <c r="LB370" s="476" t="n"/>
      <c r="LC370" s="476" t="n"/>
      <c r="LD370" s="476" t="n"/>
      <c r="LE370" s="476" t="n"/>
      <c r="LF370" s="476" t="n"/>
      <c r="LG370" s="476" t="n"/>
      <c r="LH370" s="476" t="n"/>
      <c r="LI370" s="476" t="n"/>
      <c r="LJ370" s="476" t="n"/>
      <c r="LK370" s="476" t="n"/>
      <c r="LL370" s="476" t="n"/>
      <c r="LM370" s="476" t="n"/>
      <c r="LN370" s="476" t="n"/>
      <c r="LO370" s="476" t="n"/>
      <c r="LP370" s="476" t="n"/>
      <c r="LQ370" s="476" t="n"/>
      <c r="LR370" s="476" t="n"/>
      <c r="LS370" s="476" t="n"/>
      <c r="LT370" s="476" t="n"/>
      <c r="LU370" s="476" t="n"/>
      <c r="LV370" s="476" t="n"/>
      <c r="LW370" s="476" t="n"/>
      <c r="LX370" s="476" t="n"/>
      <c r="LY370" s="476" t="n"/>
      <c r="LZ370" s="476" t="n"/>
      <c r="MA370" s="476" t="n"/>
      <c r="MB370" s="476" t="n"/>
      <c r="MC370" s="476" t="n"/>
      <c r="MD370" s="476" t="n"/>
      <c r="ME370" s="476" t="n"/>
      <c r="MF370" s="476" t="n"/>
      <c r="MG370" s="476" t="n"/>
      <c r="MH370" s="476" t="n"/>
      <c r="MI370" s="476" t="n"/>
      <c r="MJ370" s="476" t="n"/>
      <c r="MK370" s="476" t="n"/>
      <c r="ML370" s="476" t="n"/>
      <c r="MM370" s="476" t="n"/>
      <c r="MN370" s="476" t="n"/>
      <c r="MO370" s="476" t="n"/>
      <c r="MP370" s="476" t="n"/>
      <c r="MQ370" s="476" t="n"/>
      <c r="MR370" s="476" t="n"/>
      <c r="MS370" s="476" t="n"/>
      <c r="MT370" s="476" t="n"/>
      <c r="MU370" s="476" t="n"/>
      <c r="MV370" s="476" t="n"/>
      <c r="MW370" s="476" t="n"/>
      <c r="MX370" s="476" t="n"/>
      <c r="MY370" s="476" t="n"/>
      <c r="MZ370" s="476" t="n"/>
      <c r="NA370" s="476" t="n"/>
      <c r="NB370" s="476" t="n"/>
      <c r="NC370" s="476" t="n"/>
      <c r="ND370" s="476" t="n"/>
      <c r="NE370" s="476" t="n"/>
      <c r="NF370" s="476" t="n"/>
      <c r="NG370" s="476" t="n"/>
      <c r="NH370" s="476" t="n"/>
      <c r="NI370" s="476" t="n"/>
      <c r="NJ370" s="476" t="n"/>
      <c r="NK370" s="476" t="n"/>
      <c r="NL370" s="476" t="n"/>
      <c r="NM370" s="476" t="n"/>
      <c r="NN370" s="476" t="n"/>
      <c r="NO370" s="476" t="n"/>
      <c r="NP370" s="476" t="n"/>
      <c r="NQ370" s="476" t="n"/>
      <c r="NR370" s="476" t="n"/>
      <c r="NS370" s="476" t="n"/>
      <c r="NT370" s="476" t="n"/>
      <c r="NU370" s="476" t="n"/>
      <c r="NV370" s="476" t="n"/>
      <c r="NW370" s="476" t="n"/>
      <c r="NX370" s="476" t="n"/>
      <c r="NY370" s="476" t="n"/>
      <c r="NZ370" s="476" t="n"/>
      <c r="OA370" s="476" t="n"/>
      <c r="OB370" s="476" t="n"/>
      <c r="OC370" s="476" t="n"/>
      <c r="OD370" s="476" t="n"/>
      <c r="OE370" s="476" t="n"/>
      <c r="OF370" s="476" t="n"/>
      <c r="OG370" s="476" t="n"/>
      <c r="OH370" s="476" t="n"/>
      <c r="OI370" s="476" t="n"/>
      <c r="OJ370" s="476" t="n"/>
      <c r="OK370" s="476" t="n"/>
      <c r="OL370" s="476" t="n"/>
      <c r="OM370" s="476" t="n"/>
      <c r="ON370" s="476" t="n"/>
      <c r="OO370" s="476" t="n"/>
      <c r="OP370" s="476" t="n"/>
      <c r="OQ370" s="476" t="n"/>
      <c r="OR370" s="476" t="n"/>
      <c r="OS370" s="476" t="n"/>
      <c r="OT370" s="476" t="n"/>
      <c r="OU370" s="476" t="n"/>
      <c r="OV370" s="476" t="n"/>
      <c r="OW370" s="476" t="n"/>
      <c r="OX370" s="476" t="n"/>
      <c r="OY370" s="476" t="n"/>
      <c r="OZ370" s="476" t="n"/>
      <c r="PA370" s="476" t="n"/>
      <c r="PB370" s="476" t="n"/>
      <c r="PC370" s="476" t="n"/>
      <c r="PD370" s="476" t="n"/>
      <c r="PE370" s="476" t="n"/>
      <c r="PF370" s="476" t="n"/>
      <c r="PG370" s="476" t="n"/>
      <c r="PH370" s="476" t="n"/>
      <c r="PI370" s="476" t="n"/>
      <c r="PJ370" s="476" t="n"/>
      <c r="PK370" s="476" t="n"/>
      <c r="PL370" s="476" t="n"/>
      <c r="PM370" s="476" t="n"/>
      <c r="PN370" s="476" t="n"/>
      <c r="PO370" s="476" t="n"/>
      <c r="PP370" s="476" t="n"/>
      <c r="PQ370" s="476" t="n"/>
      <c r="PR370" s="476" t="n"/>
      <c r="PS370" s="476" t="n"/>
      <c r="PT370" s="476" t="n"/>
      <c r="PU370" s="476" t="n"/>
      <c r="PV370" s="476" t="n"/>
      <c r="PW370" s="476" t="n"/>
      <c r="PX370" s="476" t="n"/>
      <c r="PY370" s="476" t="n"/>
      <c r="PZ370" s="476" t="n"/>
      <c r="QA370" s="476" t="n"/>
      <c r="QB370" s="476" t="n"/>
      <c r="QC370" s="476" t="n"/>
      <c r="QD370" s="476" t="n"/>
      <c r="QE370" s="476" t="n"/>
      <c r="QF370" s="476" t="n"/>
      <c r="QG370" s="476" t="n"/>
      <c r="QH370" s="476" t="n"/>
      <c r="QI370" s="476" t="n"/>
      <c r="QJ370" s="476" t="n"/>
      <c r="QK370" s="476" t="n"/>
      <c r="QL370" s="476" t="n"/>
      <c r="QM370" s="476" t="n"/>
      <c r="QN370" s="476" t="n"/>
      <c r="QO370" s="476" t="n"/>
      <c r="QP370" s="476" t="n"/>
      <c r="QQ370" s="476" t="n"/>
      <c r="QR370" s="476" t="n"/>
      <c r="QS370" s="476" t="n"/>
      <c r="QT370" s="476" t="n"/>
      <c r="QU370" s="476" t="n"/>
      <c r="QV370" s="476" t="n"/>
      <c r="QW370" s="476" t="n"/>
      <c r="QX370" s="476" t="n"/>
      <c r="QY370" s="476" t="n"/>
      <c r="QZ370" s="476" t="n"/>
      <c r="RA370" s="476" t="n"/>
      <c r="RB370" s="476" t="n"/>
      <c r="RC370" s="476" t="n"/>
      <c r="RD370" s="476" t="n"/>
      <c r="RE370" s="476" t="n"/>
      <c r="RF370" s="476" t="n"/>
      <c r="RG370" s="476" t="n"/>
      <c r="RH370" s="476" t="n"/>
      <c r="RI370" s="476" t="n"/>
      <c r="RJ370" s="476" t="n"/>
      <c r="RK370" s="476" t="n"/>
      <c r="RL370" s="476" t="n"/>
      <c r="RM370" s="476" t="n"/>
      <c r="RN370" s="476" t="n"/>
      <c r="RO370" s="476" t="n"/>
      <c r="RP370" s="476" t="n"/>
      <c r="RQ370" s="476" t="n"/>
      <c r="RR370" s="476" t="n"/>
      <c r="RS370" s="476" t="n"/>
      <c r="RT370" s="476" t="n"/>
      <c r="RU370" s="476" t="n"/>
      <c r="RV370" s="476" t="n"/>
      <c r="RW370" s="476" t="n"/>
      <c r="RX370" s="476" t="n"/>
      <c r="RY370" s="476" t="n"/>
      <c r="RZ370" s="476" t="n"/>
      <c r="SA370" s="476" t="n"/>
      <c r="SB370" s="476" t="n"/>
      <c r="SC370" s="476" t="n"/>
      <c r="SD370" s="476" t="n"/>
      <c r="SE370" s="476" t="n"/>
      <c r="SF370" s="476" t="n"/>
      <c r="SG370" s="476" t="n"/>
      <c r="SH370" s="476" t="n"/>
      <c r="SI370" s="476" t="n"/>
      <c r="SJ370" s="476" t="n"/>
      <c r="SK370" s="476" t="n"/>
      <c r="SL370" s="476" t="n"/>
      <c r="SM370" s="476" t="n"/>
      <c r="SN370" s="476" t="n"/>
      <c r="SO370" s="476" t="n"/>
      <c r="SP370" s="476" t="n"/>
      <c r="SQ370" s="476" t="n"/>
      <c r="SR370" s="476" t="n"/>
      <c r="SS370" s="476" t="n"/>
      <c r="ST370" s="476" t="n"/>
      <c r="SU370" s="476" t="n"/>
      <c r="SV370" s="476" t="n"/>
      <c r="SW370" s="476" t="n"/>
      <c r="SX370" s="476" t="n"/>
      <c r="SY370" s="476" t="n"/>
      <c r="SZ370" s="476" t="n"/>
      <c r="TA370" s="476" t="n"/>
      <c r="TB370" s="476" t="n"/>
      <c r="TC370" s="476" t="n"/>
      <c r="TD370" s="476" t="n"/>
      <c r="TE370" s="476" t="n"/>
      <c r="TF370" s="476" t="n"/>
      <c r="TG370" s="476" t="n"/>
      <c r="TH370" s="476" t="n"/>
      <c r="TI370" s="476" t="n"/>
      <c r="TJ370" s="476" t="n"/>
      <c r="TK370" s="476" t="n"/>
      <c r="TL370" s="476" t="n"/>
      <c r="TM370" s="476" t="n"/>
      <c r="TN370" s="476" t="n"/>
      <c r="TO370" s="476" t="n"/>
      <c r="TP370" s="476" t="n"/>
      <c r="TQ370" s="476" t="n"/>
      <c r="TR370" s="476" t="n"/>
      <c r="TS370" s="476" t="n"/>
      <c r="TT370" s="476" t="n"/>
      <c r="TU370" s="476" t="n"/>
      <c r="TV370" s="476" t="n"/>
      <c r="TW370" s="476" t="n"/>
      <c r="TX370" s="476" t="n"/>
      <c r="TY370" s="476" t="n"/>
      <c r="TZ370" s="476" t="n"/>
      <c r="UA370" s="476" t="n"/>
      <c r="UB370" s="476" t="n"/>
      <c r="UC370" s="476" t="n"/>
      <c r="UD370" s="476" t="n"/>
      <c r="UE370" s="476" t="n"/>
      <c r="UF370" s="476" t="n"/>
      <c r="UG370" s="476" t="n"/>
      <c r="UH370" s="476" t="n"/>
      <c r="UI370" s="476" t="n"/>
      <c r="UJ370" s="476" t="n"/>
      <c r="UK370" s="476" t="n"/>
      <c r="UL370" s="476" t="n"/>
      <c r="UM370" s="476" t="n"/>
      <c r="UN370" s="476" t="n"/>
      <c r="UO370" s="476" t="n"/>
      <c r="UP370" s="476" t="n"/>
      <c r="UQ370" s="476" t="n"/>
      <c r="UR370" s="476" t="n"/>
      <c r="US370" s="476" t="n"/>
      <c r="UT370" s="476" t="n"/>
      <c r="UU370" s="476" t="n"/>
      <c r="UV370" s="476" t="n"/>
      <c r="UW370" s="476" t="n"/>
      <c r="UX370" s="476" t="n"/>
      <c r="UY370" s="476" t="n"/>
      <c r="UZ370" s="476" t="n"/>
      <c r="VA370" s="476" t="n"/>
      <c r="VB370" s="476" t="n"/>
      <c r="VC370" s="476" t="n"/>
      <c r="VD370" s="476" t="n"/>
      <c r="VE370" s="476" t="n"/>
      <c r="VF370" s="476" t="n"/>
      <c r="VG370" s="476" t="n"/>
      <c r="VH370" s="476" t="n"/>
      <c r="VI370" s="476" t="n"/>
      <c r="VJ370" s="476" t="n"/>
      <c r="VK370" s="476" t="n"/>
      <c r="VL370" s="476" t="n"/>
      <c r="VM370" s="476" t="n"/>
      <c r="VN370" s="476" t="n"/>
      <c r="VO370" s="476" t="n"/>
      <c r="VP370" s="476" t="n"/>
      <c r="VQ370" s="476" t="n"/>
      <c r="VR370" s="476" t="n"/>
      <c r="VS370" s="476" t="n"/>
      <c r="VT370" s="476" t="n"/>
      <c r="VU370" s="476" t="n"/>
      <c r="VV370" s="476" t="n"/>
      <c r="VW370" s="476" t="n"/>
      <c r="VX370" s="476" t="n"/>
      <c r="VY370" s="476" t="n"/>
      <c r="VZ370" s="476" t="n"/>
      <c r="WA370" s="476" t="n"/>
      <c r="WB370" s="476" t="n"/>
      <c r="WC370" s="476" t="n"/>
      <c r="WD370" s="476" t="n"/>
      <c r="WE370" s="476" t="n"/>
      <c r="WF370" s="476" t="n"/>
      <c r="WG370" s="476" t="n"/>
      <c r="WH370" s="476" t="n"/>
      <c r="WI370" s="476" t="n"/>
      <c r="WJ370" s="476" t="n"/>
      <c r="WK370" s="476" t="n"/>
      <c r="WL370" s="476" t="n"/>
      <c r="WM370" s="476" t="n"/>
      <c r="WN370" s="476" t="n"/>
      <c r="WO370" s="476" t="n"/>
      <c r="WP370" s="476" t="n"/>
      <c r="WQ370" s="476" t="n"/>
      <c r="WR370" s="476" t="n"/>
      <c r="WS370" s="476" t="n"/>
      <c r="WT370" s="476" t="n"/>
      <c r="WU370" s="476" t="n"/>
      <c r="WV370" s="476" t="n"/>
      <c r="WW370" s="476" t="n"/>
      <c r="WX370" s="476" t="n"/>
      <c r="WY370" s="476" t="n"/>
      <c r="WZ370" s="476" t="n"/>
      <c r="XA370" s="476" t="n"/>
      <c r="XB370" s="476" t="n"/>
      <c r="XC370" s="476" t="n"/>
      <c r="XD370" s="476" t="n"/>
      <c r="XE370" s="476" t="n"/>
      <c r="XF370" s="476" t="n"/>
      <c r="XG370" s="476" t="n"/>
      <c r="XH370" s="476" t="n"/>
      <c r="XI370" s="476" t="n"/>
      <c r="XJ370" s="476" t="n"/>
      <c r="XK370" s="476" t="n"/>
      <c r="XL370" s="476" t="n"/>
      <c r="XM370" s="476" t="n"/>
      <c r="XN370" s="476" t="n"/>
      <c r="XO370" s="476" t="n"/>
      <c r="XP370" s="476" t="n"/>
      <c r="XQ370" s="476" t="n"/>
      <c r="XR370" s="476" t="n"/>
      <c r="XS370" s="476" t="n"/>
      <c r="XT370" s="476" t="n"/>
      <c r="XU370" s="476" t="n"/>
      <c r="XV370" s="476" t="n"/>
      <c r="XW370" s="476" t="n"/>
      <c r="XX370" s="476" t="n"/>
      <c r="XY370" s="476" t="n"/>
      <c r="XZ370" s="476" t="n"/>
      <c r="YA370" s="476" t="n"/>
      <c r="YB370" s="476" t="n"/>
      <c r="YC370" s="476" t="n"/>
      <c r="YD370" s="476" t="n"/>
      <c r="YE370" s="476" t="n"/>
      <c r="YF370" s="476" t="n"/>
      <c r="YG370" s="476" t="n"/>
      <c r="YH370" s="476" t="n"/>
      <c r="YI370" s="476" t="n"/>
      <c r="YJ370" s="476" t="n"/>
      <c r="YK370" s="476" t="n"/>
      <c r="YL370" s="476" t="n"/>
      <c r="YM370" s="476" t="n"/>
      <c r="YN370" s="476" t="n"/>
      <c r="YO370" s="476" t="n"/>
      <c r="YP370" s="476" t="n"/>
      <c r="YQ370" s="476" t="n"/>
      <c r="YR370" s="476" t="n"/>
      <c r="YS370" s="476" t="n"/>
      <c r="YT370" s="476" t="n"/>
      <c r="YU370" s="476" t="n"/>
      <c r="YV370" s="476" t="n"/>
      <c r="YW370" s="476" t="n"/>
      <c r="YX370" s="476" t="n"/>
      <c r="YY370" s="476" t="n"/>
      <c r="YZ370" s="476" t="n"/>
      <c r="ZA370" s="476" t="n"/>
      <c r="ZB370" s="476" t="n"/>
      <c r="ZC370" s="476" t="n"/>
      <c r="ZD370" s="476" t="n"/>
      <c r="ZE370" s="476" t="n"/>
      <c r="ZF370" s="476" t="n"/>
      <c r="ZG370" s="476" t="n"/>
      <c r="ZH370" s="476" t="n"/>
      <c r="ZI370" s="476" t="n"/>
      <c r="ZJ370" s="476" t="n"/>
      <c r="ZK370" s="476" t="n"/>
      <c r="ZL370" s="476" t="n"/>
      <c r="ZM370" s="476" t="n"/>
      <c r="ZN370" s="476" t="n"/>
      <c r="ZO370" s="476" t="n"/>
      <c r="ZP370" s="476" t="n"/>
      <c r="ZQ370" s="476" t="n"/>
      <c r="ZR370" s="476" t="n"/>
      <c r="ZS370" s="476" t="n"/>
      <c r="ZT370" s="476" t="n"/>
      <c r="ZU370" s="476" t="n"/>
      <c r="ZV370" s="476" t="n"/>
      <c r="ZW370" s="476" t="n"/>
      <c r="ZX370" s="476" t="n"/>
      <c r="ZY370" s="476" t="n"/>
      <c r="ZZ370" s="476" t="n"/>
      <c r="AAA370" s="476" t="n"/>
      <c r="AAB370" s="476" t="n"/>
      <c r="AAC370" s="476" t="n"/>
      <c r="AAD370" s="476" t="n"/>
      <c r="AAE370" s="476" t="n"/>
      <c r="AAF370" s="476" t="n"/>
      <c r="AAG370" s="476" t="n"/>
      <c r="AAH370" s="476" t="n"/>
      <c r="AAI370" s="476" t="n"/>
      <c r="AAJ370" s="476" t="n"/>
      <c r="AAK370" s="476" t="n"/>
      <c r="AAL370" s="476" t="n"/>
      <c r="AAM370" s="476" t="n"/>
      <c r="AAN370" s="476" t="n"/>
      <c r="AAO370" s="476" t="n"/>
      <c r="AAP370" s="476" t="n"/>
      <c r="AAQ370" s="476" t="n"/>
      <c r="AAR370" s="476" t="n"/>
      <c r="AAS370" s="476" t="n"/>
      <c r="AAT370" s="476" t="n"/>
      <c r="AAU370" s="476" t="n"/>
      <c r="AAV370" s="476" t="n"/>
      <c r="AAW370" s="476" t="n"/>
      <c r="AAX370" s="476" t="n"/>
      <c r="AAY370" s="476" t="n"/>
      <c r="AAZ370" s="476" t="n"/>
      <c r="ABA370" s="476" t="n"/>
      <c r="ABB370" s="476" t="n"/>
      <c r="ABC370" s="476" t="n"/>
      <c r="ABD370" s="476" t="n"/>
      <c r="ABE370" s="476" t="n"/>
      <c r="ABF370" s="476" t="n"/>
      <c r="ABG370" s="476" t="n"/>
      <c r="ABH370" s="476" t="n"/>
      <c r="ABI370" s="476" t="n"/>
      <c r="ABJ370" s="476" t="n"/>
      <c r="ABK370" s="476" t="n"/>
      <c r="ABL370" s="476" t="n"/>
      <c r="ABM370" s="476" t="n"/>
      <c r="ABN370" s="476" t="n"/>
      <c r="ABO370" s="476" t="n"/>
      <c r="ABP370" s="476" t="n"/>
      <c r="ABQ370" s="476" t="n"/>
      <c r="ABR370" s="476" t="n"/>
      <c r="ABS370" s="476" t="n"/>
      <c r="ABT370" s="476" t="n"/>
      <c r="ABU370" s="476" t="n"/>
      <c r="ABV370" s="476" t="n"/>
      <c r="ABW370" s="476" t="n"/>
      <c r="ABX370" s="476" t="n"/>
      <c r="ABY370" s="476" t="n"/>
      <c r="ABZ370" s="476" t="n"/>
      <c r="ACA370" s="476" t="n"/>
      <c r="ACB370" s="476" t="n"/>
      <c r="ACC370" s="476" t="n"/>
      <c r="ACD370" s="476" t="n"/>
      <c r="ACE370" s="476" t="n"/>
      <c r="ACF370" s="476" t="n"/>
      <c r="ACG370" s="476" t="n"/>
      <c r="ACH370" s="476" t="n"/>
      <c r="ACI370" s="476" t="n"/>
      <c r="ACJ370" s="476" t="n"/>
      <c r="ACK370" s="476" t="n"/>
      <c r="ACL370" s="476" t="n"/>
      <c r="ACM370" s="476" t="n"/>
      <c r="ACN370" s="476" t="n"/>
      <c r="ACO370" s="476" t="n"/>
      <c r="ACP370" s="476" t="n"/>
      <c r="ACQ370" s="476" t="n"/>
      <c r="ACR370" s="476" t="n"/>
      <c r="ACS370" s="476" t="n"/>
      <c r="ACT370" s="476" t="n"/>
      <c r="ACU370" s="476" t="n"/>
      <c r="ACV370" s="476" t="n"/>
      <c r="ACW370" s="476" t="n"/>
      <c r="ACX370" s="476" t="n"/>
      <c r="ACY370" s="476" t="n"/>
      <c r="ACZ370" s="476" t="n"/>
      <c r="ADA370" s="476" t="n"/>
      <c r="ADB370" s="476" t="n"/>
      <c r="ADC370" s="476" t="n"/>
      <c r="ADD370" s="476" t="n"/>
      <c r="ADE370" s="476" t="n"/>
      <c r="ADF370" s="476" t="n"/>
      <c r="ADG370" s="476" t="n"/>
      <c r="ADH370" s="476" t="n"/>
      <c r="ADI370" s="476" t="n"/>
      <c r="ADJ370" s="476" t="n"/>
      <c r="ADK370" s="476" t="n"/>
      <c r="ADL370" s="476" t="n"/>
      <c r="ADM370" s="476" t="n"/>
      <c r="ADN370" s="476" t="n"/>
      <c r="ADO370" s="476" t="n"/>
      <c r="ADP370" s="476" t="n"/>
      <c r="ADQ370" s="476" t="n"/>
      <c r="ADR370" s="476" t="n"/>
      <c r="ADS370" s="476" t="n"/>
      <c r="ADT370" s="476" t="n"/>
      <c r="ADU370" s="476" t="n"/>
      <c r="ADV370" s="476" t="n"/>
      <c r="ADW370" s="476" t="n"/>
      <c r="ADX370" s="476" t="n"/>
      <c r="ADY370" s="476" t="n"/>
      <c r="ADZ370" s="476" t="n"/>
      <c r="AEA370" s="476" t="n"/>
      <c r="AEB370" s="476" t="n"/>
      <c r="AEC370" s="476" t="n"/>
      <c r="AED370" s="476" t="n"/>
      <c r="AEE370" s="476" t="n"/>
      <c r="AEF370" s="476" t="n"/>
      <c r="AEG370" s="476" t="n"/>
      <c r="AEH370" s="476" t="n"/>
      <c r="AEI370" s="476" t="n"/>
      <c r="AEJ370" s="476" t="n"/>
      <c r="AEK370" s="476" t="n"/>
      <c r="AEL370" s="476" t="n"/>
      <c r="AEM370" s="476" t="n"/>
      <c r="AEN370" s="476" t="n"/>
      <c r="AEO370" s="476" t="n"/>
      <c r="AEP370" s="476" t="n"/>
      <c r="AEQ370" s="476" t="n"/>
      <c r="AER370" s="476" t="n"/>
      <c r="AES370" s="476" t="n"/>
      <c r="AET370" s="476" t="n"/>
      <c r="AEU370" s="476" t="n"/>
      <c r="AEV370" s="476" t="n"/>
      <c r="AEW370" s="476" t="n"/>
      <c r="AEX370" s="476" t="n"/>
      <c r="AEY370" s="476" t="n"/>
      <c r="AEZ370" s="476" t="n"/>
      <c r="AFA370" s="476" t="n"/>
      <c r="AFB370" s="476" t="n"/>
      <c r="AFC370" s="476" t="n"/>
      <c r="AFD370" s="476" t="n"/>
      <c r="AFE370" s="476" t="n"/>
      <c r="AFF370" s="476" t="n"/>
      <c r="AFG370" s="476" t="n"/>
      <c r="AFH370" s="476" t="n"/>
      <c r="AFI370" s="476" t="n"/>
      <c r="AFJ370" s="476" t="n"/>
      <c r="AFK370" s="476" t="n"/>
      <c r="AFL370" s="476" t="n"/>
      <c r="AFM370" s="476" t="n"/>
      <c r="AFN370" s="476" t="n"/>
      <c r="AFO370" s="476" t="n"/>
      <c r="AFP370" s="476" t="n"/>
      <c r="AFQ370" s="476" t="n"/>
      <c r="AFR370" s="476" t="n"/>
      <c r="AFS370" s="476" t="n"/>
      <c r="AFT370" s="476" t="n"/>
      <c r="AFU370" s="476" t="n"/>
      <c r="AFV370" s="476" t="n"/>
      <c r="AFW370" s="476" t="n"/>
      <c r="AFX370" s="476" t="n"/>
      <c r="AFY370" s="476" t="n"/>
      <c r="AFZ370" s="476" t="n"/>
      <c r="AGA370" s="476" t="n"/>
      <c r="AGB370" s="476" t="n"/>
      <c r="AGC370" s="476" t="n"/>
      <c r="AGD370" s="476" t="n"/>
      <c r="AGE370" s="476" t="n"/>
      <c r="AGF370" s="476" t="n"/>
      <c r="AGG370" s="476" t="n"/>
      <c r="AGH370" s="476" t="n"/>
      <c r="AGI370" s="476" t="n"/>
      <c r="AGJ370" s="476" t="n"/>
      <c r="AGK370" s="476" t="n"/>
      <c r="AGL370" s="476" t="n"/>
      <c r="AGM370" s="476" t="n"/>
      <c r="AGN370" s="476" t="n"/>
      <c r="AGO370" s="476" t="n"/>
      <c r="AGP370" s="476" t="n"/>
      <c r="AGQ370" s="476" t="n"/>
      <c r="AGR370" s="476" t="n"/>
      <c r="AGS370" s="476" t="n"/>
      <c r="AGT370" s="476" t="n"/>
      <c r="AGU370" s="476" t="n"/>
      <c r="AGV370" s="476" t="n"/>
      <c r="AGW370" s="476" t="n"/>
      <c r="AGX370" s="476" t="n"/>
      <c r="AGY370" s="476" t="n"/>
      <c r="AGZ370" s="476" t="n"/>
      <c r="AHA370" s="476" t="n"/>
      <c r="AHB370" s="476" t="n"/>
      <c r="AHC370" s="476" t="n"/>
      <c r="AHD370" s="476" t="n"/>
      <c r="AHE370" s="476" t="n"/>
      <c r="AHF370" s="476" t="n"/>
      <c r="AHG370" s="476" t="n"/>
      <c r="AHH370" s="476" t="n"/>
      <c r="AHI370" s="476" t="n"/>
      <c r="AHJ370" s="476" t="n"/>
      <c r="AHK370" s="476" t="n"/>
      <c r="AHL370" s="476" t="n"/>
      <c r="AHM370" s="476" t="n"/>
      <c r="AHN370" s="476" t="n"/>
      <c r="AHO370" s="476" t="n"/>
      <c r="AHP370" s="476" t="n"/>
      <c r="AHQ370" s="476" t="n"/>
      <c r="AHR370" s="476" t="n"/>
      <c r="AHS370" s="476" t="n"/>
      <c r="AHT370" s="476" t="n"/>
      <c r="AHU370" s="476" t="n"/>
      <c r="AHV370" s="476" t="n"/>
      <c r="AHW370" s="476" t="n"/>
      <c r="AHX370" s="476" t="n"/>
      <c r="AHY370" s="476" t="n"/>
      <c r="AHZ370" s="476" t="n"/>
      <c r="AIA370" s="476" t="n"/>
      <c r="AIB370" s="476" t="n"/>
      <c r="AIC370" s="476" t="n"/>
      <c r="AID370" s="476" t="n"/>
      <c r="AIE370" s="476" t="n"/>
      <c r="AIF370" s="476" t="n"/>
      <c r="AIG370" s="476" t="n"/>
      <c r="AIH370" s="476" t="n"/>
      <c r="AII370" s="476" t="n"/>
      <c r="AIJ370" s="476" t="n"/>
      <c r="AIK370" s="476" t="n"/>
      <c r="AIL370" s="476" t="n"/>
      <c r="AIM370" s="476" t="n"/>
      <c r="AIN370" s="476" t="n"/>
      <c r="AIO370" s="476" t="n"/>
      <c r="AIP370" s="476" t="n"/>
      <c r="AIQ370" s="476" t="n"/>
      <c r="AIR370" s="476" t="n"/>
      <c r="AIS370" s="476" t="n"/>
      <c r="AIT370" s="476" t="n"/>
      <c r="AIU370" s="476" t="n"/>
      <c r="AIV370" s="476" t="n"/>
      <c r="AIW370" s="476" t="n"/>
      <c r="AIX370" s="476" t="n"/>
      <c r="AIY370" s="476" t="n"/>
      <c r="AIZ370" s="476" t="n"/>
      <c r="AJA370" s="476" t="n"/>
      <c r="AJB370" s="476" t="n"/>
      <c r="AJC370" s="476" t="n"/>
      <c r="AJD370" s="476" t="n"/>
      <c r="AJE370" s="476" t="n"/>
      <c r="AJF370" s="476" t="n"/>
      <c r="AJG370" s="476" t="n"/>
      <c r="AJH370" s="476" t="n"/>
      <c r="AJI370" s="476" t="n"/>
      <c r="AJJ370" s="476" t="n"/>
      <c r="AJK370" s="476" t="n"/>
      <c r="AJL370" s="476" t="n"/>
      <c r="AJM370" s="476" t="n"/>
      <c r="AJN370" s="476" t="n"/>
      <c r="AJO370" s="476" t="n"/>
      <c r="AJP370" s="476" t="n"/>
      <c r="AJQ370" s="476" t="n"/>
      <c r="AJR370" s="476" t="n"/>
      <c r="AJS370" s="476" t="n"/>
      <c r="AJT370" s="476" t="n"/>
      <c r="AJU370" s="476" t="n"/>
      <c r="AJV370" s="476" t="n"/>
      <c r="AJW370" s="476" t="n"/>
      <c r="AJX370" s="476" t="n"/>
      <c r="AJY370" s="476" t="n"/>
      <c r="AJZ370" s="476" t="n"/>
      <c r="AKA370" s="476" t="n"/>
      <c r="AKB370" s="476" t="n"/>
      <c r="AKC370" s="476" t="n"/>
      <c r="AKD370" s="476" t="n"/>
      <c r="AKE370" s="476" t="n"/>
      <c r="AKF370" s="476" t="n"/>
      <c r="AKG370" s="476" t="n"/>
      <c r="AKH370" s="476" t="n"/>
      <c r="AKI370" s="476" t="n"/>
      <c r="AKJ370" s="476" t="n"/>
      <c r="AKK370" s="476" t="n"/>
      <c r="AKL370" s="476" t="n"/>
      <c r="AKM370" s="476" t="n"/>
      <c r="AKN370" s="476" t="n"/>
      <c r="AKO370" s="476" t="n"/>
      <c r="AKP370" s="476" t="n"/>
      <c r="AKQ370" s="476" t="n"/>
      <c r="AKR370" s="476" t="n"/>
      <c r="AKS370" s="476" t="n"/>
      <c r="AKT370" s="476" t="n"/>
      <c r="AKU370" s="476" t="n"/>
      <c r="AKV370" s="476" t="n"/>
      <c r="AKW370" s="476" t="n"/>
      <c r="AKX370" s="476" t="n"/>
      <c r="AKY370" s="476" t="n"/>
      <c r="AKZ370" s="476" t="n"/>
      <c r="ALA370" s="476" t="n"/>
      <c r="ALB370" s="476" t="n"/>
      <c r="ALC370" s="476" t="n"/>
      <c r="ALD370" s="476" t="n"/>
      <c r="ALE370" s="476" t="n"/>
      <c r="ALF370" s="476" t="n"/>
      <c r="ALG370" s="476" t="n"/>
      <c r="ALH370" s="476" t="n"/>
      <c r="ALI370" s="476" t="n"/>
      <c r="ALJ370" s="476" t="n"/>
      <c r="ALK370" s="476" t="n"/>
      <c r="ALL370" s="476" t="n"/>
      <c r="ALM370" s="476" t="n"/>
      <c r="ALN370" s="476" t="n"/>
      <c r="ALO370" s="476" t="n"/>
      <c r="ALP370" s="476" t="n"/>
      <c r="ALQ370" s="476" t="n"/>
      <c r="ALR370" s="476" t="n"/>
      <c r="ALS370" s="476" t="n"/>
      <c r="ALT370" s="476" t="n"/>
      <c r="ALU370" s="476" t="n"/>
      <c r="ALV370" s="476" t="n"/>
      <c r="ALW370" s="476" t="n"/>
      <c r="ALX370" s="476" t="n"/>
      <c r="ALY370" s="476" t="n"/>
      <c r="ALZ370" s="476" t="n"/>
      <c r="AMA370" s="476" t="n"/>
      <c r="AMB370" s="476" t="n"/>
      <c r="AMC370" s="476" t="n"/>
      <c r="AMD370" s="476" t="n"/>
      <c r="AME370" s="476" t="n"/>
      <c r="AMF370" s="476" t="n"/>
      <c r="AMG370" s="476" t="n"/>
      <c r="AMH370" s="476" t="n"/>
      <c r="AMI370" s="476" t="n"/>
      <c r="AMJ370" s="476" t="n"/>
      <c r="AMK370" s="476" t="n"/>
      <c r="AML370" s="476" t="n"/>
      <c r="AMM370" s="476" t="n"/>
      <c r="AMN370" s="476" t="n"/>
      <c r="AMO370" s="476" t="n"/>
      <c r="AMP370" s="476" t="n"/>
      <c r="AMQ370" s="476" t="n"/>
      <c r="AMR370" s="476" t="n"/>
      <c r="AMS370" s="476" t="n"/>
      <c r="AMT370" s="476" t="n"/>
      <c r="AMU370" s="476" t="n"/>
      <c r="AMV370" s="476" t="n"/>
      <c r="AMW370" s="476" t="n"/>
      <c r="AMX370" s="476" t="n"/>
      <c r="AMY370" s="476" t="n"/>
      <c r="AMZ370" s="476" t="n"/>
      <c r="ANA370" s="476" t="n"/>
      <c r="ANB370" s="476" t="n"/>
      <c r="ANC370" s="476" t="n"/>
      <c r="AND370" s="476" t="n"/>
      <c r="ANE370" s="476" t="n"/>
      <c r="ANF370" s="476" t="n"/>
      <c r="ANG370" s="476" t="n"/>
      <c r="ANH370" s="476" t="n"/>
      <c r="ANI370" s="476" t="n"/>
      <c r="ANJ370" s="476" t="n"/>
      <c r="ANK370" s="476" t="n"/>
      <c r="ANL370" s="476" t="n"/>
      <c r="ANM370" s="476" t="n"/>
      <c r="ANN370" s="476" t="n"/>
      <c r="ANO370" s="476" t="n"/>
      <c r="ANP370" s="476" t="n"/>
      <c r="ANQ370" s="476" t="n"/>
      <c r="ANR370" s="476" t="n"/>
      <c r="ANS370" s="476" t="n"/>
      <c r="ANT370" s="476" t="n"/>
      <c r="ANU370" s="476" t="n"/>
      <c r="ANV370" s="476" t="n"/>
      <c r="ANW370" s="476" t="n"/>
      <c r="ANX370" s="476" t="n"/>
      <c r="ANY370" s="476" t="n"/>
      <c r="ANZ370" s="476" t="n"/>
      <c r="AOA370" s="476" t="n"/>
      <c r="AOB370" s="476" t="n"/>
      <c r="AOC370" s="476" t="n"/>
      <c r="AOD370" s="476" t="n"/>
      <c r="AOE370" s="476" t="n"/>
      <c r="AOF370" s="476" t="n"/>
      <c r="AOG370" s="476" t="n"/>
      <c r="AOH370" s="476" t="n"/>
      <c r="AOI370" s="476" t="n"/>
      <c r="AOJ370" s="476" t="n"/>
      <c r="AOK370" s="476" t="n"/>
      <c r="AOL370" s="476" t="n"/>
      <c r="AOM370" s="476" t="n"/>
      <c r="AON370" s="476" t="n"/>
      <c r="AOO370" s="476" t="n"/>
      <c r="AOP370" s="476" t="n"/>
      <c r="AOQ370" s="476" t="n"/>
      <c r="AOR370" s="476" t="n"/>
      <c r="AOS370" s="476" t="n"/>
      <c r="AOT370" s="476" t="n"/>
      <c r="AOU370" s="476" t="n"/>
      <c r="AOV370" s="476" t="n"/>
      <c r="AOW370" s="476" t="n"/>
      <c r="AOX370" s="476" t="n"/>
      <c r="AOY370" s="476" t="n"/>
      <c r="AOZ370" s="476" t="n"/>
      <c r="APA370" s="476" t="n"/>
      <c r="APB370" s="476" t="n"/>
      <c r="APC370" s="476" t="n"/>
      <c r="APD370" s="476" t="n"/>
      <c r="APE370" s="476" t="n"/>
      <c r="APF370" s="476" t="n"/>
      <c r="APG370" s="476" t="n"/>
      <c r="APH370" s="476" t="n"/>
      <c r="API370" s="476" t="n"/>
      <c r="APJ370" s="476" t="n"/>
      <c r="APK370" s="476" t="n"/>
      <c r="APL370" s="476" t="n"/>
      <c r="APM370" s="476" t="n"/>
      <c r="APN370" s="476" t="n"/>
      <c r="APO370" s="476" t="n"/>
      <c r="APP370" s="476" t="n"/>
      <c r="APQ370" s="476" t="n"/>
      <c r="APR370" s="476" t="n"/>
      <c r="APS370" s="476" t="n"/>
      <c r="APT370" s="476" t="n"/>
      <c r="APU370" s="476" t="n"/>
      <c r="APV370" s="476" t="n"/>
      <c r="APW370" s="476" t="n"/>
      <c r="APX370" s="476" t="n"/>
      <c r="APY370" s="476" t="n"/>
      <c r="APZ370" s="476" t="n"/>
      <c r="AQA370" s="476" t="n"/>
      <c r="AQB370" s="476" t="n"/>
      <c r="AQC370" s="476" t="n"/>
      <c r="AQD370" s="476" t="n"/>
      <c r="AQE370" s="476" t="n"/>
      <c r="AQF370" s="476" t="n"/>
      <c r="AQG370" s="476" t="n"/>
      <c r="AQH370" s="476" t="n"/>
      <c r="AQI370" s="476" t="n"/>
      <c r="AQJ370" s="476" t="n"/>
      <c r="AQK370" s="476" t="n"/>
      <c r="AQL370" s="476" t="n"/>
      <c r="AQM370" s="476" t="n"/>
      <c r="AQN370" s="476" t="n"/>
      <c r="AQO370" s="476" t="n"/>
      <c r="AQP370" s="476" t="n"/>
      <c r="AQQ370" s="476" t="n"/>
      <c r="AQR370" s="476" t="n"/>
      <c r="AQS370" s="476" t="n"/>
      <c r="AQT370" s="476" t="n"/>
      <c r="AQU370" s="476" t="n"/>
      <c r="AQV370" s="476" t="n"/>
      <c r="AQW370" s="476" t="n"/>
      <c r="AQX370" s="476" t="n"/>
      <c r="AQY370" s="476" t="n"/>
      <c r="AQZ370" s="476" t="n"/>
      <c r="ARA370" s="476" t="n"/>
      <c r="ARB370" s="476" t="n"/>
      <c r="ARC370" s="476" t="n"/>
      <c r="ARD370" s="476" t="n"/>
      <c r="ARE370" s="476" t="n"/>
      <c r="ARF370" s="476" t="n"/>
      <c r="ARG370" s="476" t="n"/>
      <c r="ARH370" s="476" t="n"/>
      <c r="ARI370" s="476" t="n"/>
      <c r="ARJ370" s="476" t="n"/>
      <c r="ARK370" s="476" t="n"/>
      <c r="ARL370" s="476" t="n"/>
      <c r="ARM370" s="476" t="n"/>
      <c r="ARN370" s="476" t="n"/>
      <c r="ARO370" s="476" t="n"/>
      <c r="ARP370" s="476" t="n"/>
      <c r="ARQ370" s="476" t="n"/>
      <c r="ARR370" s="476" t="n"/>
      <c r="ARS370" s="476" t="n"/>
      <c r="ART370" s="476" t="n"/>
      <c r="ARU370" s="476" t="n"/>
      <c r="ARV370" s="476" t="n"/>
      <c r="ARW370" s="476" t="n"/>
      <c r="ARX370" s="476" t="n"/>
      <c r="ARY370" s="476" t="n"/>
      <c r="ARZ370" s="476" t="n"/>
      <c r="ASA370" s="476" t="n"/>
      <c r="ASB370" s="476" t="n"/>
      <c r="ASC370" s="476" t="n"/>
      <c r="ASD370" s="476" t="n"/>
      <c r="ASE370" s="476" t="n"/>
      <c r="ASF370" s="476" t="n"/>
      <c r="ASG370" s="476" t="n"/>
      <c r="ASH370" s="476" t="n"/>
      <c r="ASI370" s="476" t="n"/>
      <c r="ASJ370" s="476" t="n"/>
      <c r="ASK370" s="476" t="n"/>
      <c r="ASL370" s="476" t="n"/>
      <c r="ASM370" s="476" t="n"/>
      <c r="ASN370" s="476" t="n"/>
      <c r="ASO370" s="476" t="n"/>
      <c r="ASP370" s="476" t="n"/>
      <c r="ASQ370" s="476" t="n"/>
      <c r="ASR370" s="476" t="n"/>
      <c r="ASS370" s="476" t="n"/>
      <c r="AST370" s="476" t="n"/>
      <c r="ASU370" s="476" t="n"/>
      <c r="ASV370" s="476" t="n"/>
      <c r="ASW370" s="476" t="n"/>
      <c r="ASX370" s="476" t="n"/>
      <c r="ASY370" s="476" t="n"/>
      <c r="ASZ370" s="476" t="n"/>
      <c r="ATA370" s="476" t="n"/>
      <c r="ATB370" s="476" t="n"/>
      <c r="ATC370" s="476" t="n"/>
      <c r="ATD370" s="476" t="n"/>
      <c r="ATE370" s="476" t="n"/>
      <c r="ATF370" s="476" t="n"/>
      <c r="ATG370" s="476" t="n"/>
      <c r="ATH370" s="476" t="n"/>
      <c r="ATI370" s="476" t="n"/>
      <c r="ATJ370" s="476" t="n"/>
      <c r="ATK370" s="476" t="n"/>
      <c r="ATL370" s="476" t="n"/>
      <c r="ATM370" s="476" t="n"/>
      <c r="ATN370" s="476" t="n"/>
      <c r="ATO370" s="476" t="n"/>
      <c r="ATP370" s="476" t="n"/>
      <c r="ATQ370" s="476" t="n"/>
      <c r="ATR370" s="476" t="n"/>
      <c r="ATS370" s="476" t="n"/>
      <c r="ATT370" s="476" t="n"/>
      <c r="ATU370" s="476" t="n"/>
      <c r="ATV370" s="476" t="n"/>
      <c r="ATW370" s="476" t="n"/>
      <c r="ATX370" s="476" t="n"/>
      <c r="ATY370" s="476" t="n"/>
      <c r="ATZ370" s="476" t="n"/>
      <c r="AUA370" s="476" t="n"/>
      <c r="AUB370" s="476" t="n"/>
      <c r="AUC370" s="476" t="n"/>
      <c r="AUD370" s="476" t="n"/>
      <c r="AUE370" s="476" t="n"/>
      <c r="AUF370" s="476" t="n"/>
      <c r="AUG370" s="476" t="n"/>
      <c r="AUH370" s="476" t="n"/>
      <c r="AUI370" s="476" t="n"/>
      <c r="AUJ370" s="476" t="n"/>
      <c r="AUK370" s="476" t="n"/>
      <c r="AUL370" s="476" t="n"/>
      <c r="AUM370" s="476" t="n"/>
      <c r="AUN370" s="476" t="n"/>
      <c r="AUO370" s="476" t="n"/>
      <c r="AUP370" s="476" t="n"/>
      <c r="AUQ370" s="476" t="n"/>
      <c r="AUR370" s="476" t="n"/>
      <c r="AUS370" s="476" t="n"/>
      <c r="AUT370" s="476" t="n"/>
      <c r="AUU370" s="476" t="n"/>
      <c r="AUV370" s="476" t="n"/>
      <c r="AUW370" s="476" t="n"/>
      <c r="AUX370" s="476" t="n"/>
      <c r="AUY370" s="476" t="n"/>
      <c r="AUZ370" s="476" t="n"/>
      <c r="AVA370" s="476" t="n"/>
      <c r="AVB370" s="476" t="n"/>
      <c r="AVC370" s="476" t="n"/>
      <c r="AVD370" s="476" t="n"/>
      <c r="AVE370" s="476" t="n"/>
      <c r="AVF370" s="476" t="n"/>
      <c r="AVG370" s="476" t="n"/>
      <c r="AVH370" s="476" t="n"/>
      <c r="AVI370" s="476" t="n"/>
      <c r="AVJ370" s="476" t="n"/>
      <c r="AVK370" s="476" t="n"/>
      <c r="AVL370" s="476" t="n"/>
      <c r="AVM370" s="476" t="n"/>
      <c r="AVN370" s="476" t="n"/>
      <c r="AVO370" s="476" t="n"/>
      <c r="AVP370" s="476" t="n"/>
      <c r="AVQ370" s="476" t="n"/>
      <c r="AVR370" s="476" t="n"/>
      <c r="AVS370" s="476" t="n"/>
      <c r="AVT370" s="476" t="n"/>
      <c r="AVU370" s="476" t="n"/>
      <c r="AVV370" s="476" t="n"/>
      <c r="AVW370" s="476" t="n"/>
      <c r="AVX370" s="476" t="n"/>
      <c r="AVY370" s="476" t="n"/>
      <c r="AVZ370" s="476" t="n"/>
      <c r="AWA370" s="476" t="n"/>
      <c r="AWB370" s="476" t="n"/>
      <c r="AWC370" s="476" t="n"/>
      <c r="AWD370" s="476" t="n"/>
      <c r="AWE370" s="476" t="n"/>
      <c r="AWF370" s="476" t="n"/>
      <c r="AWG370" s="476" t="n"/>
      <c r="AWH370" s="476" t="n"/>
      <c r="AWI370" s="476" t="n"/>
      <c r="AWJ370" s="476" t="n"/>
      <c r="AWK370" s="476" t="n"/>
      <c r="AWL370" s="476" t="n"/>
      <c r="AWM370" s="476" t="n"/>
      <c r="AWN370" s="476" t="n"/>
      <c r="AWO370" s="476" t="n"/>
      <c r="AWP370" s="476" t="n"/>
      <c r="AWQ370" s="476" t="n"/>
      <c r="AWR370" s="476" t="n"/>
      <c r="AWS370" s="476" t="n"/>
      <c r="AWT370" s="476" t="n"/>
      <c r="AWU370" s="476" t="n"/>
      <c r="AWV370" s="476" t="n"/>
      <c r="AWW370" s="476" t="n"/>
      <c r="AWX370" s="476" t="n"/>
      <c r="AWY370" s="476" t="n"/>
      <c r="AWZ370" s="476" t="n"/>
      <c r="AXA370" s="476" t="n"/>
      <c r="AXB370" s="476" t="n"/>
      <c r="AXC370" s="476" t="n"/>
      <c r="AXD370" s="476" t="n"/>
      <c r="AXE370" s="476" t="n"/>
      <c r="AXF370" s="476" t="n"/>
      <c r="AXG370" s="476" t="n"/>
      <c r="AXH370" s="476" t="n"/>
      <c r="AXI370" s="476" t="n"/>
      <c r="AXJ370" s="476" t="n"/>
      <c r="AXK370" s="476" t="n"/>
      <c r="AXL370" s="476" t="n"/>
      <c r="AXM370" s="476" t="n"/>
      <c r="AXN370" s="476" t="n"/>
      <c r="AXO370" s="476" t="n"/>
      <c r="AXP370" s="476" t="n"/>
      <c r="AXQ370" s="476" t="n"/>
      <c r="AXR370" s="476" t="n"/>
      <c r="AXS370" s="476" t="n"/>
      <c r="AXT370" s="476" t="n"/>
      <c r="AXU370" s="476" t="n"/>
      <c r="AXV370" s="476" t="n"/>
      <c r="AXW370" s="476" t="n"/>
      <c r="AXX370" s="476" t="n"/>
      <c r="AXY370" s="476" t="n"/>
      <c r="AXZ370" s="476" t="n"/>
      <c r="AYA370" s="476" t="n"/>
      <c r="AYB370" s="476" t="n"/>
      <c r="AYC370" s="476" t="n"/>
      <c r="AYD370" s="476" t="n"/>
      <c r="AYE370" s="476" t="n"/>
      <c r="AYF370" s="476" t="n"/>
      <c r="AYG370" s="476" t="n"/>
      <c r="AYH370" s="476" t="n"/>
      <c r="AYI370" s="476" t="n"/>
      <c r="AYJ370" s="476" t="n"/>
      <c r="AYK370" s="476" t="n"/>
      <c r="AYL370" s="476" t="n"/>
      <c r="AYM370" s="476" t="n"/>
      <c r="AYN370" s="476" t="n"/>
      <c r="AYO370" s="476" t="n"/>
      <c r="AYP370" s="476" t="n"/>
      <c r="AYQ370" s="476" t="n"/>
      <c r="AYR370" s="476" t="n"/>
      <c r="AYS370" s="476" t="n"/>
      <c r="AYT370" s="476" t="n"/>
      <c r="AYU370" s="476" t="n"/>
      <c r="AYV370" s="476" t="n"/>
      <c r="AYW370" s="476" t="n"/>
      <c r="AYX370" s="476" t="n"/>
      <c r="AYY370" s="476" t="n"/>
      <c r="AYZ370" s="476" t="n"/>
      <c r="AZA370" s="476" t="n"/>
      <c r="AZB370" s="476" t="n"/>
      <c r="AZC370" s="476" t="n"/>
      <c r="AZD370" s="476" t="n"/>
      <c r="AZE370" s="476" t="n"/>
      <c r="AZF370" s="476" t="n"/>
      <c r="AZG370" s="476" t="n"/>
      <c r="AZH370" s="476" t="n"/>
      <c r="AZI370" s="476" t="n"/>
      <c r="AZJ370" s="476" t="n"/>
      <c r="AZK370" s="476" t="n"/>
      <c r="AZL370" s="476" t="n"/>
      <c r="AZM370" s="476" t="n"/>
      <c r="AZN370" s="476" t="n"/>
      <c r="AZO370" s="476" t="n"/>
      <c r="AZP370" s="476" t="n"/>
      <c r="AZQ370" s="476" t="n"/>
      <c r="AZR370" s="476" t="n"/>
      <c r="AZS370" s="476" t="n"/>
      <c r="AZT370" s="476" t="n"/>
      <c r="AZU370" s="476" t="n"/>
      <c r="AZV370" s="476" t="n"/>
      <c r="AZW370" s="476" t="n"/>
      <c r="AZX370" s="476" t="n"/>
      <c r="AZY370" s="476" t="n"/>
      <c r="AZZ370" s="476" t="n"/>
      <c r="BAA370" s="476" t="n"/>
      <c r="BAB370" s="476" t="n"/>
      <c r="BAC370" s="476" t="n"/>
      <c r="BAD370" s="476" t="n"/>
      <c r="BAE370" s="476" t="n"/>
      <c r="BAF370" s="476" t="n"/>
      <c r="BAG370" s="476" t="n"/>
      <c r="BAH370" s="476" t="n"/>
      <c r="BAI370" s="476" t="n"/>
      <c r="BAJ370" s="476" t="n"/>
      <c r="BAK370" s="476" t="n"/>
      <c r="BAL370" s="476" t="n"/>
      <c r="BAM370" s="476" t="n"/>
      <c r="BAN370" s="476" t="n"/>
      <c r="BAO370" s="476" t="n"/>
      <c r="BAP370" s="476" t="n"/>
      <c r="BAQ370" s="476" t="n"/>
      <c r="BAR370" s="476" t="n"/>
      <c r="BAS370" s="476" t="n"/>
      <c r="BAT370" s="476" t="n"/>
      <c r="BAU370" s="476" t="n"/>
      <c r="BAV370" s="476" t="n"/>
      <c r="BAW370" s="476" t="n"/>
      <c r="BAX370" s="476" t="n"/>
      <c r="BAY370" s="476" t="n"/>
      <c r="BAZ370" s="476" t="n"/>
      <c r="BBA370" s="476" t="n"/>
      <c r="BBB370" s="476" t="n"/>
      <c r="BBC370" s="476" t="n"/>
      <c r="BBD370" s="476" t="n"/>
      <c r="BBE370" s="476" t="n"/>
      <c r="BBF370" s="476" t="n"/>
      <c r="BBG370" s="476" t="n"/>
      <c r="BBH370" s="476" t="n"/>
      <c r="BBI370" s="476" t="n"/>
      <c r="BBJ370" s="476" t="n"/>
      <c r="BBK370" s="476" t="n"/>
      <c r="BBL370" s="476" t="n"/>
      <c r="BBM370" s="476" t="n"/>
      <c r="BBN370" s="476" t="n"/>
      <c r="BBO370" s="476" t="n"/>
      <c r="BBP370" s="476" t="n"/>
      <c r="BBQ370" s="476" t="n"/>
      <c r="BBR370" s="476" t="n"/>
      <c r="BBS370" s="476" t="n"/>
      <c r="BBT370" s="476" t="n"/>
      <c r="BBU370" s="476" t="n"/>
      <c r="BBV370" s="476" t="n"/>
      <c r="BBW370" s="476" t="n"/>
      <c r="BBX370" s="476" t="n"/>
      <c r="BBY370" s="476" t="n"/>
      <c r="BBZ370" s="476" t="n"/>
      <c r="BCA370" s="476" t="n"/>
      <c r="BCB370" s="476" t="n"/>
      <c r="BCC370" s="476" t="n"/>
      <c r="BCD370" s="476" t="n"/>
      <c r="BCE370" s="476" t="n"/>
      <c r="BCF370" s="476" t="n"/>
      <c r="BCG370" s="476" t="n"/>
      <c r="BCH370" s="476" t="n"/>
      <c r="BCI370" s="476" t="n"/>
      <c r="BCJ370" s="476" t="n"/>
      <c r="BCK370" s="476" t="n"/>
      <c r="BCL370" s="476" t="n"/>
      <c r="BCM370" s="476" t="n"/>
      <c r="BCN370" s="476" t="n"/>
      <c r="BCO370" s="476" t="n"/>
      <c r="BCP370" s="476" t="n"/>
      <c r="BCQ370" s="476" t="n"/>
      <c r="BCR370" s="476" t="n"/>
      <c r="BCS370" s="476" t="n"/>
      <c r="BCT370" s="476" t="n"/>
      <c r="BCU370" s="476" t="n"/>
      <c r="BCV370" s="476" t="n"/>
      <c r="BCW370" s="476" t="n"/>
      <c r="BCX370" s="476" t="n"/>
      <c r="BCY370" s="476" t="n"/>
      <c r="BCZ370" s="476" t="n"/>
      <c r="BDA370" s="476" t="n"/>
      <c r="BDB370" s="476" t="n"/>
      <c r="BDC370" s="476" t="n"/>
      <c r="BDD370" s="476" t="n"/>
      <c r="BDE370" s="476" t="n"/>
      <c r="BDF370" s="476" t="n"/>
      <c r="BDG370" s="476" t="n"/>
      <c r="BDH370" s="476" t="n"/>
      <c r="BDI370" s="476" t="n"/>
      <c r="BDJ370" s="476" t="n"/>
      <c r="BDK370" s="476" t="n"/>
      <c r="BDL370" s="476" t="n"/>
      <c r="BDM370" s="476" t="n"/>
      <c r="BDN370" s="476" t="n"/>
      <c r="BDO370" s="476" t="n"/>
      <c r="BDP370" s="476" t="n"/>
      <c r="BDQ370" s="476" t="n"/>
      <c r="BDR370" s="476" t="n"/>
      <c r="BDS370" s="476" t="n"/>
      <c r="BDT370" s="476" t="n"/>
      <c r="BDU370" s="476" t="n"/>
      <c r="BDV370" s="476" t="n"/>
      <c r="BDW370" s="476" t="n"/>
      <c r="BDX370" s="476" t="n"/>
      <c r="BDY370" s="476" t="n"/>
      <c r="BDZ370" s="476" t="n"/>
      <c r="BEA370" s="476" t="n"/>
      <c r="BEB370" s="476" t="n"/>
      <c r="BEC370" s="476" t="n"/>
      <c r="BED370" s="476" t="n"/>
      <c r="BEE370" s="476" t="n"/>
      <c r="BEF370" s="476" t="n"/>
      <c r="BEG370" s="476" t="n"/>
      <c r="BEH370" s="476" t="n"/>
      <c r="BEI370" s="476" t="n"/>
      <c r="BEJ370" s="476" t="n"/>
      <c r="BEK370" s="476" t="n"/>
      <c r="BEL370" s="476" t="n"/>
      <c r="BEM370" s="476" t="n"/>
      <c r="BEN370" s="476" t="n"/>
      <c r="BEO370" s="476" t="n"/>
      <c r="BEP370" s="476" t="n"/>
      <c r="BEQ370" s="476" t="n"/>
      <c r="BER370" s="476" t="n"/>
      <c r="BES370" s="476" t="n"/>
      <c r="BET370" s="476" t="n"/>
      <c r="BEU370" s="476" t="n"/>
      <c r="BEV370" s="476" t="n"/>
      <c r="BEW370" s="476" t="n"/>
      <c r="BEX370" s="476" t="n"/>
      <c r="BEY370" s="476" t="n"/>
      <c r="BEZ370" s="476" t="n"/>
      <c r="BFA370" s="476" t="n"/>
      <c r="BFB370" s="476" t="n"/>
      <c r="BFC370" s="476" t="n"/>
      <c r="BFD370" s="476" t="n"/>
      <c r="BFE370" s="476" t="n"/>
      <c r="BFF370" s="476" t="n"/>
      <c r="BFG370" s="476" t="n"/>
      <c r="BFH370" s="476" t="n"/>
      <c r="BFI370" s="476" t="n"/>
      <c r="BFJ370" s="476" t="n"/>
      <c r="BFK370" s="476" t="n"/>
      <c r="BFL370" s="476" t="n"/>
      <c r="BFM370" s="476" t="n"/>
      <c r="BFN370" s="476" t="n"/>
      <c r="BFO370" s="476" t="n"/>
      <c r="BFP370" s="476" t="n"/>
      <c r="BFQ370" s="476" t="n"/>
      <c r="BFR370" s="476" t="n"/>
      <c r="BFS370" s="476" t="n"/>
      <c r="BFT370" s="476" t="n"/>
      <c r="BFU370" s="476" t="n"/>
      <c r="BFV370" s="476" t="n"/>
      <c r="BFW370" s="476" t="n"/>
      <c r="BFX370" s="476" t="n"/>
      <c r="BFY370" s="476" t="n"/>
      <c r="BFZ370" s="476" t="n"/>
      <c r="BGA370" s="476" t="n"/>
      <c r="BGB370" s="476" t="n"/>
      <c r="BGC370" s="476" t="n"/>
      <c r="BGD370" s="476" t="n"/>
      <c r="BGE370" s="476" t="n"/>
      <c r="BGF370" s="476" t="n"/>
      <c r="BGG370" s="476" t="n"/>
      <c r="BGH370" s="476" t="n"/>
      <c r="BGI370" s="476" t="n"/>
      <c r="BGJ370" s="476" t="n"/>
      <c r="BGK370" s="476" t="n"/>
      <c r="BGL370" s="476" t="n"/>
      <c r="BGM370" s="476" t="n"/>
      <c r="BGN370" s="476" t="n"/>
      <c r="BGO370" s="476" t="n"/>
      <c r="BGP370" s="476" t="n"/>
      <c r="BGQ370" s="476" t="n"/>
      <c r="BGR370" s="476" t="n"/>
      <c r="BGS370" s="476" t="n"/>
      <c r="BGT370" s="476" t="n"/>
      <c r="BGU370" s="476" t="n"/>
      <c r="BGV370" s="476" t="n"/>
      <c r="BGW370" s="476" t="n"/>
      <c r="BGX370" s="476" t="n"/>
      <c r="BGY370" s="476" t="n"/>
      <c r="BGZ370" s="476" t="n"/>
      <c r="BHA370" s="476" t="n"/>
      <c r="BHB370" s="476" t="n"/>
      <c r="BHC370" s="476" t="n"/>
      <c r="BHD370" s="476" t="n"/>
      <c r="BHE370" s="476" t="n"/>
      <c r="BHF370" s="476" t="n"/>
      <c r="BHG370" s="476" t="n"/>
      <c r="BHH370" s="476" t="n"/>
      <c r="BHI370" s="476" t="n"/>
      <c r="BHJ370" s="476" t="n"/>
      <c r="BHK370" s="476" t="n"/>
      <c r="BHL370" s="476" t="n"/>
      <c r="BHM370" s="476" t="n"/>
      <c r="BHN370" s="476" t="n"/>
      <c r="BHO370" s="476" t="n"/>
      <c r="BHP370" s="476" t="n"/>
      <c r="BHQ370" s="476" t="n"/>
      <c r="BHR370" s="476" t="n"/>
      <c r="BHS370" s="476" t="n"/>
      <c r="BHT370" s="476" t="n"/>
      <c r="BHU370" s="476" t="n"/>
      <c r="BHV370" s="476" t="n"/>
      <c r="BHW370" s="476" t="n"/>
      <c r="BHX370" s="476" t="n"/>
      <c r="BHY370" s="476" t="n"/>
      <c r="BHZ370" s="476" t="n"/>
      <c r="BIA370" s="476" t="n"/>
      <c r="BIB370" s="476" t="n"/>
      <c r="BIC370" s="476" t="n"/>
      <c r="BID370" s="476" t="n"/>
      <c r="BIE370" s="476" t="n"/>
      <c r="BIF370" s="476" t="n"/>
      <c r="BIG370" s="476" t="n"/>
      <c r="BIH370" s="476" t="n"/>
      <c r="BII370" s="476" t="n"/>
      <c r="BIJ370" s="476" t="n"/>
      <c r="BIK370" s="476" t="n"/>
      <c r="BIL370" s="476" t="n"/>
      <c r="BIM370" s="476" t="n"/>
      <c r="BIN370" s="476" t="n"/>
      <c r="BIO370" s="476" t="n"/>
      <c r="BIP370" s="476" t="n"/>
      <c r="BIQ370" s="476" t="n"/>
      <c r="BIR370" s="476" t="n"/>
      <c r="BIS370" s="476" t="n"/>
      <c r="BIT370" s="476" t="n"/>
      <c r="BIU370" s="476" t="n"/>
      <c r="BIV370" s="476" t="n"/>
      <c r="BIW370" s="476" t="n"/>
      <c r="BIX370" s="476" t="n"/>
      <c r="BIY370" s="476" t="n"/>
      <c r="BIZ370" s="476" t="n"/>
      <c r="BJA370" s="476" t="n"/>
      <c r="BJB370" s="476" t="n"/>
      <c r="BJC370" s="476" t="n"/>
      <c r="BJD370" s="476" t="n"/>
      <c r="BJE370" s="476" t="n"/>
      <c r="BJF370" s="476" t="n"/>
      <c r="BJG370" s="476" t="n"/>
      <c r="BJH370" s="476" t="n"/>
      <c r="BJI370" s="476" t="n"/>
      <c r="BJJ370" s="476" t="n"/>
      <c r="BJK370" s="476" t="n"/>
      <c r="BJL370" s="476" t="n"/>
      <c r="BJM370" s="476" t="n"/>
      <c r="BJN370" s="476" t="n"/>
      <c r="BJO370" s="476" t="n"/>
      <c r="BJP370" s="476" t="n"/>
      <c r="BJQ370" s="476" t="n"/>
      <c r="BJR370" s="476" t="n"/>
      <c r="BJS370" s="476" t="n"/>
      <c r="BJT370" s="476" t="n"/>
      <c r="BJU370" s="476" t="n"/>
      <c r="BJV370" s="476" t="n"/>
      <c r="BJW370" s="476" t="n"/>
      <c r="BJX370" s="476" t="n"/>
      <c r="BJY370" s="476" t="n"/>
      <c r="BJZ370" s="476" t="n"/>
      <c r="BKA370" s="476" t="n"/>
      <c r="BKB370" s="476" t="n"/>
      <c r="BKC370" s="476" t="n"/>
      <c r="BKD370" s="476" t="n"/>
      <c r="BKE370" s="476" t="n"/>
      <c r="BKF370" s="476" t="n"/>
      <c r="BKG370" s="476" t="n"/>
      <c r="BKH370" s="476" t="n"/>
      <c r="BKI370" s="476" t="n"/>
      <c r="BKJ370" s="476" t="n"/>
      <c r="BKK370" s="476" t="n"/>
      <c r="BKL370" s="476" t="n"/>
      <c r="BKM370" s="476" t="n"/>
      <c r="BKN370" s="476" t="n"/>
      <c r="BKO370" s="476" t="n"/>
      <c r="BKP370" s="476" t="n"/>
      <c r="BKQ370" s="476" t="n"/>
      <c r="BKR370" s="476" t="n"/>
      <c r="BKS370" s="476" t="n"/>
      <c r="BKT370" s="476" t="n"/>
      <c r="BKU370" s="476" t="n"/>
      <c r="BKV370" s="476" t="n"/>
      <c r="BKW370" s="476" t="n"/>
      <c r="BKX370" s="476" t="n"/>
      <c r="BKY370" s="476" t="n"/>
      <c r="BKZ370" s="476" t="n"/>
      <c r="BLA370" s="476" t="n"/>
      <c r="BLB370" s="476" t="n"/>
      <c r="BLC370" s="476" t="n"/>
      <c r="BLD370" s="476" t="n"/>
      <c r="BLE370" s="476" t="n"/>
      <c r="BLF370" s="476" t="n"/>
      <c r="BLG370" s="476" t="n"/>
      <c r="BLH370" s="476" t="n"/>
      <c r="BLI370" s="476" t="n"/>
      <c r="BLJ370" s="476" t="n"/>
      <c r="BLK370" s="476" t="n"/>
      <c r="BLL370" s="476" t="n"/>
      <c r="BLM370" s="476" t="n"/>
      <c r="BLN370" s="476" t="n"/>
      <c r="BLO370" s="476" t="n"/>
      <c r="BLP370" s="476" t="n"/>
      <c r="BLQ370" s="476" t="n"/>
      <c r="BLR370" s="476" t="n"/>
      <c r="BLS370" s="476" t="n"/>
      <c r="BLT370" s="476" t="n"/>
      <c r="BLU370" s="476" t="n"/>
      <c r="BLV370" s="476" t="n"/>
      <c r="BLW370" s="476" t="n"/>
      <c r="BLX370" s="476" t="n"/>
      <c r="BLY370" s="476" t="n"/>
      <c r="BLZ370" s="476" t="n"/>
      <c r="BMA370" s="476" t="n"/>
      <c r="BMB370" s="476" t="n"/>
      <c r="BMC370" s="476" t="n"/>
      <c r="BMD370" s="476" t="n"/>
      <c r="BME370" s="476" t="n"/>
      <c r="BMF370" s="476" t="n"/>
      <c r="BMG370" s="476" t="n"/>
      <c r="BMH370" s="476" t="n"/>
      <c r="BMI370" s="476" t="n"/>
      <c r="BMJ370" s="476" t="n"/>
      <c r="BMK370" s="476" t="n"/>
      <c r="BML370" s="476" t="n"/>
      <c r="BMM370" s="476" t="n"/>
      <c r="BMN370" s="476" t="n"/>
      <c r="BMO370" s="476" t="n"/>
      <c r="BMP370" s="476" t="n"/>
      <c r="BMQ370" s="476" t="n"/>
      <c r="BMR370" s="476" t="n"/>
      <c r="BMS370" s="476" t="n"/>
      <c r="BMT370" s="476" t="n"/>
      <c r="BMU370" s="476" t="n"/>
      <c r="BMV370" s="476" t="n"/>
      <c r="BMW370" s="476" t="n"/>
      <c r="BMX370" s="476" t="n"/>
      <c r="BMY370" s="476" t="n"/>
      <c r="BMZ370" s="476" t="n"/>
      <c r="BNA370" s="476" t="n"/>
      <c r="BNB370" s="476" t="n"/>
      <c r="BNC370" s="476" t="n"/>
      <c r="BND370" s="476" t="n"/>
      <c r="BNE370" s="476" t="n"/>
      <c r="BNF370" s="476" t="n"/>
      <c r="BNG370" s="476" t="n"/>
      <c r="BNH370" s="476" t="n"/>
      <c r="BNI370" s="476" t="n"/>
      <c r="BNJ370" s="476" t="n"/>
      <c r="BNK370" s="476" t="n"/>
      <c r="BNL370" s="476" t="n"/>
      <c r="BNM370" s="476" t="n"/>
      <c r="BNN370" s="476" t="n"/>
      <c r="BNO370" s="476" t="n"/>
      <c r="BNP370" s="476" t="n"/>
      <c r="BNQ370" s="476" t="n"/>
      <c r="BNR370" s="476" t="n"/>
      <c r="BNS370" s="476" t="n"/>
      <c r="BNT370" s="476" t="n"/>
      <c r="BNU370" s="476" t="n"/>
      <c r="BNV370" s="476" t="n"/>
      <c r="BNW370" s="476" t="n"/>
      <c r="BNX370" s="476" t="n"/>
      <c r="BNY370" s="476" t="n"/>
      <c r="BNZ370" s="476" t="n"/>
      <c r="BOA370" s="476" t="n"/>
      <c r="BOB370" s="476" t="n"/>
      <c r="BOC370" s="476" t="n"/>
      <c r="BOD370" s="476" t="n"/>
      <c r="BOE370" s="476" t="n"/>
      <c r="BOF370" s="476" t="n"/>
      <c r="BOG370" s="476" t="n"/>
      <c r="BOH370" s="476" t="n"/>
      <c r="BOI370" s="476" t="n"/>
      <c r="BOJ370" s="476" t="n"/>
      <c r="BOK370" s="476" t="n"/>
      <c r="BOL370" s="476" t="n"/>
      <c r="BOM370" s="476" t="n"/>
      <c r="BON370" s="476" t="n"/>
      <c r="BOO370" s="476" t="n"/>
      <c r="BOP370" s="476" t="n"/>
      <c r="BOQ370" s="476" t="n"/>
      <c r="BOR370" s="476" t="n"/>
      <c r="BOS370" s="476" t="n"/>
      <c r="BOT370" s="476" t="n"/>
      <c r="BOU370" s="476" t="n"/>
      <c r="BOV370" s="476" t="n"/>
      <c r="BOW370" s="476" t="n"/>
      <c r="BOX370" s="476" t="n"/>
      <c r="BOY370" s="476" t="n"/>
      <c r="BOZ370" s="476" t="n"/>
      <c r="BPA370" s="476" t="n"/>
      <c r="BPB370" s="476" t="n"/>
      <c r="BPC370" s="476" t="n"/>
      <c r="BPD370" s="476" t="n"/>
      <c r="BPE370" s="476" t="n"/>
      <c r="BPF370" s="476" t="n"/>
      <c r="BPG370" s="476" t="n"/>
      <c r="BPH370" s="476" t="n"/>
      <c r="BPI370" s="476" t="n"/>
      <c r="BPJ370" s="476" t="n"/>
      <c r="BPK370" s="476" t="n"/>
      <c r="BPL370" s="476" t="n"/>
      <c r="BPM370" s="476" t="n"/>
      <c r="BPN370" s="476" t="n"/>
      <c r="BPO370" s="476" t="n"/>
      <c r="BPP370" s="476" t="n"/>
      <c r="BPQ370" s="476" t="n"/>
      <c r="BPR370" s="476" t="n"/>
      <c r="BPS370" s="476" t="n"/>
      <c r="BPT370" s="476" t="n"/>
      <c r="BPU370" s="476" t="n"/>
      <c r="BPV370" s="476" t="n"/>
      <c r="BPW370" s="476" t="n"/>
      <c r="BPX370" s="476" t="n"/>
      <c r="BPY370" s="476" t="n"/>
      <c r="BPZ370" s="476" t="n"/>
      <c r="BQA370" s="476" t="n"/>
      <c r="BQB370" s="476" t="n"/>
      <c r="BQC370" s="476" t="n"/>
      <c r="BQD370" s="476" t="n"/>
      <c r="BQE370" s="476" t="n"/>
      <c r="BQF370" s="476" t="n"/>
      <c r="BQG370" s="476" t="n"/>
      <c r="BQH370" s="476" t="n"/>
      <c r="BQI370" s="476" t="n"/>
      <c r="BQJ370" s="476" t="n"/>
      <c r="BQK370" s="476" t="n"/>
      <c r="BQL370" s="476" t="n"/>
      <c r="BQM370" s="476" t="n"/>
      <c r="BQN370" s="476" t="n"/>
      <c r="BQO370" s="476" t="n"/>
      <c r="BQP370" s="476" t="n"/>
      <c r="BQQ370" s="476" t="n"/>
      <c r="BQR370" s="476" t="n"/>
      <c r="BQS370" s="476" t="n"/>
      <c r="BQT370" s="476" t="n"/>
      <c r="BQU370" s="476" t="n"/>
      <c r="BQV370" s="476" t="n"/>
      <c r="BQW370" s="476" t="n"/>
      <c r="BQX370" s="476" t="n"/>
      <c r="BQY370" s="476" t="n"/>
      <c r="BQZ370" s="476" t="n"/>
      <c r="BRA370" s="476" t="n"/>
      <c r="BRB370" s="476" t="n"/>
      <c r="BRC370" s="476" t="n"/>
      <c r="BRD370" s="476" t="n"/>
      <c r="BRE370" s="476" t="n"/>
      <c r="BRF370" s="476" t="n"/>
      <c r="BRG370" s="476" t="n"/>
      <c r="BRH370" s="476" t="n"/>
      <c r="BRI370" s="476" t="n"/>
      <c r="BRJ370" s="476" t="n"/>
      <c r="BRK370" s="476" t="n"/>
      <c r="BRL370" s="476" t="n"/>
      <c r="BRM370" s="476" t="n"/>
      <c r="BRN370" s="476" t="n"/>
      <c r="BRO370" s="476" t="n"/>
      <c r="BRP370" s="476" t="n"/>
      <c r="BRQ370" s="476" t="n"/>
      <c r="BRR370" s="476" t="n"/>
      <c r="BRS370" s="476" t="n"/>
      <c r="BRT370" s="476" t="n"/>
      <c r="BRU370" s="476" t="n"/>
      <c r="BRV370" s="476" t="n"/>
      <c r="BRW370" s="476" t="n"/>
      <c r="BRX370" s="476" t="n"/>
      <c r="BRY370" s="476" t="n"/>
      <c r="BRZ370" s="476" t="n"/>
      <c r="BSA370" s="476" t="n"/>
      <c r="BSB370" s="476" t="n"/>
      <c r="BSC370" s="476" t="n"/>
      <c r="BSD370" s="476" t="n"/>
      <c r="BSE370" s="476" t="n"/>
      <c r="BSF370" s="476" t="n"/>
      <c r="BSG370" s="476" t="n"/>
      <c r="BSH370" s="476" t="n"/>
      <c r="BSI370" s="476" t="n"/>
      <c r="BSJ370" s="476" t="n"/>
      <c r="BSK370" s="476" t="n"/>
      <c r="BSL370" s="476" t="n"/>
      <c r="BSM370" s="476" t="n"/>
      <c r="BSN370" s="476" t="n"/>
      <c r="BSO370" s="476" t="n"/>
      <c r="BSP370" s="476" t="n"/>
      <c r="BSQ370" s="476" t="n"/>
      <c r="BSR370" s="476" t="n"/>
      <c r="BSS370" s="476" t="n"/>
      <c r="BST370" s="476" t="n"/>
      <c r="BSU370" s="476" t="n"/>
      <c r="BSV370" s="476" t="n"/>
      <c r="BSW370" s="476" t="n"/>
      <c r="BSX370" s="476" t="n"/>
      <c r="BSY370" s="476" t="n"/>
      <c r="BSZ370" s="476" t="n"/>
      <c r="BTA370" s="476" t="n"/>
      <c r="BTB370" s="476" t="n"/>
      <c r="BTC370" s="476" t="n"/>
      <c r="BTD370" s="476" t="n"/>
      <c r="BTE370" s="476" t="n"/>
      <c r="BTF370" s="476" t="n"/>
      <c r="BTG370" s="476" t="n"/>
      <c r="BTH370" s="476" t="n"/>
      <c r="BTI370" s="476" t="n"/>
      <c r="BTJ370" s="476" t="n"/>
      <c r="BTK370" s="476" t="n"/>
      <c r="BTL370" s="476" t="n"/>
      <c r="BTM370" s="476" t="n"/>
      <c r="BTN370" s="476" t="n"/>
      <c r="BTO370" s="476" t="n"/>
      <c r="BTP370" s="476" t="n"/>
      <c r="BTQ370" s="476" t="n"/>
      <c r="BTR370" s="476" t="n"/>
      <c r="BTS370" s="476" t="n"/>
      <c r="BTT370" s="476" t="n"/>
      <c r="BTU370" s="476" t="n"/>
      <c r="BTV370" s="476" t="n"/>
      <c r="BTW370" s="476" t="n"/>
      <c r="BTX370" s="476" t="n"/>
      <c r="BTY370" s="476" t="n"/>
      <c r="BTZ370" s="476" t="n"/>
      <c r="BUA370" s="476" t="n"/>
      <c r="BUB370" s="476" t="n"/>
      <c r="BUC370" s="476" t="n"/>
      <c r="BUD370" s="476" t="n"/>
      <c r="BUE370" s="476" t="n"/>
      <c r="BUF370" s="476" t="n"/>
      <c r="BUG370" s="476" t="n"/>
      <c r="BUH370" s="476" t="n"/>
      <c r="BUI370" s="476" t="n"/>
      <c r="BUJ370" s="476" t="n"/>
      <c r="BUK370" s="476" t="n"/>
      <c r="BUL370" s="476" t="n"/>
      <c r="BUM370" s="476" t="n"/>
      <c r="BUN370" s="476" t="n"/>
      <c r="BUO370" s="476" t="n"/>
      <c r="BUP370" s="476" t="n"/>
      <c r="BUQ370" s="476" t="n"/>
      <c r="BUR370" s="476" t="n"/>
      <c r="BUS370" s="476" t="n"/>
      <c r="BUT370" s="476" t="n"/>
      <c r="BUU370" s="476" t="n"/>
      <c r="BUV370" s="476" t="n"/>
      <c r="BUW370" s="476" t="n"/>
      <c r="BUX370" s="476" t="n"/>
      <c r="BUY370" s="476" t="n"/>
      <c r="BUZ370" s="476" t="n"/>
      <c r="BVA370" s="476" t="n"/>
      <c r="BVB370" s="476" t="n"/>
      <c r="BVC370" s="476" t="n"/>
      <c r="BVD370" s="476" t="n"/>
      <c r="BVE370" s="476" t="n"/>
      <c r="BVF370" s="476" t="n"/>
      <c r="BVG370" s="476" t="n"/>
      <c r="BVH370" s="476" t="n"/>
      <c r="BVI370" s="476" t="n"/>
      <c r="BVJ370" s="476" t="n"/>
      <c r="BVK370" s="476" t="n"/>
      <c r="BVL370" s="476" t="n"/>
      <c r="BVM370" s="476" t="n"/>
      <c r="BVN370" s="476" t="n"/>
      <c r="BVO370" s="476" t="n"/>
      <c r="BVP370" s="476" t="n"/>
      <c r="BVQ370" s="476" t="n"/>
      <c r="BVR370" s="476" t="n"/>
      <c r="BVS370" s="476" t="n"/>
      <c r="BVT370" s="476" t="n"/>
      <c r="BVU370" s="476" t="n"/>
      <c r="BVV370" s="476" t="n"/>
      <c r="BVW370" s="476" t="n"/>
      <c r="BVX370" s="476" t="n"/>
      <c r="BVY370" s="476" t="n"/>
      <c r="BVZ370" s="476" t="n"/>
      <c r="BWA370" s="476" t="n"/>
      <c r="BWB370" s="476" t="n"/>
      <c r="BWC370" s="476" t="n"/>
      <c r="BWD370" s="476" t="n"/>
      <c r="BWE370" s="476" t="n"/>
      <c r="BWF370" s="476" t="n"/>
      <c r="BWG370" s="476" t="n"/>
      <c r="BWH370" s="476" t="n"/>
      <c r="BWI370" s="476" t="n"/>
      <c r="BWJ370" s="476" t="n"/>
      <c r="BWK370" s="476" t="n"/>
      <c r="BWL370" s="476" t="n"/>
      <c r="BWM370" s="476" t="n"/>
      <c r="BWN370" s="476" t="n"/>
      <c r="BWO370" s="476" t="n"/>
      <c r="BWP370" s="476" t="n"/>
      <c r="BWQ370" s="476" t="n"/>
      <c r="BWR370" s="476" t="n"/>
      <c r="BWS370" s="476" t="n"/>
      <c r="BWT370" s="476" t="n"/>
      <c r="BWU370" s="476" t="n"/>
      <c r="BWV370" s="476" t="n"/>
      <c r="BWW370" s="476" t="n"/>
      <c r="BWX370" s="476" t="n"/>
      <c r="BWY370" s="476" t="n"/>
      <c r="BWZ370" s="476" t="n"/>
      <c r="BXA370" s="476" t="n"/>
      <c r="BXB370" s="476" t="n"/>
      <c r="BXC370" s="476" t="n"/>
      <c r="BXD370" s="476" t="n"/>
      <c r="BXE370" s="476" t="n"/>
      <c r="BXF370" s="476" t="n"/>
      <c r="BXG370" s="476" t="n"/>
      <c r="BXH370" s="476" t="n"/>
      <c r="BXI370" s="476" t="n"/>
      <c r="BXJ370" s="476" t="n"/>
      <c r="BXK370" s="476" t="n"/>
      <c r="BXL370" s="476" t="n"/>
      <c r="BXM370" s="476" t="n"/>
      <c r="BXN370" s="476" t="n"/>
      <c r="BXO370" s="476" t="n"/>
      <c r="BXP370" s="476" t="n"/>
      <c r="BXQ370" s="476" t="n"/>
      <c r="BXR370" s="476" t="n"/>
      <c r="BXS370" s="476" t="n"/>
      <c r="BXT370" s="476" t="n"/>
      <c r="BXU370" s="476" t="n"/>
      <c r="BXV370" s="476" t="n"/>
      <c r="BXW370" s="476" t="n"/>
      <c r="BXX370" s="476" t="n"/>
      <c r="BXY370" s="476" t="n"/>
      <c r="BXZ370" s="476" t="n"/>
      <c r="BYA370" s="476" t="n"/>
      <c r="BYB370" s="476" t="n"/>
      <c r="BYC370" s="476" t="n"/>
      <c r="BYD370" s="476" t="n"/>
      <c r="BYE370" s="476" t="n"/>
      <c r="BYF370" s="476" t="n"/>
      <c r="BYG370" s="476" t="n"/>
      <c r="BYH370" s="476" t="n"/>
      <c r="BYI370" s="476" t="n"/>
      <c r="BYJ370" s="476" t="n"/>
      <c r="BYK370" s="476" t="n"/>
      <c r="BYL370" s="476" t="n"/>
      <c r="BYM370" s="476" t="n"/>
      <c r="BYN370" s="476" t="n"/>
      <c r="BYO370" s="476" t="n"/>
      <c r="BYP370" s="476" t="n"/>
      <c r="BYQ370" s="476" t="n"/>
      <c r="BYR370" s="476" t="n"/>
      <c r="BYS370" s="476" t="n"/>
      <c r="BYT370" s="476" t="n"/>
      <c r="BYU370" s="476" t="n"/>
      <c r="BYV370" s="476" t="n"/>
      <c r="BYW370" s="476" t="n"/>
      <c r="BYX370" s="476" t="n"/>
      <c r="BYY370" s="476" t="n"/>
      <c r="BYZ370" s="476" t="n"/>
      <c r="BZA370" s="476" t="n"/>
      <c r="BZB370" s="476" t="n"/>
      <c r="BZC370" s="476" t="n"/>
      <c r="BZD370" s="476" t="n"/>
      <c r="BZE370" s="476" t="n"/>
      <c r="BZF370" s="476" t="n"/>
      <c r="BZG370" s="476" t="n"/>
      <c r="BZH370" s="476" t="n"/>
      <c r="BZI370" s="476" t="n"/>
      <c r="BZJ370" s="476" t="n"/>
      <c r="BZK370" s="476" t="n"/>
      <c r="BZL370" s="476" t="n"/>
      <c r="BZM370" s="476" t="n"/>
      <c r="BZN370" s="476" t="n"/>
      <c r="BZO370" s="476" t="n"/>
      <c r="BZP370" s="476" t="n"/>
      <c r="BZQ370" s="476" t="n"/>
      <c r="BZR370" s="476" t="n"/>
      <c r="BZS370" s="476" t="n"/>
      <c r="BZT370" s="476" t="n"/>
      <c r="BZU370" s="476" t="n"/>
      <c r="BZV370" s="476" t="n"/>
      <c r="BZW370" s="476" t="n"/>
      <c r="BZX370" s="476" t="n"/>
      <c r="BZY370" s="476" t="n"/>
      <c r="BZZ370" s="476" t="n"/>
      <c r="CAA370" s="476" t="n"/>
      <c r="CAB370" s="476" t="n"/>
      <c r="CAC370" s="476" t="n"/>
      <c r="CAD370" s="476" t="n"/>
      <c r="CAE370" s="476" t="n"/>
      <c r="CAF370" s="476" t="n"/>
      <c r="CAG370" s="476" t="n"/>
      <c r="CAH370" s="476" t="n"/>
      <c r="CAI370" s="476" t="n"/>
      <c r="CAJ370" s="476" t="n"/>
      <c r="CAK370" s="476" t="n"/>
      <c r="CAL370" s="476" t="n"/>
      <c r="CAM370" s="476" t="n"/>
      <c r="CAN370" s="476" t="n"/>
      <c r="CAO370" s="476" t="n"/>
      <c r="CAP370" s="476" t="n"/>
      <c r="CAQ370" s="476" t="n"/>
      <c r="CAR370" s="476" t="n"/>
      <c r="CAS370" s="476" t="n"/>
      <c r="CAT370" s="476" t="n"/>
      <c r="CAU370" s="476" t="n"/>
      <c r="CAV370" s="476" t="n"/>
      <c r="CAW370" s="476" t="n"/>
      <c r="CAX370" s="476" t="n"/>
      <c r="CAY370" s="476" t="n"/>
      <c r="CAZ370" s="476" t="n"/>
      <c r="CBA370" s="476" t="n"/>
      <c r="CBB370" s="476" t="n"/>
      <c r="CBC370" s="476" t="n"/>
      <c r="CBD370" s="476" t="n"/>
      <c r="CBE370" s="476" t="n"/>
      <c r="CBF370" s="476" t="n"/>
      <c r="CBG370" s="476" t="n"/>
      <c r="CBH370" s="476" t="n"/>
      <c r="CBI370" s="476" t="n"/>
      <c r="CBJ370" s="476" t="n"/>
      <c r="CBK370" s="476" t="n"/>
      <c r="CBL370" s="476" t="n"/>
      <c r="CBM370" s="476" t="n"/>
      <c r="CBN370" s="476" t="n"/>
      <c r="CBO370" s="476" t="n"/>
      <c r="CBP370" s="476" t="n"/>
      <c r="CBQ370" s="476" t="n"/>
      <c r="CBR370" s="476" t="n"/>
      <c r="CBS370" s="476" t="n"/>
      <c r="CBT370" s="476" t="n"/>
      <c r="CBU370" s="476" t="n"/>
      <c r="CBV370" s="476" t="n"/>
      <c r="CBW370" s="476" t="n"/>
      <c r="CBX370" s="476" t="n"/>
      <c r="CBY370" s="476" t="n"/>
      <c r="CBZ370" s="476" t="n"/>
      <c r="CCA370" s="476" t="n"/>
      <c r="CCB370" s="476" t="n"/>
      <c r="CCC370" s="476" t="n"/>
      <c r="CCD370" s="476" t="n"/>
      <c r="CCE370" s="476" t="n"/>
      <c r="CCF370" s="476" t="n"/>
      <c r="CCG370" s="476" t="n"/>
      <c r="CCH370" s="476" t="n"/>
      <c r="CCI370" s="476" t="n"/>
      <c r="CCJ370" s="476" t="n"/>
      <c r="CCK370" s="476" t="n"/>
      <c r="CCL370" s="476" t="n"/>
      <c r="CCM370" s="476" t="n"/>
      <c r="CCN370" s="476" t="n"/>
      <c r="CCO370" s="476" t="n"/>
      <c r="CCP370" s="476" t="n"/>
      <c r="CCQ370" s="476" t="n"/>
      <c r="CCR370" s="476" t="n"/>
      <c r="CCS370" s="476" t="n"/>
      <c r="CCT370" s="476" t="n"/>
      <c r="CCU370" s="476" t="n"/>
      <c r="CCV370" s="476" t="n"/>
      <c r="CCW370" s="476" t="n"/>
      <c r="CCX370" s="476" t="n"/>
      <c r="CCY370" s="476" t="n"/>
      <c r="CCZ370" s="476" t="n"/>
      <c r="CDA370" s="476" t="n"/>
      <c r="CDB370" s="476" t="n"/>
      <c r="CDC370" s="476" t="n"/>
      <c r="CDD370" s="476" t="n"/>
      <c r="CDE370" s="476" t="n"/>
      <c r="CDF370" s="476" t="n"/>
      <c r="CDG370" s="476" t="n"/>
      <c r="CDH370" s="476" t="n"/>
      <c r="CDI370" s="476" t="n"/>
      <c r="CDJ370" s="476" t="n"/>
      <c r="CDK370" s="476" t="n"/>
      <c r="CDL370" s="476" t="n"/>
      <c r="CDM370" s="476" t="n"/>
      <c r="CDN370" s="476" t="n"/>
      <c r="CDO370" s="476" t="n"/>
      <c r="CDP370" s="476" t="n"/>
      <c r="CDQ370" s="476" t="n"/>
      <c r="CDR370" s="476" t="n"/>
      <c r="CDS370" s="476" t="n"/>
      <c r="CDT370" s="476" t="n"/>
      <c r="CDU370" s="476" t="n"/>
      <c r="CDV370" s="476" t="n"/>
      <c r="CDW370" s="476" t="n"/>
      <c r="CDX370" s="476" t="n"/>
      <c r="CDY370" s="476" t="n"/>
      <c r="CDZ370" s="476" t="n"/>
      <c r="CEA370" s="476" t="n"/>
      <c r="CEB370" s="476" t="n"/>
      <c r="CEC370" s="476" t="n"/>
      <c r="CED370" s="476" t="n"/>
      <c r="CEE370" s="476" t="n"/>
      <c r="CEF370" s="476" t="n"/>
      <c r="CEG370" s="476" t="n"/>
      <c r="CEH370" s="476" t="n"/>
      <c r="CEI370" s="476" t="n"/>
      <c r="CEJ370" s="476" t="n"/>
      <c r="CEK370" s="476" t="n"/>
      <c r="CEL370" s="476" t="n"/>
      <c r="CEM370" s="476" t="n"/>
      <c r="CEN370" s="476" t="n"/>
      <c r="CEO370" s="476" t="n"/>
      <c r="CEP370" s="476" t="n"/>
      <c r="CEQ370" s="476" t="n"/>
      <c r="CER370" s="476" t="n"/>
      <c r="CES370" s="476" t="n"/>
      <c r="CET370" s="476" t="n"/>
      <c r="CEU370" s="476" t="n"/>
      <c r="CEV370" s="476" t="n"/>
      <c r="CEW370" s="476" t="n"/>
      <c r="CEX370" s="476" t="n"/>
      <c r="CEY370" s="476" t="n"/>
      <c r="CEZ370" s="476" t="n"/>
      <c r="CFA370" s="476" t="n"/>
      <c r="CFB370" s="476" t="n"/>
      <c r="CFC370" s="476" t="n"/>
      <c r="CFD370" s="476" t="n"/>
      <c r="CFE370" s="476" t="n"/>
      <c r="CFF370" s="476" t="n"/>
      <c r="CFG370" s="476" t="n"/>
      <c r="CFH370" s="476" t="n"/>
      <c r="CFI370" s="476" t="n"/>
      <c r="CFJ370" s="476" t="n"/>
      <c r="CFK370" s="476" t="n"/>
      <c r="CFL370" s="476" t="n"/>
      <c r="CFM370" s="476" t="n"/>
      <c r="CFN370" s="476" t="n"/>
      <c r="CFO370" s="476" t="n"/>
      <c r="CFP370" s="476" t="n"/>
      <c r="CFQ370" s="476" t="n"/>
      <c r="CFR370" s="476" t="n"/>
      <c r="CFS370" s="476" t="n"/>
      <c r="CFT370" s="476" t="n"/>
      <c r="CFU370" s="476" t="n"/>
      <c r="CFV370" s="476" t="n"/>
      <c r="CFW370" s="476" t="n"/>
      <c r="CFX370" s="476" t="n"/>
      <c r="CFY370" s="476" t="n"/>
      <c r="CFZ370" s="476" t="n"/>
      <c r="CGA370" s="476" t="n"/>
      <c r="CGB370" s="476" t="n"/>
      <c r="CGC370" s="476" t="n"/>
      <c r="CGD370" s="476" t="n"/>
      <c r="CGE370" s="476" t="n"/>
      <c r="CGF370" s="476" t="n"/>
      <c r="CGG370" s="476" t="n"/>
      <c r="CGH370" s="476" t="n"/>
      <c r="CGI370" s="476" t="n"/>
      <c r="CGJ370" s="476" t="n"/>
      <c r="CGK370" s="476" t="n"/>
      <c r="CGL370" s="476" t="n"/>
      <c r="CGM370" s="476" t="n"/>
      <c r="CGN370" s="476" t="n"/>
      <c r="CGO370" s="476" t="n"/>
      <c r="CGP370" s="476" t="n"/>
      <c r="CGQ370" s="476" t="n"/>
      <c r="CGR370" s="476" t="n"/>
      <c r="CGS370" s="476" t="n"/>
      <c r="CGT370" s="476" t="n"/>
      <c r="CGU370" s="476" t="n"/>
      <c r="CGV370" s="476" t="n"/>
      <c r="CGW370" s="476" t="n"/>
      <c r="CGX370" s="476" t="n"/>
      <c r="CGY370" s="476" t="n"/>
      <c r="CGZ370" s="476" t="n"/>
      <c r="CHA370" s="476" t="n"/>
      <c r="CHB370" s="476" t="n"/>
      <c r="CHC370" s="476" t="n"/>
      <c r="CHD370" s="476" t="n"/>
      <c r="CHE370" s="476" t="n"/>
      <c r="CHF370" s="476" t="n"/>
      <c r="CHG370" s="476" t="n"/>
      <c r="CHH370" s="476" t="n"/>
      <c r="CHI370" s="476" t="n"/>
      <c r="CHJ370" s="476" t="n"/>
      <c r="CHK370" s="476" t="n"/>
      <c r="CHL370" s="476" t="n"/>
      <c r="CHM370" s="476" t="n"/>
      <c r="CHN370" s="476" t="n"/>
      <c r="CHO370" s="476" t="n"/>
      <c r="CHP370" s="476" t="n"/>
      <c r="CHQ370" s="476" t="n"/>
      <c r="CHR370" s="476" t="n"/>
      <c r="CHS370" s="476" t="n"/>
      <c r="CHT370" s="476" t="n"/>
      <c r="CHU370" s="476" t="n"/>
      <c r="CHV370" s="476" t="n"/>
      <c r="CHW370" s="476" t="n"/>
      <c r="CHX370" s="476" t="n"/>
      <c r="CHY370" s="476" t="n"/>
      <c r="CHZ370" s="476" t="n"/>
      <c r="CIA370" s="476" t="n"/>
      <c r="CIB370" s="476" t="n"/>
      <c r="CIC370" s="476" t="n"/>
      <c r="CID370" s="476" t="n"/>
      <c r="CIE370" s="476" t="n"/>
      <c r="CIF370" s="476" t="n"/>
      <c r="CIG370" s="476" t="n"/>
      <c r="CIH370" s="476" t="n"/>
      <c r="CII370" s="476" t="n"/>
      <c r="CIJ370" s="476" t="n"/>
      <c r="CIK370" s="476" t="n"/>
      <c r="CIL370" s="476" t="n"/>
      <c r="CIM370" s="476" t="n"/>
      <c r="CIN370" s="476" t="n"/>
      <c r="CIO370" s="476" t="n"/>
      <c r="CIP370" s="476" t="n"/>
      <c r="CIQ370" s="476" t="n"/>
      <c r="CIR370" s="476" t="n"/>
      <c r="CIS370" s="476" t="n"/>
      <c r="CIT370" s="476" t="n"/>
      <c r="CIU370" s="476" t="n"/>
      <c r="CIV370" s="476" t="n"/>
      <c r="CIW370" s="476" t="n"/>
      <c r="CIX370" s="476" t="n"/>
      <c r="CIY370" s="476" t="n"/>
      <c r="CIZ370" s="476" t="n"/>
      <c r="CJA370" s="476" t="n"/>
      <c r="CJB370" s="476" t="n"/>
      <c r="CJC370" s="476" t="n"/>
      <c r="CJD370" s="476" t="n"/>
      <c r="CJE370" s="476" t="n"/>
      <c r="CJF370" s="476" t="n"/>
      <c r="CJG370" s="476" t="n"/>
      <c r="CJH370" s="476" t="n"/>
      <c r="CJI370" s="476" t="n"/>
      <c r="CJJ370" s="476" t="n"/>
      <c r="CJK370" s="476" t="n"/>
      <c r="CJL370" s="476" t="n"/>
      <c r="CJM370" s="476" t="n"/>
      <c r="CJN370" s="476" t="n"/>
      <c r="CJO370" s="476" t="n"/>
      <c r="CJP370" s="476" t="n"/>
      <c r="CJQ370" s="476" t="n"/>
      <c r="CJR370" s="476" t="n"/>
      <c r="CJS370" s="476" t="n"/>
      <c r="CJT370" s="476" t="n"/>
      <c r="CJU370" s="476" t="n"/>
      <c r="CJV370" s="476" t="n"/>
      <c r="CJW370" s="476" t="n"/>
      <c r="CJX370" s="476" t="n"/>
      <c r="CJY370" s="476" t="n"/>
      <c r="CJZ370" s="476" t="n"/>
      <c r="CKA370" s="476" t="n"/>
      <c r="CKB370" s="476" t="n"/>
      <c r="CKC370" s="476" t="n"/>
      <c r="CKD370" s="476" t="n"/>
      <c r="CKE370" s="476" t="n"/>
      <c r="CKF370" s="476" t="n"/>
      <c r="CKG370" s="476" t="n"/>
      <c r="CKH370" s="476" t="n"/>
      <c r="CKI370" s="476" t="n"/>
      <c r="CKJ370" s="476" t="n"/>
      <c r="CKK370" s="476" t="n"/>
      <c r="CKL370" s="476" t="n"/>
      <c r="CKM370" s="476" t="n"/>
      <c r="CKN370" s="476" t="n"/>
      <c r="CKO370" s="476" t="n"/>
      <c r="CKP370" s="476" t="n"/>
      <c r="CKQ370" s="476" t="n"/>
      <c r="CKR370" s="476" t="n"/>
      <c r="CKS370" s="476" t="n"/>
      <c r="CKT370" s="476" t="n"/>
      <c r="CKU370" s="476" t="n"/>
      <c r="CKV370" s="476" t="n"/>
      <c r="CKW370" s="476" t="n"/>
      <c r="CKX370" s="476" t="n"/>
      <c r="CKY370" s="476" t="n"/>
      <c r="CKZ370" s="476" t="n"/>
      <c r="CLA370" s="476" t="n"/>
      <c r="CLB370" s="476" t="n"/>
      <c r="CLC370" s="476" t="n"/>
      <c r="CLD370" s="476" t="n"/>
      <c r="CLE370" s="476" t="n"/>
      <c r="CLF370" s="476" t="n"/>
      <c r="CLG370" s="476" t="n"/>
      <c r="CLH370" s="476" t="n"/>
      <c r="CLI370" s="476" t="n"/>
      <c r="CLJ370" s="476" t="n"/>
      <c r="CLK370" s="476" t="n"/>
      <c r="CLL370" s="476" t="n"/>
      <c r="CLM370" s="476" t="n"/>
      <c r="CLN370" s="476" t="n"/>
      <c r="CLO370" s="476" t="n"/>
      <c r="CLP370" s="476" t="n"/>
      <c r="CLQ370" s="476" t="n"/>
      <c r="CLR370" s="476" t="n"/>
      <c r="CLS370" s="476" t="n"/>
      <c r="CLT370" s="476" t="n"/>
      <c r="CLU370" s="476" t="n"/>
      <c r="CLV370" s="476" t="n"/>
      <c r="CLW370" s="476" t="n"/>
      <c r="CLX370" s="476" t="n"/>
      <c r="CLY370" s="476" t="n"/>
      <c r="CLZ370" s="476" t="n"/>
      <c r="CMA370" s="476" t="n"/>
      <c r="CMB370" s="476" t="n"/>
      <c r="CMC370" s="476" t="n"/>
      <c r="CMD370" s="476" t="n"/>
      <c r="CME370" s="476" t="n"/>
      <c r="CMF370" s="476" t="n"/>
      <c r="CMG370" s="476" t="n"/>
      <c r="CMH370" s="476" t="n"/>
      <c r="CMI370" s="476" t="n"/>
      <c r="CMJ370" s="476" t="n"/>
      <c r="CMK370" s="476" t="n"/>
      <c r="CML370" s="476" t="n"/>
      <c r="CMM370" s="476" t="n"/>
      <c r="CMN370" s="476" t="n"/>
      <c r="CMO370" s="476" t="n"/>
      <c r="CMP370" s="476" t="n"/>
      <c r="CMQ370" s="476" t="n"/>
      <c r="CMR370" s="476" t="n"/>
      <c r="CMS370" s="476" t="n"/>
      <c r="CMT370" s="476" t="n"/>
      <c r="CMU370" s="476" t="n"/>
      <c r="CMV370" s="476" t="n"/>
      <c r="CMW370" s="476" t="n"/>
      <c r="CMX370" s="476" t="n"/>
      <c r="CMY370" s="476" t="n"/>
      <c r="CMZ370" s="476" t="n"/>
      <c r="CNA370" s="476" t="n"/>
      <c r="CNB370" s="476" t="n"/>
      <c r="CNC370" s="476" t="n"/>
      <c r="CND370" s="476" t="n"/>
      <c r="CNE370" s="476" t="n"/>
      <c r="CNF370" s="476" t="n"/>
      <c r="CNG370" s="476" t="n"/>
      <c r="CNH370" s="476" t="n"/>
      <c r="CNI370" s="476" t="n"/>
      <c r="CNJ370" s="476" t="n"/>
      <c r="CNK370" s="476" t="n"/>
      <c r="CNL370" s="476" t="n"/>
      <c r="CNM370" s="476" t="n"/>
      <c r="CNN370" s="476" t="n"/>
      <c r="CNO370" s="476" t="n"/>
      <c r="CNP370" s="476" t="n"/>
      <c r="CNQ370" s="476" t="n"/>
      <c r="CNR370" s="476" t="n"/>
      <c r="CNS370" s="476" t="n"/>
      <c r="CNT370" s="476" t="n"/>
      <c r="CNU370" s="476" t="n"/>
      <c r="CNV370" s="476" t="n"/>
      <c r="CNW370" s="476" t="n"/>
      <c r="CNX370" s="476" t="n"/>
      <c r="CNY370" s="476" t="n"/>
      <c r="CNZ370" s="476" t="n"/>
      <c r="COA370" s="476" t="n"/>
      <c r="COB370" s="476" t="n"/>
      <c r="COC370" s="476" t="n"/>
      <c r="COD370" s="476" t="n"/>
      <c r="COE370" s="476" t="n"/>
      <c r="COF370" s="476" t="n"/>
      <c r="COG370" s="476" t="n"/>
      <c r="COH370" s="476" t="n"/>
      <c r="COI370" s="476" t="n"/>
      <c r="COJ370" s="476" t="n"/>
      <c r="COK370" s="476" t="n"/>
      <c r="COL370" s="476" t="n"/>
      <c r="COM370" s="476" t="n"/>
      <c r="CON370" s="476" t="n"/>
      <c r="COO370" s="476" t="n"/>
      <c r="COP370" s="476" t="n"/>
      <c r="COQ370" s="476" t="n"/>
      <c r="COR370" s="476" t="n"/>
      <c r="COS370" s="476" t="n"/>
      <c r="COT370" s="476" t="n"/>
      <c r="COU370" s="476" t="n"/>
      <c r="COV370" s="476" t="n"/>
      <c r="COW370" s="476" t="n"/>
      <c r="COX370" s="476" t="n"/>
      <c r="COY370" s="476" t="n"/>
      <c r="COZ370" s="476" t="n"/>
      <c r="CPA370" s="476" t="n"/>
      <c r="CPB370" s="476" t="n"/>
      <c r="CPC370" s="476" t="n"/>
      <c r="CPD370" s="476" t="n"/>
      <c r="CPE370" s="476" t="n"/>
      <c r="CPF370" s="476" t="n"/>
      <c r="CPG370" s="476" t="n"/>
      <c r="CPH370" s="476" t="n"/>
      <c r="CPI370" s="476" t="n"/>
      <c r="CPJ370" s="476" t="n"/>
      <c r="CPK370" s="476" t="n"/>
      <c r="CPL370" s="476" t="n"/>
      <c r="CPM370" s="476" t="n"/>
      <c r="CPN370" s="476" t="n"/>
      <c r="CPO370" s="476" t="n"/>
      <c r="CPP370" s="476" t="n"/>
      <c r="CPQ370" s="476" t="n"/>
      <c r="CPR370" s="476" t="n"/>
      <c r="CPS370" s="476" t="n"/>
      <c r="CPT370" s="476" t="n"/>
      <c r="CPU370" s="476" t="n"/>
      <c r="CPV370" s="476" t="n"/>
      <c r="CPW370" s="476" t="n"/>
      <c r="CPX370" s="476" t="n"/>
      <c r="CPY370" s="476" t="n"/>
      <c r="CPZ370" s="476" t="n"/>
      <c r="CQA370" s="476" t="n"/>
      <c r="CQB370" s="476" t="n"/>
      <c r="CQC370" s="476" t="n"/>
      <c r="CQD370" s="476" t="n"/>
      <c r="CQE370" s="476" t="n"/>
      <c r="CQF370" s="476" t="n"/>
      <c r="CQG370" s="476" t="n"/>
      <c r="CQH370" s="476" t="n"/>
      <c r="CQI370" s="476" t="n"/>
      <c r="CQJ370" s="476" t="n"/>
      <c r="CQK370" s="476" t="n"/>
      <c r="CQL370" s="476" t="n"/>
      <c r="CQM370" s="476" t="n"/>
      <c r="CQN370" s="476" t="n"/>
      <c r="CQO370" s="476" t="n"/>
      <c r="CQP370" s="476" t="n"/>
      <c r="CQQ370" s="476" t="n"/>
      <c r="CQR370" s="476" t="n"/>
      <c r="CQS370" s="476" t="n"/>
      <c r="CQT370" s="476" t="n"/>
      <c r="CQU370" s="476" t="n"/>
      <c r="CQV370" s="476" t="n"/>
      <c r="CQW370" s="476" t="n"/>
      <c r="CQX370" s="476" t="n"/>
      <c r="CQY370" s="476" t="n"/>
      <c r="CQZ370" s="476" t="n"/>
      <c r="CRA370" s="476" t="n"/>
      <c r="CRB370" s="476" t="n"/>
      <c r="CRC370" s="476" t="n"/>
      <c r="CRD370" s="476" t="n"/>
      <c r="CRE370" s="476" t="n"/>
      <c r="CRF370" s="476" t="n"/>
      <c r="CRG370" s="476" t="n"/>
      <c r="CRH370" s="476" t="n"/>
      <c r="CRI370" s="476" t="n"/>
      <c r="CRJ370" s="476" t="n"/>
      <c r="CRK370" s="476" t="n"/>
      <c r="CRL370" s="476" t="n"/>
      <c r="CRM370" s="476" t="n"/>
      <c r="CRN370" s="476" t="n"/>
      <c r="CRO370" s="476" t="n"/>
      <c r="CRP370" s="476" t="n"/>
      <c r="CRQ370" s="476" t="n"/>
      <c r="CRR370" s="476" t="n"/>
      <c r="CRS370" s="476" t="n"/>
      <c r="CRT370" s="476" t="n"/>
      <c r="CRU370" s="476" t="n"/>
      <c r="CRV370" s="476" t="n"/>
      <c r="CRW370" s="476" t="n"/>
      <c r="CRX370" s="476" t="n"/>
      <c r="CRY370" s="476" t="n"/>
      <c r="CRZ370" s="476" t="n"/>
      <c r="CSA370" s="476" t="n"/>
      <c r="CSB370" s="476" t="n"/>
      <c r="CSC370" s="476" t="n"/>
      <c r="CSD370" s="476" t="n"/>
      <c r="CSE370" s="476" t="n"/>
      <c r="CSF370" s="476" t="n"/>
      <c r="CSG370" s="476" t="n"/>
      <c r="CSH370" s="476" t="n"/>
      <c r="CSI370" s="476" t="n"/>
      <c r="CSJ370" s="476" t="n"/>
      <c r="CSK370" s="476" t="n"/>
      <c r="CSL370" s="476" t="n"/>
      <c r="CSM370" s="476" t="n"/>
      <c r="CSN370" s="476" t="n"/>
      <c r="CSO370" s="476" t="n"/>
      <c r="CSP370" s="476" t="n"/>
      <c r="CSQ370" s="476" t="n"/>
      <c r="CSR370" s="476" t="n"/>
      <c r="CSS370" s="476" t="n"/>
      <c r="CST370" s="476" t="n"/>
      <c r="CSU370" s="476" t="n"/>
      <c r="CSV370" s="476" t="n"/>
      <c r="CSW370" s="476" t="n"/>
      <c r="CSX370" s="476" t="n"/>
      <c r="CSY370" s="476" t="n"/>
      <c r="CSZ370" s="476" t="n"/>
      <c r="CTA370" s="476" t="n"/>
      <c r="CTB370" s="476" t="n"/>
      <c r="CTC370" s="476" t="n"/>
      <c r="CTD370" s="476" t="n"/>
      <c r="CTE370" s="476" t="n"/>
      <c r="CTF370" s="476" t="n"/>
      <c r="CTG370" s="476" t="n"/>
      <c r="CTH370" s="476" t="n"/>
      <c r="CTI370" s="476" t="n"/>
      <c r="CTJ370" s="476" t="n"/>
      <c r="CTK370" s="476" t="n"/>
      <c r="CTL370" s="476" t="n"/>
      <c r="CTM370" s="476" t="n"/>
      <c r="CTN370" s="476" t="n"/>
      <c r="CTO370" s="476" t="n"/>
      <c r="CTP370" s="476" t="n"/>
      <c r="CTQ370" s="476" t="n"/>
      <c r="CTR370" s="476" t="n"/>
      <c r="CTS370" s="476" t="n"/>
      <c r="CTT370" s="476" t="n"/>
      <c r="CTU370" s="476" t="n"/>
      <c r="CTV370" s="476" t="n"/>
      <c r="CTW370" s="476" t="n"/>
      <c r="CTX370" s="476" t="n"/>
      <c r="CTY370" s="476" t="n"/>
      <c r="CTZ370" s="476" t="n"/>
      <c r="CUA370" s="476" t="n"/>
      <c r="CUB370" s="476" t="n"/>
      <c r="CUC370" s="476" t="n"/>
      <c r="CUD370" s="476" t="n"/>
      <c r="CUE370" s="476" t="n"/>
      <c r="CUF370" s="476" t="n"/>
      <c r="CUG370" s="476" t="n"/>
      <c r="CUH370" s="476" t="n"/>
      <c r="CUI370" s="476" t="n"/>
      <c r="CUJ370" s="476" t="n"/>
      <c r="CUK370" s="476" t="n"/>
      <c r="CUL370" s="476" t="n"/>
      <c r="CUM370" s="476" t="n"/>
      <c r="CUN370" s="476" t="n"/>
      <c r="CUO370" s="476" t="n"/>
      <c r="CUP370" s="476" t="n"/>
      <c r="CUQ370" s="476" t="n"/>
      <c r="CUR370" s="476" t="n"/>
      <c r="CUS370" s="476" t="n"/>
      <c r="CUT370" s="476" t="n"/>
      <c r="CUU370" s="476" t="n"/>
      <c r="CUV370" s="476" t="n"/>
      <c r="CUW370" s="476" t="n"/>
      <c r="CUX370" s="476" t="n"/>
      <c r="CUY370" s="476" t="n"/>
      <c r="CUZ370" s="476" t="n"/>
      <c r="CVA370" s="476" t="n"/>
      <c r="CVB370" s="476" t="n"/>
      <c r="CVC370" s="476" t="n"/>
      <c r="CVD370" s="476" t="n"/>
      <c r="CVE370" s="476" t="n"/>
      <c r="CVF370" s="476" t="n"/>
      <c r="CVG370" s="476" t="n"/>
      <c r="CVH370" s="476" t="n"/>
      <c r="CVI370" s="476" t="n"/>
      <c r="CVJ370" s="476" t="n"/>
      <c r="CVK370" s="476" t="n"/>
      <c r="CVL370" s="476" t="n"/>
      <c r="CVM370" s="476" t="n"/>
      <c r="CVN370" s="476" t="n"/>
      <c r="CVO370" s="476" t="n"/>
      <c r="CVP370" s="476" t="n"/>
      <c r="CVQ370" s="476" t="n"/>
      <c r="CVR370" s="476" t="n"/>
      <c r="CVS370" s="476" t="n"/>
      <c r="CVT370" s="476" t="n"/>
      <c r="CVU370" s="476" t="n"/>
      <c r="CVV370" s="476" t="n"/>
      <c r="CVW370" s="476" t="n"/>
      <c r="CVX370" s="476" t="n"/>
      <c r="CVY370" s="476" t="n"/>
      <c r="CVZ370" s="476" t="n"/>
      <c r="CWA370" s="476" t="n"/>
      <c r="CWB370" s="476" t="n"/>
      <c r="CWC370" s="476" t="n"/>
      <c r="CWD370" s="476" t="n"/>
      <c r="CWE370" s="476" t="n"/>
      <c r="CWF370" s="476" t="n"/>
      <c r="CWG370" s="476" t="n"/>
      <c r="CWH370" s="476" t="n"/>
      <c r="CWI370" s="476" t="n"/>
      <c r="CWJ370" s="476" t="n"/>
      <c r="CWK370" s="476" t="n"/>
      <c r="CWL370" s="476" t="n"/>
      <c r="CWM370" s="476" t="n"/>
      <c r="CWN370" s="476" t="n"/>
      <c r="CWO370" s="476" t="n"/>
      <c r="CWP370" s="476" t="n"/>
      <c r="CWQ370" s="476" t="n"/>
      <c r="CWR370" s="476" t="n"/>
      <c r="CWS370" s="476" t="n"/>
      <c r="CWT370" s="476" t="n"/>
      <c r="CWU370" s="476" t="n"/>
      <c r="CWV370" s="476" t="n"/>
      <c r="CWW370" s="476" t="n"/>
      <c r="CWX370" s="476" t="n"/>
      <c r="CWY370" s="476" t="n"/>
      <c r="CWZ370" s="476" t="n"/>
      <c r="CXA370" s="476" t="n"/>
      <c r="CXB370" s="476" t="n"/>
      <c r="CXC370" s="476" t="n"/>
      <c r="CXD370" s="476" t="n"/>
      <c r="CXE370" s="476" t="n"/>
      <c r="CXF370" s="476" t="n"/>
      <c r="CXG370" s="476" t="n"/>
      <c r="CXH370" s="476" t="n"/>
      <c r="CXI370" s="476" t="n"/>
      <c r="CXJ370" s="476" t="n"/>
      <c r="CXK370" s="476" t="n"/>
      <c r="CXL370" s="476" t="n"/>
      <c r="CXM370" s="476" t="n"/>
      <c r="CXN370" s="476" t="n"/>
      <c r="CXO370" s="476" t="n"/>
      <c r="CXP370" s="476" t="n"/>
      <c r="CXQ370" s="476" t="n"/>
      <c r="CXR370" s="476" t="n"/>
      <c r="CXS370" s="476" t="n"/>
      <c r="CXT370" s="476" t="n"/>
      <c r="CXU370" s="476" t="n"/>
      <c r="CXV370" s="476" t="n"/>
      <c r="CXW370" s="476" t="n"/>
      <c r="CXX370" s="476" t="n"/>
      <c r="CXY370" s="476" t="n"/>
      <c r="CXZ370" s="476" t="n"/>
      <c r="CYA370" s="476" t="n"/>
      <c r="CYB370" s="476" t="n"/>
      <c r="CYC370" s="476" t="n"/>
      <c r="CYD370" s="476" t="n"/>
      <c r="CYE370" s="476" t="n"/>
      <c r="CYF370" s="476" t="n"/>
      <c r="CYG370" s="476" t="n"/>
      <c r="CYH370" s="476" t="n"/>
      <c r="CYI370" s="476" t="n"/>
      <c r="CYJ370" s="476" t="n"/>
      <c r="CYK370" s="476" t="n"/>
      <c r="CYL370" s="476" t="n"/>
      <c r="CYM370" s="476" t="n"/>
      <c r="CYN370" s="476" t="n"/>
      <c r="CYO370" s="476" t="n"/>
      <c r="CYP370" s="476" t="n"/>
      <c r="CYQ370" s="476" t="n"/>
      <c r="CYR370" s="476" t="n"/>
      <c r="CYS370" s="476" t="n"/>
      <c r="CYT370" s="476" t="n"/>
      <c r="CYU370" s="476" t="n"/>
      <c r="CYV370" s="476" t="n"/>
      <c r="CYW370" s="476" t="n"/>
      <c r="CYX370" s="476" t="n"/>
      <c r="CYY370" s="476" t="n"/>
      <c r="CYZ370" s="476" t="n"/>
      <c r="CZA370" s="476" t="n"/>
      <c r="CZB370" s="476" t="n"/>
      <c r="CZC370" s="476" t="n"/>
      <c r="CZD370" s="476" t="n"/>
      <c r="CZE370" s="476" t="n"/>
      <c r="CZF370" s="476" t="n"/>
      <c r="CZG370" s="476" t="n"/>
      <c r="CZH370" s="476" t="n"/>
      <c r="CZI370" s="476" t="n"/>
      <c r="CZJ370" s="476" t="n"/>
      <c r="CZK370" s="476" t="n"/>
      <c r="CZL370" s="476" t="n"/>
      <c r="CZM370" s="476" t="n"/>
      <c r="CZN370" s="476" t="n"/>
      <c r="CZO370" s="476" t="n"/>
      <c r="CZP370" s="476" t="n"/>
      <c r="CZQ370" s="476" t="n"/>
      <c r="CZR370" s="476" t="n"/>
      <c r="CZS370" s="476" t="n"/>
      <c r="CZT370" s="476" t="n"/>
      <c r="CZU370" s="476" t="n"/>
      <c r="CZV370" s="476" t="n"/>
      <c r="CZW370" s="476" t="n"/>
      <c r="CZX370" s="476" t="n"/>
      <c r="CZY370" s="476" t="n"/>
      <c r="CZZ370" s="476" t="n"/>
      <c r="DAA370" s="476" t="n"/>
      <c r="DAB370" s="476" t="n"/>
      <c r="DAC370" s="476" t="n"/>
      <c r="DAD370" s="476" t="n"/>
      <c r="DAE370" s="476" t="n"/>
      <c r="DAF370" s="476" t="n"/>
      <c r="DAG370" s="476" t="n"/>
      <c r="DAH370" s="476" t="n"/>
      <c r="DAI370" s="476" t="n"/>
      <c r="DAJ370" s="476" t="n"/>
      <c r="DAK370" s="476" t="n"/>
      <c r="DAL370" s="476" t="n"/>
      <c r="DAM370" s="476" t="n"/>
      <c r="DAN370" s="476" t="n"/>
      <c r="DAO370" s="476" t="n"/>
      <c r="DAP370" s="476" t="n"/>
      <c r="DAQ370" s="476" t="n"/>
      <c r="DAR370" s="476" t="n"/>
      <c r="DAS370" s="476" t="n"/>
      <c r="DAT370" s="476" t="n"/>
      <c r="DAU370" s="476" t="n"/>
      <c r="DAV370" s="476" t="n"/>
      <c r="DAW370" s="476" t="n"/>
      <c r="DAX370" s="476" t="n"/>
      <c r="DAY370" s="476" t="n"/>
      <c r="DAZ370" s="476" t="n"/>
      <c r="DBA370" s="476" t="n"/>
      <c r="DBB370" s="476" t="n"/>
      <c r="DBC370" s="476" t="n"/>
      <c r="DBD370" s="476" t="n"/>
      <c r="DBE370" s="476" t="n"/>
      <c r="DBF370" s="476" t="n"/>
      <c r="DBG370" s="476" t="n"/>
      <c r="DBH370" s="476" t="n"/>
      <c r="DBI370" s="476" t="n"/>
      <c r="DBJ370" s="476" t="n"/>
      <c r="DBK370" s="476" t="n"/>
      <c r="DBL370" s="476" t="n"/>
      <c r="DBM370" s="476" t="n"/>
      <c r="DBN370" s="476" t="n"/>
      <c r="DBO370" s="476" t="n"/>
      <c r="DBP370" s="476" t="n"/>
      <c r="DBQ370" s="476" t="n"/>
      <c r="DBR370" s="476" t="n"/>
      <c r="DBS370" s="476" t="n"/>
      <c r="DBT370" s="476" t="n"/>
      <c r="DBU370" s="476" t="n"/>
      <c r="DBV370" s="476" t="n"/>
      <c r="DBW370" s="476" t="n"/>
      <c r="DBX370" s="476" t="n"/>
      <c r="DBY370" s="476" t="n"/>
      <c r="DBZ370" s="476" t="n"/>
      <c r="DCA370" s="476" t="n"/>
      <c r="DCB370" s="476" t="n"/>
      <c r="DCC370" s="476" t="n"/>
      <c r="DCD370" s="476" t="n"/>
      <c r="DCE370" s="476" t="n"/>
      <c r="DCF370" s="476" t="n"/>
      <c r="DCG370" s="476" t="n"/>
      <c r="DCH370" s="476" t="n"/>
      <c r="DCI370" s="476" t="n"/>
      <c r="DCJ370" s="476" t="n"/>
      <c r="DCK370" s="476" t="n"/>
      <c r="DCL370" s="476" t="n"/>
      <c r="DCM370" s="476" t="n"/>
      <c r="DCN370" s="476" t="n"/>
      <c r="DCO370" s="476" t="n"/>
      <c r="DCP370" s="476" t="n"/>
      <c r="DCQ370" s="476" t="n"/>
      <c r="DCR370" s="476" t="n"/>
      <c r="DCS370" s="476" t="n"/>
      <c r="DCT370" s="476" t="n"/>
      <c r="DCU370" s="476" t="n"/>
      <c r="DCV370" s="476" t="n"/>
      <c r="DCW370" s="476" t="n"/>
      <c r="DCX370" s="476" t="n"/>
      <c r="DCY370" s="476" t="n"/>
      <c r="DCZ370" s="476" t="n"/>
      <c r="DDA370" s="476" t="n"/>
      <c r="DDB370" s="476" t="n"/>
      <c r="DDC370" s="476" t="n"/>
      <c r="DDD370" s="476" t="n"/>
      <c r="DDE370" s="476" t="n"/>
      <c r="DDF370" s="476" t="n"/>
      <c r="DDG370" s="476" t="n"/>
      <c r="DDH370" s="476" t="n"/>
      <c r="DDI370" s="476" t="n"/>
      <c r="DDJ370" s="476" t="n"/>
      <c r="DDK370" s="476" t="n"/>
      <c r="DDL370" s="476" t="n"/>
      <c r="DDM370" s="476" t="n"/>
      <c r="DDN370" s="476" t="n"/>
      <c r="DDO370" s="476" t="n"/>
      <c r="DDP370" s="476" t="n"/>
      <c r="DDQ370" s="476" t="n"/>
      <c r="DDR370" s="476" t="n"/>
      <c r="DDS370" s="476" t="n"/>
      <c r="DDT370" s="476" t="n"/>
      <c r="DDU370" s="476" t="n"/>
      <c r="DDV370" s="476" t="n"/>
      <c r="DDW370" s="476" t="n"/>
      <c r="DDX370" s="476" t="n"/>
      <c r="DDY370" s="476" t="n"/>
      <c r="DDZ370" s="476" t="n"/>
      <c r="DEA370" s="476" t="n"/>
      <c r="DEB370" s="476" t="n"/>
      <c r="DEC370" s="476" t="n"/>
      <c r="DED370" s="476" t="n"/>
      <c r="DEE370" s="476" t="n"/>
      <c r="DEF370" s="476" t="n"/>
      <c r="DEG370" s="476" t="n"/>
      <c r="DEH370" s="476" t="n"/>
      <c r="DEI370" s="476" t="n"/>
      <c r="DEJ370" s="476" t="n"/>
      <c r="DEK370" s="476" t="n"/>
      <c r="DEL370" s="476" t="n"/>
      <c r="DEM370" s="476" t="n"/>
      <c r="DEN370" s="476" t="n"/>
      <c r="DEO370" s="476" t="n"/>
      <c r="DEP370" s="476" t="n"/>
      <c r="DEQ370" s="476" t="n"/>
      <c r="DER370" s="476" t="n"/>
      <c r="DES370" s="476" t="n"/>
      <c r="DET370" s="476" t="n"/>
      <c r="DEU370" s="476" t="n"/>
      <c r="DEV370" s="476" t="n"/>
      <c r="DEW370" s="476" t="n"/>
      <c r="DEX370" s="476" t="n"/>
      <c r="DEY370" s="476" t="n"/>
      <c r="DEZ370" s="476" t="n"/>
      <c r="DFA370" s="476" t="n"/>
      <c r="DFB370" s="476" t="n"/>
      <c r="DFC370" s="476" t="n"/>
      <c r="DFD370" s="476" t="n"/>
      <c r="DFE370" s="476" t="n"/>
      <c r="DFF370" s="476" t="n"/>
      <c r="DFG370" s="476" t="n"/>
      <c r="DFH370" s="476" t="n"/>
      <c r="DFI370" s="476" t="n"/>
      <c r="DFJ370" s="476" t="n"/>
      <c r="DFK370" s="476" t="n"/>
      <c r="DFL370" s="476" t="n"/>
      <c r="DFM370" s="476" t="n"/>
      <c r="DFN370" s="476" t="n"/>
      <c r="DFO370" s="476" t="n"/>
      <c r="DFP370" s="476" t="n"/>
      <c r="DFQ370" s="476" t="n"/>
      <c r="DFR370" s="476" t="n"/>
      <c r="DFS370" s="476" t="n"/>
      <c r="DFT370" s="476" t="n"/>
      <c r="DFU370" s="476" t="n"/>
      <c r="DFV370" s="476" t="n"/>
      <c r="DFW370" s="476" t="n"/>
      <c r="DFX370" s="476" t="n"/>
      <c r="DFY370" s="476" t="n"/>
      <c r="DFZ370" s="476" t="n"/>
      <c r="DGA370" s="476" t="n"/>
      <c r="DGB370" s="476" t="n"/>
      <c r="DGC370" s="476" t="n"/>
      <c r="DGD370" s="476" t="n"/>
      <c r="DGE370" s="476" t="n"/>
      <c r="DGF370" s="476" t="n"/>
      <c r="DGG370" s="476" t="n"/>
      <c r="DGH370" s="476" t="n"/>
      <c r="DGI370" s="476" t="n"/>
      <c r="DGJ370" s="476" t="n"/>
      <c r="DGK370" s="476" t="n"/>
      <c r="DGL370" s="476" t="n"/>
      <c r="DGM370" s="476" t="n"/>
      <c r="DGN370" s="476" t="n"/>
      <c r="DGO370" s="476" t="n"/>
      <c r="DGP370" s="476" t="n"/>
      <c r="DGQ370" s="476" t="n"/>
      <c r="DGR370" s="476" t="n"/>
      <c r="DGS370" s="476" t="n"/>
      <c r="DGT370" s="476" t="n"/>
      <c r="DGU370" s="476" t="n"/>
      <c r="DGV370" s="476" t="n"/>
      <c r="DGW370" s="476" t="n"/>
      <c r="DGX370" s="476" t="n"/>
      <c r="DGY370" s="476" t="n"/>
      <c r="DGZ370" s="476" t="n"/>
      <c r="DHA370" s="476" t="n"/>
      <c r="DHB370" s="476" t="n"/>
      <c r="DHC370" s="476" t="n"/>
      <c r="DHD370" s="476" t="n"/>
      <c r="DHE370" s="476" t="n"/>
      <c r="DHF370" s="476" t="n"/>
      <c r="DHG370" s="476" t="n"/>
      <c r="DHH370" s="476" t="n"/>
      <c r="DHI370" s="476" t="n"/>
      <c r="DHJ370" s="476" t="n"/>
      <c r="DHK370" s="476" t="n"/>
      <c r="DHL370" s="476" t="n"/>
      <c r="DHM370" s="476" t="n"/>
      <c r="DHN370" s="476" t="n"/>
      <c r="DHO370" s="476" t="n"/>
      <c r="DHP370" s="476" t="n"/>
      <c r="DHQ370" s="476" t="n"/>
      <c r="DHR370" s="476" t="n"/>
      <c r="DHS370" s="476" t="n"/>
      <c r="DHT370" s="476" t="n"/>
      <c r="DHU370" s="476" t="n"/>
      <c r="DHV370" s="476" t="n"/>
      <c r="DHW370" s="476" t="n"/>
      <c r="DHX370" s="476" t="n"/>
      <c r="DHY370" s="476" t="n"/>
      <c r="DHZ370" s="476" t="n"/>
      <c r="DIA370" s="476" t="n"/>
      <c r="DIB370" s="476" t="n"/>
      <c r="DIC370" s="476" t="n"/>
      <c r="DID370" s="476" t="n"/>
      <c r="DIE370" s="476" t="n"/>
      <c r="DIF370" s="476" t="n"/>
      <c r="DIG370" s="476" t="n"/>
      <c r="DIH370" s="476" t="n"/>
      <c r="DII370" s="476" t="n"/>
      <c r="DIJ370" s="476" t="n"/>
      <c r="DIK370" s="476" t="n"/>
      <c r="DIL370" s="476" t="n"/>
      <c r="DIM370" s="476" t="n"/>
      <c r="DIN370" s="476" t="n"/>
      <c r="DIO370" s="476" t="n"/>
      <c r="DIP370" s="476" t="n"/>
      <c r="DIQ370" s="476" t="n"/>
      <c r="DIR370" s="476" t="n"/>
      <c r="DIS370" s="476" t="n"/>
      <c r="DIT370" s="476" t="n"/>
      <c r="DIU370" s="476" t="n"/>
      <c r="DIV370" s="476" t="n"/>
      <c r="DIW370" s="476" t="n"/>
      <c r="DIX370" s="476" t="n"/>
      <c r="DIY370" s="476" t="n"/>
      <c r="DIZ370" s="476" t="n"/>
      <c r="DJA370" s="476" t="n"/>
      <c r="DJB370" s="476" t="n"/>
      <c r="DJC370" s="476" t="n"/>
      <c r="DJD370" s="476" t="n"/>
      <c r="DJE370" s="476" t="n"/>
      <c r="DJF370" s="476" t="n"/>
      <c r="DJG370" s="476" t="n"/>
      <c r="DJH370" s="476" t="n"/>
      <c r="DJI370" s="476" t="n"/>
      <c r="DJJ370" s="476" t="n"/>
      <c r="DJK370" s="476" t="n"/>
      <c r="DJL370" s="476" t="n"/>
      <c r="DJM370" s="476" t="n"/>
      <c r="DJN370" s="476" t="n"/>
      <c r="DJO370" s="476" t="n"/>
      <c r="DJP370" s="476" t="n"/>
      <c r="DJQ370" s="476" t="n"/>
      <c r="DJR370" s="476" t="n"/>
      <c r="DJS370" s="476" t="n"/>
      <c r="DJT370" s="476" t="n"/>
      <c r="DJU370" s="476" t="n"/>
      <c r="DJV370" s="476" t="n"/>
      <c r="DJW370" s="476" t="n"/>
      <c r="DJX370" s="476" t="n"/>
      <c r="DJY370" s="476" t="n"/>
      <c r="DJZ370" s="476" t="n"/>
      <c r="DKA370" s="476" t="n"/>
      <c r="DKB370" s="476" t="n"/>
      <c r="DKC370" s="476" t="n"/>
      <c r="DKD370" s="476" t="n"/>
      <c r="DKE370" s="476" t="n"/>
      <c r="DKF370" s="476" t="n"/>
      <c r="DKG370" s="476" t="n"/>
      <c r="DKH370" s="476" t="n"/>
      <c r="DKI370" s="476" t="n"/>
      <c r="DKJ370" s="476" t="n"/>
      <c r="DKK370" s="476" t="n"/>
      <c r="DKL370" s="476" t="n"/>
      <c r="DKM370" s="476" t="n"/>
      <c r="DKN370" s="476" t="n"/>
      <c r="DKO370" s="476" t="n"/>
      <c r="DKP370" s="476" t="n"/>
      <c r="DKQ370" s="476" t="n"/>
      <c r="DKR370" s="476" t="n"/>
      <c r="DKS370" s="476" t="n"/>
      <c r="DKT370" s="476" t="n"/>
      <c r="DKU370" s="476" t="n"/>
      <c r="DKV370" s="476" t="n"/>
      <c r="DKW370" s="476" t="n"/>
      <c r="DKX370" s="476" t="n"/>
      <c r="DKY370" s="476" t="n"/>
      <c r="DKZ370" s="476" t="n"/>
      <c r="DLA370" s="476" t="n"/>
      <c r="DLB370" s="476" t="n"/>
      <c r="DLC370" s="476" t="n"/>
      <c r="DLD370" s="476" t="n"/>
      <c r="DLE370" s="476" t="n"/>
      <c r="DLF370" s="476" t="n"/>
      <c r="DLG370" s="476" t="n"/>
      <c r="DLH370" s="476" t="n"/>
      <c r="DLI370" s="476" t="n"/>
      <c r="DLJ370" s="476" t="n"/>
      <c r="DLK370" s="476" t="n"/>
      <c r="DLL370" s="476" t="n"/>
      <c r="DLM370" s="476" t="n"/>
      <c r="DLN370" s="476" t="n"/>
      <c r="DLO370" s="476" t="n"/>
      <c r="DLP370" s="476" t="n"/>
      <c r="DLQ370" s="476" t="n"/>
      <c r="DLR370" s="476" t="n"/>
      <c r="DLS370" s="476" t="n"/>
      <c r="DLT370" s="476" t="n"/>
      <c r="DLU370" s="476" t="n"/>
      <c r="DLV370" s="476" t="n"/>
      <c r="DLW370" s="476" t="n"/>
      <c r="DLX370" s="476" t="n"/>
      <c r="DLY370" s="476" t="n"/>
      <c r="DLZ370" s="476" t="n"/>
      <c r="DMA370" s="476" t="n"/>
      <c r="DMB370" s="476" t="n"/>
      <c r="DMC370" s="476" t="n"/>
      <c r="DMD370" s="476" t="n"/>
      <c r="DME370" s="476" t="n"/>
      <c r="DMF370" s="476" t="n"/>
      <c r="DMG370" s="476" t="n"/>
      <c r="DMH370" s="476" t="n"/>
      <c r="DMI370" s="476" t="n"/>
      <c r="DMJ370" s="476" t="n"/>
      <c r="DMK370" s="476" t="n"/>
      <c r="DML370" s="476" t="n"/>
      <c r="DMM370" s="476" t="n"/>
      <c r="DMN370" s="476" t="n"/>
      <c r="DMO370" s="476" t="n"/>
      <c r="DMP370" s="476" t="n"/>
      <c r="DMQ370" s="476" t="n"/>
      <c r="DMR370" s="476" t="n"/>
      <c r="DMS370" s="476" t="n"/>
      <c r="DMT370" s="476" t="n"/>
      <c r="DMU370" s="476" t="n"/>
      <c r="DMV370" s="476" t="n"/>
      <c r="DMW370" s="476" t="n"/>
      <c r="DMX370" s="476" t="n"/>
      <c r="DMY370" s="476" t="n"/>
      <c r="DMZ370" s="476" t="n"/>
      <c r="DNA370" s="476" t="n"/>
      <c r="DNB370" s="476" t="n"/>
      <c r="DNC370" s="476" t="n"/>
      <c r="DND370" s="476" t="n"/>
      <c r="DNE370" s="476" t="n"/>
      <c r="DNF370" s="476" t="n"/>
      <c r="DNG370" s="476" t="n"/>
      <c r="DNH370" s="476" t="n"/>
      <c r="DNI370" s="476" t="n"/>
      <c r="DNJ370" s="476" t="n"/>
      <c r="DNK370" s="476" t="n"/>
      <c r="DNL370" s="476" t="n"/>
      <c r="DNM370" s="476" t="n"/>
      <c r="DNN370" s="476" t="n"/>
      <c r="DNO370" s="476" t="n"/>
      <c r="DNP370" s="476" t="n"/>
      <c r="DNQ370" s="476" t="n"/>
      <c r="DNR370" s="476" t="n"/>
      <c r="DNS370" s="476" t="n"/>
      <c r="DNT370" s="476" t="n"/>
      <c r="DNU370" s="476" t="n"/>
      <c r="DNV370" s="476" t="n"/>
      <c r="DNW370" s="476" t="n"/>
      <c r="DNX370" s="476" t="n"/>
      <c r="DNY370" s="476" t="n"/>
      <c r="DNZ370" s="476" t="n"/>
      <c r="DOA370" s="476" t="n"/>
      <c r="DOB370" s="476" t="n"/>
      <c r="DOC370" s="476" t="n"/>
      <c r="DOD370" s="476" t="n"/>
      <c r="DOE370" s="476" t="n"/>
      <c r="DOF370" s="476" t="n"/>
      <c r="DOG370" s="476" t="n"/>
      <c r="DOH370" s="476" t="n"/>
      <c r="DOI370" s="476" t="n"/>
      <c r="DOJ370" s="476" t="n"/>
      <c r="DOK370" s="476" t="n"/>
      <c r="DOL370" s="476" t="n"/>
      <c r="DOM370" s="476" t="n"/>
      <c r="DON370" s="476" t="n"/>
      <c r="DOO370" s="476" t="n"/>
      <c r="DOP370" s="476" t="n"/>
      <c r="DOQ370" s="476" t="n"/>
      <c r="DOR370" s="476" t="n"/>
      <c r="DOS370" s="476" t="n"/>
      <c r="DOT370" s="476" t="n"/>
      <c r="DOU370" s="476" t="n"/>
      <c r="DOV370" s="476" t="n"/>
      <c r="DOW370" s="476" t="n"/>
      <c r="DOX370" s="476" t="n"/>
      <c r="DOY370" s="476" t="n"/>
      <c r="DOZ370" s="476" t="n"/>
      <c r="DPA370" s="476" t="n"/>
      <c r="DPB370" s="476" t="n"/>
      <c r="DPC370" s="476" t="n"/>
      <c r="DPD370" s="476" t="n"/>
      <c r="DPE370" s="476" t="n"/>
      <c r="DPF370" s="476" t="n"/>
      <c r="DPG370" s="476" t="n"/>
      <c r="DPH370" s="476" t="n"/>
      <c r="DPI370" s="476" t="n"/>
      <c r="DPJ370" s="476" t="n"/>
      <c r="DPK370" s="476" t="n"/>
      <c r="DPL370" s="476" t="n"/>
      <c r="DPM370" s="476" t="n"/>
      <c r="DPN370" s="476" t="n"/>
      <c r="DPO370" s="476" t="n"/>
      <c r="DPP370" s="476" t="n"/>
      <c r="DPQ370" s="476" t="n"/>
      <c r="DPR370" s="476" t="n"/>
      <c r="DPS370" s="476" t="n"/>
      <c r="DPT370" s="476" t="n"/>
      <c r="DPU370" s="476" t="n"/>
      <c r="DPV370" s="476" t="n"/>
      <c r="DPW370" s="476" t="n"/>
      <c r="DPX370" s="476" t="n"/>
      <c r="DPY370" s="476" t="n"/>
      <c r="DPZ370" s="476" t="n"/>
      <c r="DQA370" s="476" t="n"/>
      <c r="DQB370" s="476" t="n"/>
      <c r="DQC370" s="476" t="n"/>
      <c r="DQD370" s="476" t="n"/>
      <c r="DQE370" s="476" t="n"/>
      <c r="DQF370" s="476" t="n"/>
      <c r="DQG370" s="476" t="n"/>
      <c r="DQH370" s="476" t="n"/>
      <c r="DQI370" s="476" t="n"/>
      <c r="DQJ370" s="476" t="n"/>
      <c r="DQK370" s="476" t="n"/>
      <c r="DQL370" s="476" t="n"/>
      <c r="DQM370" s="476" t="n"/>
      <c r="DQN370" s="476" t="n"/>
      <c r="DQO370" s="476" t="n"/>
      <c r="DQP370" s="476" t="n"/>
      <c r="DQQ370" s="476" t="n"/>
      <c r="DQR370" s="476" t="n"/>
      <c r="DQS370" s="476" t="n"/>
      <c r="DQT370" s="476" t="n"/>
      <c r="DQU370" s="476" t="n"/>
      <c r="DQV370" s="476" t="n"/>
      <c r="DQW370" s="476" t="n"/>
      <c r="DQX370" s="476" t="n"/>
      <c r="DQY370" s="476" t="n"/>
      <c r="DQZ370" s="476" t="n"/>
      <c r="DRA370" s="476" t="n"/>
      <c r="DRB370" s="476" t="n"/>
      <c r="DRC370" s="476" t="n"/>
      <c r="DRD370" s="476" t="n"/>
      <c r="DRE370" s="476" t="n"/>
      <c r="DRF370" s="476" t="n"/>
      <c r="DRG370" s="476" t="n"/>
      <c r="DRH370" s="476" t="n"/>
      <c r="DRI370" s="476" t="n"/>
      <c r="DRJ370" s="476" t="n"/>
      <c r="DRK370" s="476" t="n"/>
      <c r="DRL370" s="476" t="n"/>
      <c r="DRM370" s="476" t="n"/>
      <c r="DRN370" s="476" t="n"/>
      <c r="DRO370" s="476" t="n"/>
      <c r="DRP370" s="476" t="n"/>
      <c r="DRQ370" s="476" t="n"/>
      <c r="DRR370" s="476" t="n"/>
      <c r="DRS370" s="476" t="n"/>
      <c r="DRT370" s="476" t="n"/>
      <c r="DRU370" s="476" t="n"/>
      <c r="DRV370" s="476" t="n"/>
      <c r="DRW370" s="476" t="n"/>
      <c r="DRX370" s="476" t="n"/>
      <c r="DRY370" s="476" t="n"/>
      <c r="DRZ370" s="476" t="n"/>
      <c r="DSA370" s="476" t="n"/>
      <c r="DSB370" s="476" t="n"/>
      <c r="DSC370" s="476" t="n"/>
      <c r="DSD370" s="476" t="n"/>
      <c r="DSE370" s="476" t="n"/>
      <c r="DSF370" s="476" t="n"/>
      <c r="DSG370" s="476" t="n"/>
      <c r="DSH370" s="476" t="n"/>
      <c r="DSI370" s="476" t="n"/>
      <c r="DSJ370" s="476" t="n"/>
      <c r="DSK370" s="476" t="n"/>
      <c r="DSL370" s="476" t="n"/>
      <c r="DSM370" s="476" t="n"/>
      <c r="DSN370" s="476" t="n"/>
      <c r="DSO370" s="476" t="n"/>
      <c r="DSP370" s="476" t="n"/>
      <c r="DSQ370" s="476" t="n"/>
      <c r="DSR370" s="476" t="n"/>
      <c r="DSS370" s="476" t="n"/>
      <c r="DST370" s="476" t="n"/>
      <c r="DSU370" s="476" t="n"/>
      <c r="DSV370" s="476" t="n"/>
      <c r="DSW370" s="476" t="n"/>
      <c r="DSX370" s="476" t="n"/>
      <c r="DSY370" s="476" t="n"/>
      <c r="DSZ370" s="476" t="n"/>
      <c r="DTA370" s="476" t="n"/>
      <c r="DTB370" s="476" t="n"/>
      <c r="DTC370" s="476" t="n"/>
      <c r="DTD370" s="476" t="n"/>
      <c r="DTE370" s="476" t="n"/>
      <c r="DTF370" s="476" t="n"/>
      <c r="DTG370" s="476" t="n"/>
      <c r="DTH370" s="476" t="n"/>
      <c r="DTI370" s="476" t="n"/>
      <c r="DTJ370" s="476" t="n"/>
      <c r="DTK370" s="476" t="n"/>
      <c r="DTL370" s="476" t="n"/>
      <c r="DTM370" s="476" t="n"/>
      <c r="DTN370" s="476" t="n"/>
      <c r="DTO370" s="476" t="n"/>
      <c r="DTP370" s="476" t="n"/>
      <c r="DTQ370" s="476" t="n"/>
      <c r="DTR370" s="476" t="n"/>
      <c r="DTS370" s="476" t="n"/>
      <c r="DTT370" s="476" t="n"/>
      <c r="DTU370" s="476" t="n"/>
      <c r="DTV370" s="476" t="n"/>
      <c r="DTW370" s="476" t="n"/>
      <c r="DTX370" s="476" t="n"/>
      <c r="DTY370" s="476" t="n"/>
      <c r="DTZ370" s="476" t="n"/>
      <c r="DUA370" s="476" t="n"/>
      <c r="DUB370" s="476" t="n"/>
      <c r="DUC370" s="476" t="n"/>
      <c r="DUD370" s="476" t="n"/>
      <c r="DUE370" s="476" t="n"/>
      <c r="DUF370" s="476" t="n"/>
      <c r="DUG370" s="476" t="n"/>
      <c r="DUH370" s="476" t="n"/>
      <c r="DUI370" s="476" t="n"/>
      <c r="DUJ370" s="476" t="n"/>
      <c r="DUK370" s="476" t="n"/>
      <c r="DUL370" s="476" t="n"/>
      <c r="DUM370" s="476" t="n"/>
      <c r="DUN370" s="476" t="n"/>
      <c r="DUO370" s="476" t="n"/>
      <c r="DUP370" s="476" t="n"/>
      <c r="DUQ370" s="476" t="n"/>
      <c r="DUR370" s="476" t="n"/>
      <c r="DUS370" s="476" t="n"/>
      <c r="DUT370" s="476" t="n"/>
      <c r="DUU370" s="476" t="n"/>
      <c r="DUV370" s="476" t="n"/>
      <c r="DUW370" s="476" t="n"/>
      <c r="DUX370" s="476" t="n"/>
      <c r="DUY370" s="476" t="n"/>
      <c r="DUZ370" s="476" t="n"/>
      <c r="DVA370" s="476" t="n"/>
      <c r="DVB370" s="476" t="n"/>
      <c r="DVC370" s="476" t="n"/>
      <c r="DVD370" s="476" t="n"/>
      <c r="DVE370" s="476" t="n"/>
      <c r="DVF370" s="476" t="n"/>
      <c r="DVG370" s="476" t="n"/>
      <c r="DVH370" s="476" t="n"/>
      <c r="DVI370" s="476" t="n"/>
      <c r="DVJ370" s="476" t="n"/>
      <c r="DVK370" s="476" t="n"/>
      <c r="DVL370" s="476" t="n"/>
      <c r="DVM370" s="476" t="n"/>
      <c r="DVN370" s="476" t="n"/>
      <c r="DVO370" s="476" t="n"/>
      <c r="DVP370" s="476" t="n"/>
      <c r="DVQ370" s="476" t="n"/>
      <c r="DVR370" s="476" t="n"/>
      <c r="DVS370" s="476" t="n"/>
      <c r="DVT370" s="476" t="n"/>
      <c r="DVU370" s="476" t="n"/>
      <c r="DVV370" s="476" t="n"/>
      <c r="DVW370" s="476" t="n"/>
      <c r="DVX370" s="476" t="n"/>
      <c r="DVY370" s="476" t="n"/>
      <c r="DVZ370" s="476" t="n"/>
      <c r="DWA370" s="476" t="n"/>
      <c r="DWB370" s="476" t="n"/>
      <c r="DWC370" s="476" t="n"/>
      <c r="DWD370" s="476" t="n"/>
      <c r="DWE370" s="476" t="n"/>
      <c r="DWF370" s="476" t="n"/>
      <c r="DWG370" s="476" t="n"/>
      <c r="DWH370" s="476" t="n"/>
      <c r="DWI370" s="476" t="n"/>
      <c r="DWJ370" s="476" t="n"/>
      <c r="DWK370" s="476" t="n"/>
      <c r="DWL370" s="476" t="n"/>
      <c r="DWM370" s="476" t="n"/>
      <c r="DWN370" s="476" t="n"/>
      <c r="DWO370" s="476" t="n"/>
      <c r="DWP370" s="476" t="n"/>
      <c r="DWQ370" s="476" t="n"/>
      <c r="DWR370" s="476" t="n"/>
      <c r="DWS370" s="476" t="n"/>
      <c r="DWT370" s="476" t="n"/>
      <c r="DWU370" s="476" t="n"/>
      <c r="DWV370" s="476" t="n"/>
      <c r="DWW370" s="476" t="n"/>
      <c r="DWX370" s="476" t="n"/>
      <c r="DWY370" s="476" t="n"/>
      <c r="DWZ370" s="476" t="n"/>
      <c r="DXA370" s="476" t="n"/>
      <c r="DXB370" s="476" t="n"/>
      <c r="DXC370" s="476" t="n"/>
      <c r="DXD370" s="476" t="n"/>
      <c r="DXE370" s="476" t="n"/>
      <c r="DXF370" s="476" t="n"/>
      <c r="DXG370" s="476" t="n"/>
      <c r="DXH370" s="476" t="n"/>
      <c r="DXI370" s="476" t="n"/>
      <c r="DXJ370" s="476" t="n"/>
      <c r="DXK370" s="476" t="n"/>
      <c r="DXL370" s="476" t="n"/>
      <c r="DXM370" s="476" t="n"/>
      <c r="DXN370" s="476" t="n"/>
      <c r="DXO370" s="476" t="n"/>
      <c r="DXP370" s="476" t="n"/>
      <c r="DXQ370" s="476" t="n"/>
      <c r="DXR370" s="476" t="n"/>
      <c r="DXS370" s="476" t="n"/>
      <c r="DXT370" s="476" t="n"/>
      <c r="DXU370" s="476" t="n"/>
      <c r="DXV370" s="476" t="n"/>
      <c r="DXW370" s="476" t="n"/>
      <c r="DXX370" s="476" t="n"/>
      <c r="DXY370" s="476" t="n"/>
      <c r="DXZ370" s="476" t="n"/>
      <c r="DYA370" s="476" t="n"/>
      <c r="DYB370" s="476" t="n"/>
      <c r="DYC370" s="476" t="n"/>
      <c r="DYD370" s="476" t="n"/>
      <c r="DYE370" s="476" t="n"/>
      <c r="DYF370" s="476" t="n"/>
      <c r="DYG370" s="476" t="n"/>
      <c r="DYH370" s="476" t="n"/>
      <c r="DYI370" s="476" t="n"/>
      <c r="DYJ370" s="476" t="n"/>
      <c r="DYK370" s="476" t="n"/>
      <c r="DYL370" s="476" t="n"/>
      <c r="DYM370" s="476" t="n"/>
      <c r="DYN370" s="476" t="n"/>
      <c r="DYO370" s="476" t="n"/>
      <c r="DYP370" s="476" t="n"/>
      <c r="DYQ370" s="476" t="n"/>
      <c r="DYR370" s="476" t="n"/>
      <c r="DYS370" s="476" t="n"/>
      <c r="DYT370" s="476" t="n"/>
      <c r="DYU370" s="476" t="n"/>
      <c r="DYV370" s="476" t="n"/>
      <c r="DYW370" s="476" t="n"/>
      <c r="DYX370" s="476" t="n"/>
      <c r="DYY370" s="476" t="n"/>
      <c r="DYZ370" s="476" t="n"/>
      <c r="DZA370" s="476" t="n"/>
      <c r="DZB370" s="476" t="n"/>
      <c r="DZC370" s="476" t="n"/>
      <c r="DZD370" s="476" t="n"/>
      <c r="DZE370" s="476" t="n"/>
      <c r="DZF370" s="476" t="n"/>
      <c r="DZG370" s="476" t="n"/>
      <c r="DZH370" s="476" t="n"/>
      <c r="DZI370" s="476" t="n"/>
      <c r="DZJ370" s="476" t="n"/>
      <c r="DZK370" s="476" t="n"/>
      <c r="DZL370" s="476" t="n"/>
      <c r="DZM370" s="476" t="n"/>
      <c r="DZN370" s="476" t="n"/>
      <c r="DZO370" s="476" t="n"/>
      <c r="DZP370" s="476" t="n"/>
      <c r="DZQ370" s="476" t="n"/>
      <c r="DZR370" s="476" t="n"/>
      <c r="DZS370" s="476" t="n"/>
      <c r="DZT370" s="476" t="n"/>
      <c r="DZU370" s="476" t="n"/>
      <c r="DZV370" s="476" t="n"/>
      <c r="DZW370" s="476" t="n"/>
      <c r="DZX370" s="476" t="n"/>
      <c r="DZY370" s="476" t="n"/>
      <c r="DZZ370" s="476" t="n"/>
      <c r="EAA370" s="476" t="n"/>
      <c r="EAB370" s="476" t="n"/>
      <c r="EAC370" s="476" t="n"/>
      <c r="EAD370" s="476" t="n"/>
      <c r="EAE370" s="476" t="n"/>
      <c r="EAF370" s="476" t="n"/>
      <c r="EAG370" s="476" t="n"/>
      <c r="EAH370" s="476" t="n"/>
      <c r="EAI370" s="476" t="n"/>
      <c r="EAJ370" s="476" t="n"/>
      <c r="EAK370" s="476" t="n"/>
      <c r="EAL370" s="476" t="n"/>
      <c r="EAM370" s="476" t="n"/>
      <c r="EAN370" s="476" t="n"/>
      <c r="EAO370" s="476" t="n"/>
      <c r="EAP370" s="476" t="n"/>
      <c r="EAQ370" s="476" t="n"/>
      <c r="EAR370" s="476" t="n"/>
      <c r="EAS370" s="476" t="n"/>
      <c r="EAT370" s="476" t="n"/>
      <c r="EAU370" s="476" t="n"/>
      <c r="EAV370" s="476" t="n"/>
      <c r="EAW370" s="476" t="n"/>
      <c r="EAX370" s="476" t="n"/>
      <c r="EAY370" s="476" t="n"/>
      <c r="EAZ370" s="476" t="n"/>
      <c r="EBA370" s="476" t="n"/>
      <c r="EBB370" s="476" t="n"/>
      <c r="EBC370" s="476" t="n"/>
      <c r="EBD370" s="476" t="n"/>
      <c r="EBE370" s="476" t="n"/>
      <c r="EBF370" s="476" t="n"/>
      <c r="EBG370" s="476" t="n"/>
      <c r="EBH370" s="476" t="n"/>
      <c r="EBI370" s="476" t="n"/>
      <c r="EBJ370" s="476" t="n"/>
      <c r="EBK370" s="476" t="n"/>
      <c r="EBL370" s="476" t="n"/>
      <c r="EBM370" s="476" t="n"/>
      <c r="EBN370" s="476" t="n"/>
      <c r="EBO370" s="476" t="n"/>
      <c r="EBP370" s="476" t="n"/>
      <c r="EBQ370" s="476" t="n"/>
      <c r="EBR370" s="476" t="n"/>
      <c r="EBS370" s="476" t="n"/>
      <c r="EBT370" s="476" t="n"/>
      <c r="EBU370" s="476" t="n"/>
      <c r="EBV370" s="476" t="n"/>
      <c r="EBW370" s="476" t="n"/>
      <c r="EBX370" s="476" t="n"/>
      <c r="EBY370" s="476" t="n"/>
      <c r="EBZ370" s="476" t="n"/>
      <c r="ECA370" s="476" t="n"/>
      <c r="ECB370" s="476" t="n"/>
      <c r="ECC370" s="476" t="n"/>
      <c r="ECD370" s="476" t="n"/>
      <c r="ECE370" s="476" t="n"/>
      <c r="ECF370" s="476" t="n"/>
      <c r="ECG370" s="476" t="n"/>
      <c r="ECH370" s="476" t="n"/>
      <c r="ECI370" s="476" t="n"/>
      <c r="ECJ370" s="476" t="n"/>
      <c r="ECK370" s="476" t="n"/>
      <c r="ECL370" s="476" t="n"/>
      <c r="ECM370" s="476" t="n"/>
      <c r="ECN370" s="476" t="n"/>
      <c r="ECO370" s="476" t="n"/>
      <c r="ECP370" s="476" t="n"/>
      <c r="ECQ370" s="476" t="n"/>
      <c r="ECR370" s="476" t="n"/>
      <c r="ECS370" s="476" t="n"/>
      <c r="ECT370" s="476" t="n"/>
      <c r="ECU370" s="476" t="n"/>
      <c r="ECV370" s="476" t="n"/>
      <c r="ECW370" s="476" t="n"/>
      <c r="ECX370" s="476" t="n"/>
      <c r="ECY370" s="476" t="n"/>
      <c r="ECZ370" s="476" t="n"/>
      <c r="EDA370" s="476" t="n"/>
      <c r="EDB370" s="476" t="n"/>
      <c r="EDC370" s="476" t="n"/>
      <c r="EDD370" s="476" t="n"/>
      <c r="EDE370" s="476" t="n"/>
      <c r="EDF370" s="476" t="n"/>
      <c r="EDG370" s="476" t="n"/>
      <c r="EDH370" s="476" t="n"/>
      <c r="EDI370" s="476" t="n"/>
      <c r="EDJ370" s="476" t="n"/>
      <c r="EDK370" s="476" t="n"/>
      <c r="EDL370" s="476" t="n"/>
      <c r="EDM370" s="476" t="n"/>
      <c r="EDN370" s="476" t="n"/>
      <c r="EDO370" s="476" t="n"/>
      <c r="EDP370" s="476" t="n"/>
      <c r="EDQ370" s="476" t="n"/>
      <c r="EDR370" s="476" t="n"/>
      <c r="EDS370" s="476" t="n"/>
      <c r="EDT370" s="476" t="n"/>
      <c r="EDU370" s="476" t="n"/>
      <c r="EDV370" s="476" t="n"/>
      <c r="EDW370" s="476" t="n"/>
      <c r="EDX370" s="476" t="n"/>
      <c r="EDY370" s="476" t="n"/>
      <c r="EDZ370" s="476" t="n"/>
      <c r="EEA370" s="476" t="n"/>
      <c r="EEB370" s="476" t="n"/>
      <c r="EEC370" s="476" t="n"/>
      <c r="EED370" s="476" t="n"/>
      <c r="EEE370" s="476" t="n"/>
      <c r="EEF370" s="476" t="n"/>
      <c r="EEG370" s="476" t="n"/>
      <c r="EEH370" s="476" t="n"/>
      <c r="EEI370" s="476" t="n"/>
      <c r="EEJ370" s="476" t="n"/>
      <c r="EEK370" s="476" t="n"/>
      <c r="EEL370" s="476" t="n"/>
      <c r="EEM370" s="476" t="n"/>
      <c r="EEN370" s="476" t="n"/>
      <c r="EEO370" s="476" t="n"/>
      <c r="EEP370" s="476" t="n"/>
      <c r="EEQ370" s="476" t="n"/>
      <c r="EER370" s="476" t="n"/>
      <c r="EES370" s="476" t="n"/>
      <c r="EET370" s="476" t="n"/>
      <c r="EEU370" s="476" t="n"/>
      <c r="EEV370" s="476" t="n"/>
      <c r="EEW370" s="476" t="n"/>
      <c r="EEX370" s="476" t="n"/>
      <c r="EEY370" s="476" t="n"/>
      <c r="EEZ370" s="476" t="n"/>
      <c r="EFA370" s="476" t="n"/>
      <c r="EFB370" s="476" t="n"/>
      <c r="EFC370" s="476" t="n"/>
      <c r="EFD370" s="476" t="n"/>
      <c r="EFE370" s="476" t="n"/>
      <c r="EFF370" s="476" t="n"/>
      <c r="EFG370" s="476" t="n"/>
      <c r="EFH370" s="476" t="n"/>
      <c r="EFI370" s="476" t="n"/>
      <c r="EFJ370" s="476" t="n"/>
      <c r="EFK370" s="476" t="n"/>
      <c r="EFL370" s="476" t="n"/>
      <c r="EFM370" s="476" t="n"/>
      <c r="EFN370" s="476" t="n"/>
      <c r="EFO370" s="476" t="n"/>
      <c r="EFP370" s="476" t="n"/>
      <c r="EFQ370" s="476" t="n"/>
      <c r="EFR370" s="476" t="n"/>
      <c r="EFS370" s="476" t="n"/>
      <c r="EFT370" s="476" t="n"/>
      <c r="EFU370" s="476" t="n"/>
      <c r="EFV370" s="476" t="n"/>
      <c r="EFW370" s="476" t="n"/>
      <c r="EFX370" s="476" t="n"/>
      <c r="EFY370" s="476" t="n"/>
      <c r="EFZ370" s="476" t="n"/>
      <c r="EGA370" s="476" t="n"/>
      <c r="EGB370" s="476" t="n"/>
      <c r="EGC370" s="476" t="n"/>
      <c r="EGD370" s="476" t="n"/>
      <c r="EGE370" s="476" t="n"/>
      <c r="EGF370" s="476" t="n"/>
      <c r="EGG370" s="476" t="n"/>
      <c r="EGH370" s="476" t="n"/>
      <c r="EGI370" s="476" t="n"/>
      <c r="EGJ370" s="476" t="n"/>
      <c r="EGK370" s="476" t="n"/>
      <c r="EGL370" s="476" t="n"/>
      <c r="EGM370" s="476" t="n"/>
      <c r="EGN370" s="476" t="n"/>
      <c r="EGO370" s="476" t="n"/>
      <c r="EGP370" s="476" t="n"/>
      <c r="EGQ370" s="476" t="n"/>
      <c r="EGR370" s="476" t="n"/>
      <c r="EGS370" s="476" t="n"/>
      <c r="EGT370" s="476" t="n"/>
      <c r="EGU370" s="476" t="n"/>
      <c r="EGV370" s="476" t="n"/>
      <c r="EGW370" s="476" t="n"/>
      <c r="EGX370" s="476" t="n"/>
      <c r="EGY370" s="476" t="n"/>
      <c r="EGZ370" s="476" t="n"/>
      <c r="EHA370" s="476" t="n"/>
      <c r="EHB370" s="476" t="n"/>
      <c r="EHC370" s="476" t="n"/>
      <c r="EHD370" s="476" t="n"/>
      <c r="EHE370" s="476" t="n"/>
      <c r="EHF370" s="476" t="n"/>
      <c r="EHG370" s="476" t="n"/>
      <c r="EHH370" s="476" t="n"/>
      <c r="EHI370" s="476" t="n"/>
      <c r="EHJ370" s="476" t="n"/>
      <c r="EHK370" s="476" t="n"/>
      <c r="EHL370" s="476" t="n"/>
      <c r="EHM370" s="476" t="n"/>
      <c r="EHN370" s="476" t="n"/>
      <c r="EHO370" s="476" t="n"/>
      <c r="EHP370" s="476" t="n"/>
      <c r="EHQ370" s="476" t="n"/>
      <c r="EHR370" s="476" t="n"/>
      <c r="EHS370" s="476" t="n"/>
      <c r="EHT370" s="476" t="n"/>
      <c r="EHU370" s="476" t="n"/>
      <c r="EHV370" s="476" t="n"/>
      <c r="EHW370" s="476" t="n"/>
      <c r="EHX370" s="476" t="n"/>
      <c r="EHY370" s="476" t="n"/>
      <c r="EHZ370" s="476" t="n"/>
      <c r="EIA370" s="476" t="n"/>
      <c r="EIB370" s="476" t="n"/>
      <c r="EIC370" s="476" t="n"/>
      <c r="EID370" s="476" t="n"/>
      <c r="EIE370" s="476" t="n"/>
      <c r="EIF370" s="476" t="n"/>
      <c r="EIG370" s="476" t="n"/>
      <c r="EIH370" s="476" t="n"/>
      <c r="EII370" s="476" t="n"/>
      <c r="EIJ370" s="476" t="n"/>
      <c r="EIK370" s="476" t="n"/>
      <c r="EIL370" s="476" t="n"/>
      <c r="EIM370" s="476" t="n"/>
      <c r="EIN370" s="476" t="n"/>
      <c r="EIO370" s="476" t="n"/>
      <c r="EIP370" s="476" t="n"/>
      <c r="EIQ370" s="476" t="n"/>
      <c r="EIR370" s="476" t="n"/>
      <c r="EIS370" s="476" t="n"/>
      <c r="EIT370" s="476" t="n"/>
      <c r="EIU370" s="476" t="n"/>
      <c r="EIV370" s="476" t="n"/>
      <c r="EIW370" s="476" t="n"/>
      <c r="EIX370" s="476" t="n"/>
      <c r="EIY370" s="476" t="n"/>
      <c r="EIZ370" s="476" t="n"/>
      <c r="EJA370" s="476" t="n"/>
      <c r="EJB370" s="476" t="n"/>
      <c r="EJC370" s="476" t="n"/>
      <c r="EJD370" s="476" t="n"/>
      <c r="EJE370" s="476" t="n"/>
      <c r="EJF370" s="476" t="n"/>
      <c r="EJG370" s="476" t="n"/>
      <c r="EJH370" s="476" t="n"/>
      <c r="EJI370" s="476" t="n"/>
      <c r="EJJ370" s="476" t="n"/>
      <c r="EJK370" s="476" t="n"/>
      <c r="EJL370" s="476" t="n"/>
      <c r="EJM370" s="476" t="n"/>
      <c r="EJN370" s="476" t="n"/>
      <c r="EJO370" s="476" t="n"/>
      <c r="EJP370" s="476" t="n"/>
      <c r="EJQ370" s="476" t="n"/>
      <c r="EJR370" s="476" t="n"/>
      <c r="EJS370" s="476" t="n"/>
      <c r="EJT370" s="476" t="n"/>
      <c r="EJU370" s="476" t="n"/>
      <c r="EJV370" s="476" t="n"/>
      <c r="EJW370" s="476" t="n"/>
      <c r="EJX370" s="476" t="n"/>
      <c r="EJY370" s="476" t="n"/>
      <c r="EJZ370" s="476" t="n"/>
      <c r="EKA370" s="476" t="n"/>
      <c r="EKB370" s="476" t="n"/>
      <c r="EKC370" s="476" t="n"/>
      <c r="EKD370" s="476" t="n"/>
      <c r="EKE370" s="476" t="n"/>
      <c r="EKF370" s="476" t="n"/>
      <c r="EKG370" s="476" t="n"/>
      <c r="EKH370" s="476" t="n"/>
      <c r="EKI370" s="476" t="n"/>
      <c r="EKJ370" s="476" t="n"/>
      <c r="EKK370" s="476" t="n"/>
      <c r="EKL370" s="476" t="n"/>
      <c r="EKM370" s="476" t="n"/>
      <c r="EKN370" s="476" t="n"/>
      <c r="EKO370" s="476" t="n"/>
      <c r="EKP370" s="476" t="n"/>
      <c r="EKQ370" s="476" t="n"/>
      <c r="EKR370" s="476" t="n"/>
      <c r="EKS370" s="476" t="n"/>
      <c r="EKT370" s="476" t="n"/>
      <c r="EKU370" s="476" t="n"/>
      <c r="EKV370" s="476" t="n"/>
      <c r="EKW370" s="476" t="n"/>
      <c r="EKX370" s="476" t="n"/>
      <c r="EKY370" s="476" t="n"/>
      <c r="EKZ370" s="476" t="n"/>
      <c r="ELA370" s="476" t="n"/>
      <c r="ELB370" s="476" t="n"/>
      <c r="ELC370" s="476" t="n"/>
      <c r="ELD370" s="476" t="n"/>
      <c r="ELE370" s="476" t="n"/>
      <c r="ELF370" s="476" t="n"/>
      <c r="ELG370" s="476" t="n"/>
      <c r="ELH370" s="476" t="n"/>
      <c r="ELI370" s="476" t="n"/>
      <c r="ELJ370" s="476" t="n"/>
      <c r="ELK370" s="476" t="n"/>
      <c r="ELL370" s="476" t="n"/>
      <c r="ELM370" s="476" t="n"/>
      <c r="ELN370" s="476" t="n"/>
      <c r="ELO370" s="476" t="n"/>
      <c r="ELP370" s="476" t="n"/>
      <c r="ELQ370" s="476" t="n"/>
      <c r="ELR370" s="476" t="n"/>
      <c r="ELS370" s="476" t="n"/>
      <c r="ELT370" s="476" t="n"/>
      <c r="ELU370" s="476" t="n"/>
      <c r="ELV370" s="476" t="n"/>
      <c r="ELW370" s="476" t="n"/>
      <c r="ELX370" s="476" t="n"/>
      <c r="ELY370" s="476" t="n"/>
      <c r="ELZ370" s="476" t="n"/>
      <c r="EMA370" s="476" t="n"/>
      <c r="EMB370" s="476" t="n"/>
      <c r="EMC370" s="476" t="n"/>
      <c r="EMD370" s="476" t="n"/>
      <c r="EME370" s="476" t="n"/>
      <c r="EMF370" s="476" t="n"/>
      <c r="EMG370" s="476" t="n"/>
      <c r="EMH370" s="476" t="n"/>
      <c r="EMI370" s="476" t="n"/>
      <c r="EMJ370" s="476" t="n"/>
      <c r="EMK370" s="476" t="n"/>
      <c r="EML370" s="476" t="n"/>
      <c r="EMM370" s="476" t="n"/>
      <c r="EMN370" s="476" t="n"/>
      <c r="EMO370" s="476" t="n"/>
      <c r="EMP370" s="476" t="n"/>
      <c r="EMQ370" s="476" t="n"/>
      <c r="EMR370" s="476" t="n"/>
      <c r="EMS370" s="476" t="n"/>
      <c r="EMT370" s="476" t="n"/>
      <c r="EMU370" s="476" t="n"/>
      <c r="EMV370" s="476" t="n"/>
      <c r="EMW370" s="476" t="n"/>
      <c r="EMX370" s="476" t="n"/>
      <c r="EMY370" s="476" t="n"/>
      <c r="EMZ370" s="476" t="n"/>
      <c r="ENA370" s="476" t="n"/>
      <c r="ENB370" s="476" t="n"/>
      <c r="ENC370" s="476" t="n"/>
      <c r="END370" s="476" t="n"/>
      <c r="ENE370" s="476" t="n"/>
      <c r="ENF370" s="476" t="n"/>
      <c r="ENG370" s="476" t="n"/>
      <c r="ENH370" s="476" t="n"/>
      <c r="ENI370" s="476" t="n"/>
      <c r="ENJ370" s="476" t="n"/>
      <c r="ENK370" s="476" t="n"/>
      <c r="ENL370" s="476" t="n"/>
      <c r="ENM370" s="476" t="n"/>
      <c r="ENN370" s="476" t="n"/>
      <c r="ENO370" s="476" t="n"/>
      <c r="ENP370" s="476" t="n"/>
      <c r="ENQ370" s="476" t="n"/>
      <c r="ENR370" s="476" t="n"/>
      <c r="ENS370" s="476" t="n"/>
      <c r="ENT370" s="476" t="n"/>
      <c r="ENU370" s="476" t="n"/>
      <c r="ENV370" s="476" t="n"/>
      <c r="ENW370" s="476" t="n"/>
      <c r="ENX370" s="476" t="n"/>
      <c r="ENY370" s="476" t="n"/>
      <c r="ENZ370" s="476" t="n"/>
      <c r="EOA370" s="476" t="n"/>
      <c r="EOB370" s="476" t="n"/>
      <c r="EOC370" s="476" t="n"/>
      <c r="EOD370" s="476" t="n"/>
      <c r="EOE370" s="476" t="n"/>
      <c r="EOF370" s="476" t="n"/>
      <c r="EOG370" s="476" t="n"/>
      <c r="EOH370" s="476" t="n"/>
      <c r="EOI370" s="476" t="n"/>
      <c r="EOJ370" s="476" t="n"/>
      <c r="EOK370" s="476" t="n"/>
      <c r="EOL370" s="476" t="n"/>
      <c r="EOM370" s="476" t="n"/>
      <c r="EON370" s="476" t="n"/>
      <c r="EOO370" s="476" t="n"/>
      <c r="EOP370" s="476" t="n"/>
      <c r="EOQ370" s="476" t="n"/>
      <c r="EOR370" s="476" t="n"/>
      <c r="EOS370" s="476" t="n"/>
      <c r="EOT370" s="476" t="n"/>
      <c r="EOU370" s="476" t="n"/>
      <c r="EOV370" s="476" t="n"/>
      <c r="EOW370" s="476" t="n"/>
      <c r="EOX370" s="476" t="n"/>
      <c r="EOY370" s="476" t="n"/>
      <c r="EOZ370" s="476" t="n"/>
      <c r="EPA370" s="476" t="n"/>
      <c r="EPB370" s="476" t="n"/>
      <c r="EPC370" s="476" t="n"/>
      <c r="EPD370" s="476" t="n"/>
      <c r="EPE370" s="476" t="n"/>
      <c r="EPF370" s="476" t="n"/>
      <c r="EPG370" s="476" t="n"/>
      <c r="EPH370" s="476" t="n"/>
      <c r="EPI370" s="476" t="n"/>
      <c r="EPJ370" s="476" t="n"/>
      <c r="EPK370" s="476" t="n"/>
      <c r="EPL370" s="476" t="n"/>
      <c r="EPM370" s="476" t="n"/>
      <c r="EPN370" s="476" t="n"/>
      <c r="EPO370" s="476" t="n"/>
      <c r="EPP370" s="476" t="n"/>
      <c r="EPQ370" s="476" t="n"/>
      <c r="EPR370" s="476" t="n"/>
      <c r="EPS370" s="476" t="n"/>
      <c r="EPT370" s="476" t="n"/>
      <c r="EPU370" s="476" t="n"/>
      <c r="EPV370" s="476" t="n"/>
      <c r="EPW370" s="476" t="n"/>
      <c r="EPX370" s="476" t="n"/>
      <c r="EPY370" s="476" t="n"/>
      <c r="EPZ370" s="476" t="n"/>
      <c r="EQA370" s="476" t="n"/>
      <c r="EQB370" s="476" t="n"/>
      <c r="EQC370" s="476" t="n"/>
      <c r="EQD370" s="476" t="n"/>
      <c r="EQE370" s="476" t="n"/>
      <c r="EQF370" s="476" t="n"/>
      <c r="EQG370" s="476" t="n"/>
      <c r="EQH370" s="476" t="n"/>
      <c r="EQI370" s="476" t="n"/>
      <c r="EQJ370" s="476" t="n"/>
      <c r="EQK370" s="476" t="n"/>
      <c r="EQL370" s="476" t="n"/>
      <c r="EQM370" s="476" t="n"/>
      <c r="EQN370" s="476" t="n"/>
      <c r="EQO370" s="476" t="n"/>
      <c r="EQP370" s="476" t="n"/>
      <c r="EQQ370" s="476" t="n"/>
      <c r="EQR370" s="476" t="n"/>
      <c r="EQS370" s="476" t="n"/>
      <c r="EQT370" s="476" t="n"/>
      <c r="EQU370" s="476" t="n"/>
      <c r="EQV370" s="476" t="n"/>
      <c r="EQW370" s="476" t="n"/>
      <c r="EQX370" s="476" t="n"/>
      <c r="EQY370" s="476" t="n"/>
      <c r="EQZ370" s="476" t="n"/>
      <c r="ERA370" s="476" t="n"/>
      <c r="ERB370" s="476" t="n"/>
      <c r="ERC370" s="476" t="n"/>
      <c r="ERD370" s="476" t="n"/>
      <c r="ERE370" s="476" t="n"/>
      <c r="ERF370" s="476" t="n"/>
      <c r="ERG370" s="476" t="n"/>
      <c r="ERH370" s="476" t="n"/>
      <c r="ERI370" s="476" t="n"/>
      <c r="ERJ370" s="476" t="n"/>
      <c r="ERK370" s="476" t="n"/>
      <c r="ERL370" s="476" t="n"/>
      <c r="ERM370" s="476" t="n"/>
      <c r="ERN370" s="476" t="n"/>
      <c r="ERO370" s="476" t="n"/>
      <c r="ERP370" s="476" t="n"/>
      <c r="ERQ370" s="476" t="n"/>
      <c r="ERR370" s="476" t="n"/>
      <c r="ERS370" s="476" t="n"/>
      <c r="ERT370" s="476" t="n"/>
      <c r="ERU370" s="476" t="n"/>
      <c r="ERV370" s="476" t="n"/>
      <c r="ERW370" s="476" t="n"/>
      <c r="ERX370" s="476" t="n"/>
      <c r="ERY370" s="476" t="n"/>
      <c r="ERZ370" s="476" t="n"/>
      <c r="ESA370" s="476" t="n"/>
      <c r="ESB370" s="476" t="n"/>
      <c r="ESC370" s="476" t="n"/>
      <c r="ESD370" s="476" t="n"/>
      <c r="ESE370" s="476" t="n"/>
      <c r="ESF370" s="476" t="n"/>
      <c r="ESG370" s="476" t="n"/>
      <c r="ESH370" s="476" t="n"/>
      <c r="ESI370" s="476" t="n"/>
      <c r="ESJ370" s="476" t="n"/>
      <c r="ESK370" s="476" t="n"/>
      <c r="ESL370" s="476" t="n"/>
      <c r="ESM370" s="476" t="n"/>
      <c r="ESN370" s="476" t="n"/>
      <c r="ESO370" s="476" t="n"/>
      <c r="ESP370" s="476" t="n"/>
      <c r="ESQ370" s="476" t="n"/>
      <c r="ESR370" s="476" t="n"/>
      <c r="ESS370" s="476" t="n"/>
      <c r="EST370" s="476" t="n"/>
      <c r="ESU370" s="476" t="n"/>
      <c r="ESV370" s="476" t="n"/>
      <c r="ESW370" s="476" t="n"/>
      <c r="ESX370" s="476" t="n"/>
      <c r="ESY370" s="476" t="n"/>
      <c r="ESZ370" s="476" t="n"/>
      <c r="ETA370" s="476" t="n"/>
      <c r="ETB370" s="476" t="n"/>
      <c r="ETC370" s="476" t="n"/>
      <c r="ETD370" s="476" t="n"/>
      <c r="ETE370" s="476" t="n"/>
      <c r="ETF370" s="476" t="n"/>
      <c r="ETG370" s="476" t="n"/>
      <c r="ETH370" s="476" t="n"/>
      <c r="ETI370" s="476" t="n"/>
      <c r="ETJ370" s="476" t="n"/>
      <c r="ETK370" s="476" t="n"/>
      <c r="ETL370" s="476" t="n"/>
      <c r="ETM370" s="476" t="n"/>
      <c r="ETN370" s="476" t="n"/>
      <c r="ETO370" s="476" t="n"/>
      <c r="ETP370" s="476" t="n"/>
      <c r="ETQ370" s="476" t="n"/>
      <c r="ETR370" s="476" t="n"/>
      <c r="ETS370" s="476" t="n"/>
      <c r="ETT370" s="476" t="n"/>
      <c r="ETU370" s="476" t="n"/>
      <c r="ETV370" s="476" t="n"/>
      <c r="ETW370" s="476" t="n"/>
      <c r="ETX370" s="476" t="n"/>
      <c r="ETY370" s="476" t="n"/>
      <c r="ETZ370" s="476" t="n"/>
      <c r="EUA370" s="476" t="n"/>
      <c r="EUB370" s="476" t="n"/>
      <c r="EUC370" s="476" t="n"/>
      <c r="EUD370" s="476" t="n"/>
      <c r="EUE370" s="476" t="n"/>
      <c r="EUF370" s="476" t="n"/>
      <c r="EUG370" s="476" t="n"/>
      <c r="EUH370" s="476" t="n"/>
      <c r="EUI370" s="476" t="n"/>
      <c r="EUJ370" s="476" t="n"/>
      <c r="EUK370" s="476" t="n"/>
      <c r="EUL370" s="476" t="n"/>
      <c r="EUM370" s="476" t="n"/>
      <c r="EUN370" s="476" t="n"/>
      <c r="EUO370" s="476" t="n"/>
      <c r="EUP370" s="476" t="n"/>
      <c r="EUQ370" s="476" t="n"/>
      <c r="EUR370" s="476" t="n"/>
      <c r="EUS370" s="476" t="n"/>
      <c r="EUT370" s="476" t="n"/>
      <c r="EUU370" s="476" t="n"/>
      <c r="EUV370" s="476" t="n"/>
      <c r="EUW370" s="476" t="n"/>
      <c r="EUX370" s="476" t="n"/>
      <c r="EUY370" s="476" t="n"/>
      <c r="EUZ370" s="476" t="n"/>
      <c r="EVA370" s="476" t="n"/>
      <c r="EVB370" s="476" t="n"/>
      <c r="EVC370" s="476" t="n"/>
      <c r="EVD370" s="476" t="n"/>
      <c r="EVE370" s="476" t="n"/>
      <c r="EVF370" s="476" t="n"/>
      <c r="EVG370" s="476" t="n"/>
      <c r="EVH370" s="476" t="n"/>
      <c r="EVI370" s="476" t="n"/>
      <c r="EVJ370" s="476" t="n"/>
      <c r="EVK370" s="476" t="n"/>
      <c r="EVL370" s="476" t="n"/>
      <c r="EVM370" s="476" t="n"/>
      <c r="EVN370" s="476" t="n"/>
      <c r="EVO370" s="476" t="n"/>
      <c r="EVP370" s="476" t="n"/>
      <c r="EVQ370" s="476" t="n"/>
      <c r="EVR370" s="476" t="n"/>
      <c r="EVS370" s="476" t="n"/>
      <c r="EVT370" s="476" t="n"/>
      <c r="EVU370" s="476" t="n"/>
      <c r="EVV370" s="476" t="n"/>
      <c r="EVW370" s="476" t="n"/>
      <c r="EVX370" s="476" t="n"/>
      <c r="EVY370" s="476" t="n"/>
      <c r="EVZ370" s="476" t="n"/>
      <c r="EWA370" s="476" t="n"/>
      <c r="EWB370" s="476" t="n"/>
      <c r="EWC370" s="476" t="n"/>
      <c r="EWD370" s="476" t="n"/>
      <c r="EWE370" s="476" t="n"/>
      <c r="EWF370" s="476" t="n"/>
      <c r="EWG370" s="476" t="n"/>
      <c r="EWH370" s="476" t="n"/>
      <c r="EWI370" s="476" t="n"/>
      <c r="EWJ370" s="476" t="n"/>
      <c r="EWK370" s="476" t="n"/>
      <c r="EWL370" s="476" t="n"/>
      <c r="EWM370" s="476" t="n"/>
      <c r="EWN370" s="476" t="n"/>
      <c r="EWO370" s="476" t="n"/>
      <c r="EWP370" s="476" t="n"/>
      <c r="EWQ370" s="476" t="n"/>
      <c r="EWR370" s="476" t="n"/>
      <c r="EWS370" s="476" t="n"/>
      <c r="EWT370" s="476" t="n"/>
      <c r="EWU370" s="476" t="n"/>
      <c r="EWV370" s="476" t="n"/>
      <c r="EWW370" s="476" t="n"/>
      <c r="EWX370" s="476" t="n"/>
      <c r="EWY370" s="476" t="n"/>
      <c r="EWZ370" s="476" t="n"/>
      <c r="EXA370" s="476" t="n"/>
      <c r="EXB370" s="476" t="n"/>
      <c r="EXC370" s="476" t="n"/>
      <c r="EXD370" s="476" t="n"/>
      <c r="EXE370" s="476" t="n"/>
      <c r="EXF370" s="476" t="n"/>
      <c r="EXG370" s="476" t="n"/>
      <c r="EXH370" s="476" t="n"/>
      <c r="EXI370" s="476" t="n"/>
      <c r="EXJ370" s="476" t="n"/>
      <c r="EXK370" s="476" t="n"/>
      <c r="EXL370" s="476" t="n"/>
      <c r="EXM370" s="476" t="n"/>
      <c r="EXN370" s="476" t="n"/>
      <c r="EXO370" s="476" t="n"/>
      <c r="EXP370" s="476" t="n"/>
      <c r="EXQ370" s="476" t="n"/>
      <c r="EXR370" s="476" t="n"/>
      <c r="EXS370" s="476" t="n"/>
      <c r="EXT370" s="476" t="n"/>
      <c r="EXU370" s="476" t="n"/>
      <c r="EXV370" s="476" t="n"/>
      <c r="EXW370" s="476" t="n"/>
      <c r="EXX370" s="476" t="n"/>
      <c r="EXY370" s="476" t="n"/>
      <c r="EXZ370" s="476" t="n"/>
      <c r="EYA370" s="476" t="n"/>
      <c r="EYB370" s="476" t="n"/>
      <c r="EYC370" s="476" t="n"/>
      <c r="EYD370" s="476" t="n"/>
      <c r="EYE370" s="476" t="n"/>
      <c r="EYF370" s="476" t="n"/>
      <c r="EYG370" s="476" t="n"/>
      <c r="EYH370" s="476" t="n"/>
      <c r="EYI370" s="476" t="n"/>
      <c r="EYJ370" s="476" t="n"/>
      <c r="EYK370" s="476" t="n"/>
      <c r="EYL370" s="476" t="n"/>
      <c r="EYM370" s="476" t="n"/>
      <c r="EYN370" s="476" t="n"/>
      <c r="EYO370" s="476" t="n"/>
      <c r="EYP370" s="476" t="n"/>
      <c r="EYQ370" s="476" t="n"/>
      <c r="EYR370" s="476" t="n"/>
      <c r="EYS370" s="476" t="n"/>
      <c r="EYT370" s="476" t="n"/>
      <c r="EYU370" s="476" t="n"/>
      <c r="EYV370" s="476" t="n"/>
      <c r="EYW370" s="476" t="n"/>
      <c r="EYX370" s="476" t="n"/>
      <c r="EYY370" s="476" t="n"/>
      <c r="EYZ370" s="476" t="n"/>
      <c r="EZA370" s="476" t="n"/>
      <c r="EZB370" s="476" t="n"/>
      <c r="EZC370" s="476" t="n"/>
      <c r="EZD370" s="476" t="n"/>
      <c r="EZE370" s="476" t="n"/>
      <c r="EZF370" s="476" t="n"/>
      <c r="EZG370" s="476" t="n"/>
      <c r="EZH370" s="476" t="n"/>
      <c r="EZI370" s="476" t="n"/>
      <c r="EZJ370" s="476" t="n"/>
      <c r="EZK370" s="476" t="n"/>
      <c r="EZL370" s="476" t="n"/>
      <c r="EZM370" s="476" t="n"/>
      <c r="EZN370" s="476" t="n"/>
      <c r="EZO370" s="476" t="n"/>
      <c r="EZP370" s="476" t="n"/>
      <c r="EZQ370" s="476" t="n"/>
      <c r="EZR370" s="476" t="n"/>
      <c r="EZS370" s="476" t="n"/>
      <c r="EZT370" s="476" t="n"/>
      <c r="EZU370" s="476" t="n"/>
      <c r="EZV370" s="476" t="n"/>
      <c r="EZW370" s="476" t="n"/>
      <c r="EZX370" s="476" t="n"/>
      <c r="EZY370" s="476" t="n"/>
      <c r="EZZ370" s="476" t="n"/>
      <c r="FAA370" s="476" t="n"/>
      <c r="FAB370" s="476" t="n"/>
      <c r="FAC370" s="476" t="n"/>
      <c r="FAD370" s="476" t="n"/>
      <c r="FAE370" s="476" t="n"/>
      <c r="FAF370" s="476" t="n"/>
      <c r="FAG370" s="476" t="n"/>
      <c r="FAH370" s="476" t="n"/>
      <c r="FAI370" s="476" t="n"/>
      <c r="FAJ370" s="476" t="n"/>
      <c r="FAK370" s="476" t="n"/>
      <c r="FAL370" s="476" t="n"/>
      <c r="FAM370" s="476" t="n"/>
      <c r="FAN370" s="476" t="n"/>
      <c r="FAO370" s="476" t="n"/>
      <c r="FAP370" s="476" t="n"/>
      <c r="FAQ370" s="476" t="n"/>
      <c r="FAR370" s="476" t="n"/>
      <c r="FAS370" s="476" t="n"/>
      <c r="FAT370" s="476" t="n"/>
      <c r="FAU370" s="476" t="n"/>
      <c r="FAV370" s="476" t="n"/>
      <c r="FAW370" s="476" t="n"/>
      <c r="FAX370" s="476" t="n"/>
      <c r="FAY370" s="476" t="n"/>
      <c r="FAZ370" s="476" t="n"/>
      <c r="FBA370" s="476" t="n"/>
      <c r="FBB370" s="476" t="n"/>
      <c r="FBC370" s="476" t="n"/>
      <c r="FBD370" s="476" t="n"/>
      <c r="FBE370" s="476" t="n"/>
      <c r="FBF370" s="476" t="n"/>
      <c r="FBG370" s="476" t="n"/>
      <c r="FBH370" s="476" t="n"/>
      <c r="FBI370" s="476" t="n"/>
      <c r="FBJ370" s="476" t="n"/>
      <c r="FBK370" s="476" t="n"/>
      <c r="FBL370" s="476" t="n"/>
      <c r="FBM370" s="476" t="n"/>
      <c r="FBN370" s="476" t="n"/>
      <c r="FBO370" s="476" t="n"/>
      <c r="FBP370" s="476" t="n"/>
      <c r="FBQ370" s="476" t="n"/>
      <c r="FBR370" s="476" t="n"/>
      <c r="FBS370" s="476" t="n"/>
      <c r="FBT370" s="476" t="n"/>
      <c r="FBU370" s="476" t="n"/>
      <c r="FBV370" s="476" t="n"/>
      <c r="FBW370" s="476" t="n"/>
      <c r="FBX370" s="476" t="n"/>
      <c r="FBY370" s="476" t="n"/>
      <c r="FBZ370" s="476" t="n"/>
      <c r="FCA370" s="476" t="n"/>
      <c r="FCB370" s="476" t="n"/>
      <c r="FCC370" s="476" t="n"/>
      <c r="FCD370" s="476" t="n"/>
      <c r="FCE370" s="476" t="n"/>
      <c r="FCF370" s="476" t="n"/>
      <c r="FCG370" s="476" t="n"/>
      <c r="FCH370" s="476" t="n"/>
      <c r="FCI370" s="476" t="n"/>
      <c r="FCJ370" s="476" t="n"/>
      <c r="FCK370" s="476" t="n"/>
      <c r="FCL370" s="476" t="n"/>
      <c r="FCM370" s="476" t="n"/>
      <c r="FCN370" s="476" t="n"/>
      <c r="FCO370" s="476" t="n"/>
      <c r="FCP370" s="476" t="n"/>
      <c r="FCQ370" s="476" t="n"/>
      <c r="FCR370" s="476" t="n"/>
      <c r="FCS370" s="476" t="n"/>
      <c r="FCT370" s="476" t="n"/>
      <c r="FCU370" s="476" t="n"/>
      <c r="FCV370" s="476" t="n"/>
      <c r="FCW370" s="476" t="n"/>
      <c r="FCX370" s="476" t="n"/>
      <c r="FCY370" s="476" t="n"/>
      <c r="FCZ370" s="476" t="n"/>
      <c r="FDA370" s="476" t="n"/>
      <c r="FDB370" s="476" t="n"/>
      <c r="FDC370" s="476" t="n"/>
      <c r="FDD370" s="476" t="n"/>
      <c r="FDE370" s="476" t="n"/>
      <c r="FDF370" s="476" t="n"/>
      <c r="FDG370" s="476" t="n"/>
      <c r="FDH370" s="476" t="n"/>
      <c r="FDI370" s="476" t="n"/>
      <c r="FDJ370" s="476" t="n"/>
      <c r="FDK370" s="476" t="n"/>
      <c r="FDL370" s="476" t="n"/>
      <c r="FDM370" s="476" t="n"/>
      <c r="FDN370" s="476" t="n"/>
      <c r="FDO370" s="476" t="n"/>
      <c r="FDP370" s="476" t="n"/>
      <c r="FDQ370" s="476" t="n"/>
      <c r="FDR370" s="476" t="n"/>
      <c r="FDS370" s="476" t="n"/>
      <c r="FDT370" s="476" t="n"/>
      <c r="FDU370" s="476" t="n"/>
      <c r="FDV370" s="476" t="n"/>
      <c r="FDW370" s="476" t="n"/>
      <c r="FDX370" s="476" t="n"/>
      <c r="FDY370" s="476" t="n"/>
      <c r="FDZ370" s="476" t="n"/>
      <c r="FEA370" s="476" t="n"/>
      <c r="FEB370" s="476" t="n"/>
      <c r="FEC370" s="476" t="n"/>
      <c r="FED370" s="476" t="n"/>
      <c r="FEE370" s="476" t="n"/>
      <c r="FEF370" s="476" t="n"/>
      <c r="FEG370" s="476" t="n"/>
      <c r="FEH370" s="476" t="n"/>
      <c r="FEI370" s="476" t="n"/>
      <c r="FEJ370" s="476" t="n"/>
      <c r="FEK370" s="476" t="n"/>
      <c r="FEL370" s="476" t="n"/>
      <c r="FEM370" s="476" t="n"/>
      <c r="FEN370" s="476" t="n"/>
      <c r="FEO370" s="476" t="n"/>
      <c r="FEP370" s="476" t="n"/>
      <c r="FEQ370" s="476" t="n"/>
      <c r="FER370" s="476" t="n"/>
      <c r="FES370" s="476" t="n"/>
      <c r="FET370" s="476" t="n"/>
      <c r="FEU370" s="476" t="n"/>
      <c r="FEV370" s="476" t="n"/>
      <c r="FEW370" s="476" t="n"/>
      <c r="FEX370" s="476" t="n"/>
      <c r="FEY370" s="476" t="n"/>
      <c r="FEZ370" s="476" t="n"/>
      <c r="FFA370" s="476" t="n"/>
      <c r="FFB370" s="476" t="n"/>
      <c r="FFC370" s="476" t="n"/>
      <c r="FFD370" s="476" t="n"/>
      <c r="FFE370" s="476" t="n"/>
      <c r="FFF370" s="476" t="n"/>
      <c r="FFG370" s="476" t="n"/>
      <c r="FFH370" s="476" t="n"/>
      <c r="FFI370" s="476" t="n"/>
      <c r="FFJ370" s="476" t="n"/>
      <c r="FFK370" s="476" t="n"/>
      <c r="FFL370" s="476" t="n"/>
      <c r="FFM370" s="476" t="n"/>
      <c r="FFN370" s="476" t="n"/>
      <c r="FFO370" s="476" t="n"/>
      <c r="FFP370" s="476" t="n"/>
      <c r="FFQ370" s="476" t="n"/>
      <c r="FFR370" s="476" t="n"/>
      <c r="FFS370" s="476" t="n"/>
      <c r="FFT370" s="476" t="n"/>
      <c r="FFU370" s="476" t="n"/>
      <c r="FFV370" s="476" t="n"/>
      <c r="FFW370" s="476" t="n"/>
      <c r="FFX370" s="476" t="n"/>
      <c r="FFY370" s="476" t="n"/>
      <c r="FFZ370" s="476" t="n"/>
      <c r="FGA370" s="476" t="n"/>
      <c r="FGB370" s="476" t="n"/>
      <c r="FGC370" s="476" t="n"/>
      <c r="FGD370" s="476" t="n"/>
      <c r="FGE370" s="476" t="n"/>
      <c r="FGF370" s="476" t="n"/>
      <c r="FGG370" s="476" t="n"/>
      <c r="FGH370" s="476" t="n"/>
      <c r="FGI370" s="476" t="n"/>
      <c r="FGJ370" s="476" t="n"/>
      <c r="FGK370" s="476" t="n"/>
      <c r="FGL370" s="476" t="n"/>
      <c r="FGM370" s="476" t="n"/>
      <c r="FGN370" s="476" t="n"/>
      <c r="FGO370" s="476" t="n"/>
      <c r="FGP370" s="476" t="n"/>
      <c r="FGQ370" s="476" t="n"/>
      <c r="FGR370" s="476" t="n"/>
      <c r="FGS370" s="476" t="n"/>
      <c r="FGT370" s="476" t="n"/>
      <c r="FGU370" s="476" t="n"/>
      <c r="FGV370" s="476" t="n"/>
      <c r="FGW370" s="476" t="n"/>
      <c r="FGX370" s="476" t="n"/>
      <c r="FGY370" s="476" t="n"/>
      <c r="FGZ370" s="476" t="n"/>
      <c r="FHA370" s="476" t="n"/>
      <c r="FHB370" s="476" t="n"/>
      <c r="FHC370" s="476" t="n"/>
      <c r="FHD370" s="476" t="n"/>
      <c r="FHE370" s="476" t="n"/>
      <c r="FHF370" s="476" t="n"/>
      <c r="FHG370" s="476" t="n"/>
      <c r="FHH370" s="476" t="n"/>
      <c r="FHI370" s="476" t="n"/>
      <c r="FHJ370" s="476" t="n"/>
      <c r="FHK370" s="476" t="n"/>
      <c r="FHL370" s="476" t="n"/>
      <c r="FHM370" s="476" t="n"/>
      <c r="FHN370" s="476" t="n"/>
      <c r="FHO370" s="476" t="n"/>
      <c r="FHP370" s="476" t="n"/>
      <c r="FHQ370" s="476" t="n"/>
      <c r="FHR370" s="476" t="n"/>
      <c r="FHS370" s="476" t="n"/>
      <c r="FHT370" s="476" t="n"/>
      <c r="FHU370" s="476" t="n"/>
      <c r="FHV370" s="476" t="n"/>
      <c r="FHW370" s="476" t="n"/>
      <c r="FHX370" s="476" t="n"/>
      <c r="FHY370" s="476" t="n"/>
      <c r="FHZ370" s="476" t="n"/>
      <c r="FIA370" s="476" t="n"/>
      <c r="FIB370" s="476" t="n"/>
      <c r="FIC370" s="476" t="n"/>
      <c r="FID370" s="476" t="n"/>
      <c r="FIE370" s="476" t="n"/>
      <c r="FIF370" s="476" t="n"/>
      <c r="FIG370" s="476" t="n"/>
      <c r="FIH370" s="476" t="n"/>
      <c r="FII370" s="476" t="n"/>
      <c r="FIJ370" s="476" t="n"/>
      <c r="FIK370" s="476" t="n"/>
      <c r="FIL370" s="476" t="n"/>
      <c r="FIM370" s="476" t="n"/>
      <c r="FIN370" s="476" t="n"/>
      <c r="FIO370" s="476" t="n"/>
      <c r="FIP370" s="476" t="n"/>
      <c r="FIQ370" s="476" t="n"/>
      <c r="FIR370" s="476" t="n"/>
      <c r="FIS370" s="476" t="n"/>
      <c r="FIT370" s="476" t="n"/>
      <c r="FIU370" s="476" t="n"/>
      <c r="FIV370" s="476" t="n"/>
      <c r="FIW370" s="476" t="n"/>
      <c r="FIX370" s="476" t="n"/>
      <c r="FIY370" s="476" t="n"/>
      <c r="FIZ370" s="476" t="n"/>
      <c r="FJA370" s="476" t="n"/>
      <c r="FJB370" s="476" t="n"/>
      <c r="FJC370" s="476" t="n"/>
      <c r="FJD370" s="476" t="n"/>
      <c r="FJE370" s="476" t="n"/>
      <c r="FJF370" s="476" t="n"/>
      <c r="FJG370" s="476" t="n"/>
      <c r="FJH370" s="476" t="n"/>
      <c r="FJI370" s="476" t="n"/>
      <c r="FJJ370" s="476" t="n"/>
      <c r="FJK370" s="476" t="n"/>
      <c r="FJL370" s="476" t="n"/>
      <c r="FJM370" s="476" t="n"/>
      <c r="FJN370" s="476" t="n"/>
      <c r="FJO370" s="476" t="n"/>
      <c r="FJP370" s="476" t="n"/>
      <c r="FJQ370" s="476" t="n"/>
      <c r="FJR370" s="476" t="n"/>
      <c r="FJS370" s="476" t="n"/>
      <c r="FJT370" s="476" t="n"/>
      <c r="FJU370" s="476" t="n"/>
      <c r="FJV370" s="476" t="n"/>
      <c r="FJW370" s="476" t="n"/>
      <c r="FJX370" s="476" t="n"/>
      <c r="FJY370" s="476" t="n"/>
      <c r="FJZ370" s="476" t="n"/>
      <c r="FKA370" s="476" t="n"/>
      <c r="FKB370" s="476" t="n"/>
      <c r="FKC370" s="476" t="n"/>
      <c r="FKD370" s="476" t="n"/>
      <c r="FKE370" s="476" t="n"/>
      <c r="FKF370" s="476" t="n"/>
      <c r="FKG370" s="476" t="n"/>
      <c r="FKH370" s="476" t="n"/>
      <c r="FKI370" s="476" t="n"/>
      <c r="FKJ370" s="476" t="n"/>
      <c r="FKK370" s="476" t="n"/>
      <c r="FKL370" s="476" t="n"/>
      <c r="FKM370" s="476" t="n"/>
      <c r="FKN370" s="476" t="n"/>
      <c r="FKO370" s="476" t="n"/>
      <c r="FKP370" s="476" t="n"/>
      <c r="FKQ370" s="476" t="n"/>
      <c r="FKR370" s="476" t="n"/>
      <c r="FKS370" s="476" t="n"/>
      <c r="FKT370" s="476" t="n"/>
      <c r="FKU370" s="476" t="n"/>
      <c r="FKV370" s="476" t="n"/>
      <c r="FKW370" s="476" t="n"/>
      <c r="FKX370" s="476" t="n"/>
      <c r="FKY370" s="476" t="n"/>
      <c r="FKZ370" s="476" t="n"/>
      <c r="FLA370" s="476" t="n"/>
      <c r="FLB370" s="476" t="n"/>
      <c r="FLC370" s="476" t="n"/>
      <c r="FLD370" s="476" t="n"/>
      <c r="FLE370" s="476" t="n"/>
      <c r="FLF370" s="476" t="n"/>
      <c r="FLG370" s="476" t="n"/>
      <c r="FLH370" s="476" t="n"/>
      <c r="FLI370" s="476" t="n"/>
      <c r="FLJ370" s="476" t="n"/>
      <c r="FLK370" s="476" t="n"/>
      <c r="FLL370" s="476" t="n"/>
      <c r="FLM370" s="476" t="n"/>
      <c r="FLN370" s="476" t="n"/>
      <c r="FLO370" s="476" t="n"/>
      <c r="FLP370" s="476" t="n"/>
      <c r="FLQ370" s="476" t="n"/>
      <c r="FLR370" s="476" t="n"/>
      <c r="FLS370" s="476" t="n"/>
      <c r="FLT370" s="476" t="n"/>
      <c r="FLU370" s="476" t="n"/>
      <c r="FLV370" s="476" t="n"/>
      <c r="FLW370" s="476" t="n"/>
      <c r="FLX370" s="476" t="n"/>
      <c r="FLY370" s="476" t="n"/>
      <c r="FLZ370" s="476" t="n"/>
      <c r="FMA370" s="476" t="n"/>
      <c r="FMB370" s="476" t="n"/>
      <c r="FMC370" s="476" t="n"/>
      <c r="FMD370" s="476" t="n"/>
      <c r="FME370" s="476" t="n"/>
      <c r="FMF370" s="476" t="n"/>
      <c r="FMG370" s="476" t="n"/>
      <c r="FMH370" s="476" t="n"/>
      <c r="FMI370" s="476" t="n"/>
      <c r="FMJ370" s="476" t="n"/>
      <c r="FMK370" s="476" t="n"/>
      <c r="FML370" s="476" t="n"/>
      <c r="FMM370" s="476" t="n"/>
      <c r="FMN370" s="476" t="n"/>
      <c r="FMO370" s="476" t="n"/>
      <c r="FMP370" s="476" t="n"/>
      <c r="FMQ370" s="476" t="n"/>
      <c r="FMR370" s="476" t="n"/>
      <c r="FMS370" s="476" t="n"/>
      <c r="FMT370" s="476" t="n"/>
      <c r="FMU370" s="476" t="n"/>
      <c r="FMV370" s="476" t="n"/>
      <c r="FMW370" s="476" t="n"/>
      <c r="FMX370" s="476" t="n"/>
      <c r="FMY370" s="476" t="n"/>
      <c r="FMZ370" s="476" t="n"/>
      <c r="FNA370" s="476" t="n"/>
      <c r="FNB370" s="476" t="n"/>
      <c r="FNC370" s="476" t="n"/>
      <c r="FND370" s="476" t="n"/>
      <c r="FNE370" s="476" t="n"/>
      <c r="FNF370" s="476" t="n"/>
      <c r="FNG370" s="476" t="n"/>
      <c r="FNH370" s="476" t="n"/>
      <c r="FNI370" s="476" t="n"/>
      <c r="FNJ370" s="476" t="n"/>
      <c r="FNK370" s="476" t="n"/>
      <c r="FNL370" s="476" t="n"/>
      <c r="FNM370" s="476" t="n"/>
      <c r="FNN370" s="476" t="n"/>
      <c r="FNO370" s="476" t="n"/>
      <c r="FNP370" s="476" t="n"/>
      <c r="FNQ370" s="476" t="n"/>
      <c r="FNR370" s="476" t="n"/>
      <c r="FNS370" s="476" t="n"/>
      <c r="FNT370" s="476" t="n"/>
      <c r="FNU370" s="476" t="n"/>
      <c r="FNV370" s="476" t="n"/>
      <c r="FNW370" s="476" t="n"/>
      <c r="FNX370" s="476" t="n"/>
      <c r="FNY370" s="476" t="n"/>
      <c r="FNZ370" s="476" t="n"/>
      <c r="FOA370" s="476" t="n"/>
      <c r="FOB370" s="476" t="n"/>
      <c r="FOC370" s="476" t="n"/>
      <c r="FOD370" s="476" t="n"/>
      <c r="FOE370" s="476" t="n"/>
      <c r="FOF370" s="476" t="n"/>
      <c r="FOG370" s="476" t="n"/>
      <c r="FOH370" s="476" t="n"/>
      <c r="FOI370" s="476" t="n"/>
      <c r="FOJ370" s="476" t="n"/>
      <c r="FOK370" s="476" t="n"/>
      <c r="FOL370" s="476" t="n"/>
      <c r="FOM370" s="476" t="n"/>
      <c r="FON370" s="476" t="n"/>
      <c r="FOO370" s="476" t="n"/>
      <c r="FOP370" s="476" t="n"/>
      <c r="FOQ370" s="476" t="n"/>
      <c r="FOR370" s="476" t="n"/>
      <c r="FOS370" s="476" t="n"/>
      <c r="FOT370" s="476" t="n"/>
      <c r="FOU370" s="476" t="n"/>
      <c r="FOV370" s="476" t="n"/>
      <c r="FOW370" s="476" t="n"/>
      <c r="FOX370" s="476" t="n"/>
      <c r="FOY370" s="476" t="n"/>
      <c r="FOZ370" s="476" t="n"/>
      <c r="FPA370" s="476" t="n"/>
      <c r="FPB370" s="476" t="n"/>
      <c r="FPC370" s="476" t="n"/>
      <c r="FPD370" s="476" t="n"/>
      <c r="FPE370" s="476" t="n"/>
      <c r="FPF370" s="476" t="n"/>
      <c r="FPG370" s="476" t="n"/>
      <c r="FPH370" s="476" t="n"/>
      <c r="FPI370" s="476" t="n"/>
      <c r="FPJ370" s="476" t="n"/>
      <c r="FPK370" s="476" t="n"/>
      <c r="FPL370" s="476" t="n"/>
      <c r="FPM370" s="476" t="n"/>
      <c r="FPN370" s="476" t="n"/>
      <c r="FPO370" s="476" t="n"/>
      <c r="FPP370" s="476" t="n"/>
      <c r="FPQ370" s="476" t="n"/>
      <c r="FPR370" s="476" t="n"/>
      <c r="FPS370" s="476" t="n"/>
      <c r="FPT370" s="476" t="n"/>
      <c r="FPU370" s="476" t="n"/>
      <c r="FPV370" s="476" t="n"/>
      <c r="FPW370" s="476" t="n"/>
      <c r="FPX370" s="476" t="n"/>
      <c r="FPY370" s="476" t="n"/>
      <c r="FPZ370" s="476" t="n"/>
      <c r="FQA370" s="476" t="n"/>
      <c r="FQB370" s="476" t="n"/>
      <c r="FQC370" s="476" t="n"/>
      <c r="FQD370" s="476" t="n"/>
      <c r="FQE370" s="476" t="n"/>
      <c r="FQF370" s="476" t="n"/>
      <c r="FQG370" s="476" t="n"/>
      <c r="FQH370" s="476" t="n"/>
      <c r="FQI370" s="476" t="n"/>
      <c r="FQJ370" s="476" t="n"/>
      <c r="FQK370" s="476" t="n"/>
      <c r="FQL370" s="476" t="n"/>
      <c r="FQM370" s="476" t="n"/>
      <c r="FQN370" s="476" t="n"/>
      <c r="FQO370" s="476" t="n"/>
      <c r="FQP370" s="476" t="n"/>
      <c r="FQQ370" s="476" t="n"/>
      <c r="FQR370" s="476" t="n"/>
      <c r="FQS370" s="476" t="n"/>
      <c r="FQT370" s="476" t="n"/>
      <c r="FQU370" s="476" t="n"/>
      <c r="FQV370" s="476" t="n"/>
      <c r="FQW370" s="476" t="n"/>
      <c r="FQX370" s="476" t="n"/>
      <c r="FQY370" s="476" t="n"/>
      <c r="FQZ370" s="476" t="n"/>
      <c r="FRA370" s="476" t="n"/>
      <c r="FRB370" s="476" t="n"/>
      <c r="FRC370" s="476" t="n"/>
      <c r="FRD370" s="476" t="n"/>
      <c r="FRE370" s="476" t="n"/>
      <c r="FRF370" s="476" t="n"/>
      <c r="FRG370" s="476" t="n"/>
      <c r="FRH370" s="476" t="n"/>
      <c r="FRI370" s="476" t="n"/>
      <c r="FRJ370" s="476" t="n"/>
      <c r="FRK370" s="476" t="n"/>
      <c r="FRL370" s="476" t="n"/>
      <c r="FRM370" s="476" t="n"/>
      <c r="FRN370" s="476" t="n"/>
      <c r="FRO370" s="476" t="n"/>
      <c r="FRP370" s="476" t="n"/>
      <c r="FRQ370" s="476" t="n"/>
      <c r="FRR370" s="476" t="n"/>
      <c r="FRS370" s="476" t="n"/>
      <c r="FRT370" s="476" t="n"/>
      <c r="FRU370" s="476" t="n"/>
      <c r="FRV370" s="476" t="n"/>
      <c r="FRW370" s="476" t="n"/>
      <c r="FRX370" s="476" t="n"/>
      <c r="FRY370" s="476" t="n"/>
      <c r="FRZ370" s="476" t="n"/>
      <c r="FSA370" s="476" t="n"/>
      <c r="FSB370" s="476" t="n"/>
      <c r="FSC370" s="476" t="n"/>
      <c r="FSD370" s="476" t="n"/>
      <c r="FSE370" s="476" t="n"/>
      <c r="FSF370" s="476" t="n"/>
      <c r="FSG370" s="476" t="n"/>
      <c r="FSH370" s="476" t="n"/>
      <c r="FSI370" s="476" t="n"/>
      <c r="FSJ370" s="476" t="n"/>
      <c r="FSK370" s="476" t="n"/>
      <c r="FSL370" s="476" t="n"/>
      <c r="FSM370" s="476" t="n"/>
      <c r="FSN370" s="476" t="n"/>
      <c r="FSO370" s="476" t="n"/>
      <c r="FSP370" s="476" t="n"/>
      <c r="FSQ370" s="476" t="n"/>
      <c r="FSR370" s="476" t="n"/>
      <c r="FSS370" s="476" t="n"/>
      <c r="FST370" s="476" t="n"/>
      <c r="FSU370" s="476" t="n"/>
      <c r="FSV370" s="476" t="n"/>
      <c r="FSW370" s="476" t="n"/>
      <c r="FSX370" s="476" t="n"/>
      <c r="FSY370" s="476" t="n"/>
      <c r="FSZ370" s="476" t="n"/>
      <c r="FTA370" s="476" t="n"/>
      <c r="FTB370" s="476" t="n"/>
      <c r="FTC370" s="476" t="n"/>
      <c r="FTD370" s="476" t="n"/>
      <c r="FTE370" s="476" t="n"/>
      <c r="FTF370" s="476" t="n"/>
      <c r="FTG370" s="476" t="n"/>
      <c r="FTH370" s="476" t="n"/>
      <c r="FTI370" s="476" t="n"/>
      <c r="FTJ370" s="476" t="n"/>
      <c r="FTK370" s="476" t="n"/>
      <c r="FTL370" s="476" t="n"/>
      <c r="FTM370" s="476" t="n"/>
      <c r="FTN370" s="476" t="n"/>
      <c r="FTO370" s="476" t="n"/>
      <c r="FTP370" s="476" t="n"/>
      <c r="FTQ370" s="476" t="n"/>
      <c r="FTR370" s="476" t="n"/>
      <c r="FTS370" s="476" t="n"/>
      <c r="FTT370" s="476" t="n"/>
      <c r="FTU370" s="476" t="n"/>
      <c r="FTV370" s="476" t="n"/>
      <c r="FTW370" s="476" t="n"/>
      <c r="FTX370" s="476" t="n"/>
      <c r="FTY370" s="476" t="n"/>
      <c r="FTZ370" s="476" t="n"/>
      <c r="FUA370" s="476" t="n"/>
      <c r="FUB370" s="476" t="n"/>
      <c r="FUC370" s="476" t="n"/>
      <c r="FUD370" s="476" t="n"/>
      <c r="FUE370" s="476" t="n"/>
      <c r="FUF370" s="476" t="n"/>
      <c r="FUG370" s="476" t="n"/>
      <c r="FUH370" s="476" t="n"/>
      <c r="FUI370" s="476" t="n"/>
      <c r="FUJ370" s="476" t="n"/>
      <c r="FUK370" s="476" t="n"/>
      <c r="FUL370" s="476" t="n"/>
      <c r="FUM370" s="476" t="n"/>
      <c r="FUN370" s="476" t="n"/>
      <c r="FUO370" s="476" t="n"/>
      <c r="FUP370" s="476" t="n"/>
      <c r="FUQ370" s="476" t="n"/>
      <c r="FUR370" s="476" t="n"/>
      <c r="FUS370" s="476" t="n"/>
      <c r="FUT370" s="476" t="n"/>
      <c r="FUU370" s="476" t="n"/>
      <c r="FUV370" s="476" t="n"/>
      <c r="FUW370" s="476" t="n"/>
      <c r="FUX370" s="476" t="n"/>
      <c r="FUY370" s="476" t="n"/>
      <c r="FUZ370" s="476" t="n"/>
      <c r="FVA370" s="476" t="n"/>
      <c r="FVB370" s="476" t="n"/>
      <c r="FVC370" s="476" t="n"/>
      <c r="FVD370" s="476" t="n"/>
      <c r="FVE370" s="476" t="n"/>
      <c r="FVF370" s="476" t="n"/>
      <c r="FVG370" s="476" t="n"/>
      <c r="FVH370" s="476" t="n"/>
      <c r="FVI370" s="476" t="n"/>
      <c r="FVJ370" s="476" t="n"/>
      <c r="FVK370" s="476" t="n"/>
      <c r="FVL370" s="476" t="n"/>
      <c r="FVM370" s="476" t="n"/>
      <c r="FVN370" s="476" t="n"/>
      <c r="FVO370" s="476" t="n"/>
      <c r="FVP370" s="476" t="n"/>
      <c r="FVQ370" s="476" t="n"/>
      <c r="FVR370" s="476" t="n"/>
      <c r="FVS370" s="476" t="n"/>
      <c r="FVT370" s="476" t="n"/>
      <c r="FVU370" s="476" t="n"/>
      <c r="FVV370" s="476" t="n"/>
      <c r="FVW370" s="476" t="n"/>
      <c r="FVX370" s="476" t="n"/>
      <c r="FVY370" s="476" t="n"/>
      <c r="FVZ370" s="476" t="n"/>
      <c r="FWA370" s="476" t="n"/>
      <c r="FWB370" s="476" t="n"/>
      <c r="FWC370" s="476" t="n"/>
      <c r="FWD370" s="476" t="n"/>
      <c r="FWE370" s="476" t="n"/>
      <c r="FWF370" s="476" t="n"/>
      <c r="FWG370" s="476" t="n"/>
      <c r="FWH370" s="476" t="n"/>
      <c r="FWI370" s="476" t="n"/>
      <c r="FWJ370" s="476" t="n"/>
      <c r="FWK370" s="476" t="n"/>
      <c r="FWL370" s="476" t="n"/>
      <c r="FWM370" s="476" t="n"/>
      <c r="FWN370" s="476" t="n"/>
      <c r="FWO370" s="476" t="n"/>
      <c r="FWP370" s="476" t="n"/>
      <c r="FWQ370" s="476" t="n"/>
      <c r="FWR370" s="476" t="n"/>
      <c r="FWS370" s="476" t="n"/>
      <c r="FWT370" s="476" t="n"/>
      <c r="FWU370" s="476" t="n"/>
      <c r="FWV370" s="476" t="n"/>
      <c r="FWW370" s="476" t="n"/>
      <c r="FWX370" s="476" t="n"/>
      <c r="FWY370" s="476" t="n"/>
      <c r="FWZ370" s="476" t="n"/>
      <c r="FXA370" s="476" t="n"/>
      <c r="FXB370" s="476" t="n"/>
      <c r="FXC370" s="476" t="n"/>
      <c r="FXD370" s="476" t="n"/>
      <c r="FXE370" s="476" t="n"/>
      <c r="FXF370" s="476" t="n"/>
      <c r="FXG370" s="476" t="n"/>
      <c r="FXH370" s="476" t="n"/>
      <c r="FXI370" s="476" t="n"/>
      <c r="FXJ370" s="476" t="n"/>
      <c r="FXK370" s="476" t="n"/>
      <c r="FXL370" s="476" t="n"/>
      <c r="FXM370" s="476" t="n"/>
      <c r="FXN370" s="476" t="n"/>
      <c r="FXO370" s="476" t="n"/>
      <c r="FXP370" s="476" t="n"/>
      <c r="FXQ370" s="476" t="n"/>
      <c r="FXR370" s="476" t="n"/>
      <c r="FXS370" s="476" t="n"/>
      <c r="FXT370" s="476" t="n"/>
      <c r="FXU370" s="476" t="n"/>
      <c r="FXV370" s="476" t="n"/>
      <c r="FXW370" s="476" t="n"/>
      <c r="FXX370" s="476" t="n"/>
      <c r="FXY370" s="476" t="n"/>
      <c r="FXZ370" s="476" t="n"/>
      <c r="FYA370" s="476" t="n"/>
      <c r="FYB370" s="476" t="n"/>
      <c r="FYC370" s="476" t="n"/>
      <c r="FYD370" s="476" t="n"/>
      <c r="FYE370" s="476" t="n"/>
      <c r="FYF370" s="476" t="n"/>
      <c r="FYG370" s="476" t="n"/>
      <c r="FYH370" s="476" t="n"/>
      <c r="FYI370" s="476" t="n"/>
      <c r="FYJ370" s="476" t="n"/>
      <c r="FYK370" s="476" t="n"/>
      <c r="FYL370" s="476" t="n"/>
      <c r="FYM370" s="476" t="n"/>
      <c r="FYN370" s="476" t="n"/>
      <c r="FYO370" s="476" t="n"/>
      <c r="FYP370" s="476" t="n"/>
      <c r="FYQ370" s="476" t="n"/>
      <c r="FYR370" s="476" t="n"/>
      <c r="FYS370" s="476" t="n"/>
      <c r="FYT370" s="476" t="n"/>
      <c r="FYU370" s="476" t="n"/>
      <c r="FYV370" s="476" t="n"/>
      <c r="FYW370" s="476" t="n"/>
      <c r="FYX370" s="476" t="n"/>
      <c r="FYY370" s="476" t="n"/>
      <c r="FYZ370" s="476" t="n"/>
      <c r="FZA370" s="476" t="n"/>
      <c r="FZB370" s="476" t="n"/>
      <c r="FZC370" s="476" t="n"/>
      <c r="FZD370" s="476" t="n"/>
      <c r="FZE370" s="476" t="n"/>
      <c r="FZF370" s="476" t="n"/>
      <c r="FZG370" s="476" t="n"/>
      <c r="FZH370" s="476" t="n"/>
      <c r="FZI370" s="476" t="n"/>
      <c r="FZJ370" s="476" t="n"/>
      <c r="FZK370" s="476" t="n"/>
      <c r="FZL370" s="476" t="n"/>
      <c r="FZM370" s="476" t="n"/>
      <c r="FZN370" s="476" t="n"/>
      <c r="FZO370" s="476" t="n"/>
      <c r="FZP370" s="476" t="n"/>
      <c r="FZQ370" s="476" t="n"/>
      <c r="FZR370" s="476" t="n"/>
      <c r="FZS370" s="476" t="n"/>
      <c r="FZT370" s="476" t="n"/>
      <c r="FZU370" s="476" t="n"/>
      <c r="FZV370" s="476" t="n"/>
      <c r="FZW370" s="476" t="n"/>
      <c r="FZX370" s="476" t="n"/>
      <c r="FZY370" s="476" t="n"/>
      <c r="FZZ370" s="476" t="n"/>
      <c r="GAA370" s="476" t="n"/>
      <c r="GAB370" s="476" t="n"/>
      <c r="GAC370" s="476" t="n"/>
      <c r="GAD370" s="476" t="n"/>
      <c r="GAE370" s="476" t="n"/>
      <c r="GAF370" s="476" t="n"/>
      <c r="GAG370" s="476" t="n"/>
      <c r="GAH370" s="476" t="n"/>
      <c r="GAI370" s="476" t="n"/>
      <c r="GAJ370" s="476" t="n"/>
      <c r="GAK370" s="476" t="n"/>
      <c r="GAL370" s="476" t="n"/>
      <c r="GAM370" s="476" t="n"/>
      <c r="GAN370" s="476" t="n"/>
      <c r="GAO370" s="476" t="n"/>
      <c r="GAP370" s="476" t="n"/>
      <c r="GAQ370" s="476" t="n"/>
      <c r="GAR370" s="476" t="n"/>
      <c r="GAS370" s="476" t="n"/>
      <c r="GAT370" s="476" t="n"/>
      <c r="GAU370" s="476" t="n"/>
      <c r="GAV370" s="476" t="n"/>
      <c r="GAW370" s="476" t="n"/>
      <c r="GAX370" s="476" t="n"/>
      <c r="GAY370" s="476" t="n"/>
      <c r="GAZ370" s="476" t="n"/>
      <c r="GBA370" s="476" t="n"/>
      <c r="GBB370" s="476" t="n"/>
      <c r="GBC370" s="476" t="n"/>
      <c r="GBD370" s="476" t="n"/>
      <c r="GBE370" s="476" t="n"/>
      <c r="GBF370" s="476" t="n"/>
      <c r="GBG370" s="476" t="n"/>
      <c r="GBH370" s="476" t="n"/>
      <c r="GBI370" s="476" t="n"/>
      <c r="GBJ370" s="476" t="n"/>
      <c r="GBK370" s="476" t="n"/>
      <c r="GBL370" s="476" t="n"/>
      <c r="GBM370" s="476" t="n"/>
      <c r="GBN370" s="476" t="n"/>
      <c r="GBO370" s="476" t="n"/>
      <c r="GBP370" s="476" t="n"/>
      <c r="GBQ370" s="476" t="n"/>
      <c r="GBR370" s="476" t="n"/>
      <c r="GBS370" s="476" t="n"/>
      <c r="GBT370" s="476" t="n"/>
      <c r="GBU370" s="476" t="n"/>
      <c r="GBV370" s="476" t="n"/>
      <c r="GBW370" s="476" t="n"/>
      <c r="GBX370" s="476" t="n"/>
      <c r="GBY370" s="476" t="n"/>
      <c r="GBZ370" s="476" t="n"/>
      <c r="GCA370" s="476" t="n"/>
      <c r="GCB370" s="476" t="n"/>
      <c r="GCC370" s="476" t="n"/>
      <c r="GCD370" s="476" t="n"/>
      <c r="GCE370" s="476" t="n"/>
      <c r="GCF370" s="476" t="n"/>
      <c r="GCG370" s="476" t="n"/>
      <c r="GCH370" s="476" t="n"/>
      <c r="GCI370" s="476" t="n"/>
      <c r="GCJ370" s="476" t="n"/>
      <c r="GCK370" s="476" t="n"/>
      <c r="GCL370" s="476" t="n"/>
      <c r="GCM370" s="476" t="n"/>
      <c r="GCN370" s="476" t="n"/>
      <c r="GCO370" s="476" t="n"/>
      <c r="GCP370" s="476" t="n"/>
      <c r="GCQ370" s="476" t="n"/>
      <c r="GCR370" s="476" t="n"/>
      <c r="GCS370" s="476" t="n"/>
      <c r="GCT370" s="476" t="n"/>
      <c r="GCU370" s="476" t="n"/>
      <c r="GCV370" s="476" t="n"/>
      <c r="GCW370" s="476" t="n"/>
      <c r="GCX370" s="476" t="n"/>
      <c r="GCY370" s="476" t="n"/>
      <c r="GCZ370" s="476" t="n"/>
      <c r="GDA370" s="476" t="n"/>
      <c r="GDB370" s="476" t="n"/>
      <c r="GDC370" s="476" t="n"/>
      <c r="GDD370" s="476" t="n"/>
      <c r="GDE370" s="476" t="n"/>
      <c r="GDF370" s="476" t="n"/>
      <c r="GDG370" s="476" t="n"/>
      <c r="GDH370" s="476" t="n"/>
      <c r="GDI370" s="476" t="n"/>
      <c r="GDJ370" s="476" t="n"/>
      <c r="GDK370" s="476" t="n"/>
      <c r="GDL370" s="476" t="n"/>
      <c r="GDM370" s="476" t="n"/>
      <c r="GDN370" s="476" t="n"/>
      <c r="GDO370" s="476" t="n"/>
      <c r="GDP370" s="476" t="n"/>
      <c r="GDQ370" s="476" t="n"/>
      <c r="GDR370" s="476" t="n"/>
      <c r="GDS370" s="476" t="n"/>
      <c r="GDT370" s="476" t="n"/>
      <c r="GDU370" s="476" t="n"/>
      <c r="GDV370" s="476" t="n"/>
      <c r="GDW370" s="476" t="n"/>
      <c r="GDX370" s="476" t="n"/>
      <c r="GDY370" s="476" t="n"/>
      <c r="GDZ370" s="476" t="n"/>
      <c r="GEA370" s="476" t="n"/>
      <c r="GEB370" s="476" t="n"/>
      <c r="GEC370" s="476" t="n"/>
      <c r="GED370" s="476" t="n"/>
      <c r="GEE370" s="476" t="n"/>
      <c r="GEF370" s="476" t="n"/>
      <c r="GEG370" s="476" t="n"/>
      <c r="GEH370" s="476" t="n"/>
      <c r="GEI370" s="476" t="n"/>
      <c r="GEJ370" s="476" t="n"/>
      <c r="GEK370" s="476" t="n"/>
      <c r="GEL370" s="476" t="n"/>
      <c r="GEM370" s="476" t="n"/>
      <c r="GEN370" s="476" t="n"/>
      <c r="GEO370" s="476" t="n"/>
      <c r="GEP370" s="476" t="n"/>
      <c r="GEQ370" s="476" t="n"/>
      <c r="GER370" s="476" t="n"/>
      <c r="GES370" s="476" t="n"/>
      <c r="GET370" s="476" t="n"/>
      <c r="GEU370" s="476" t="n"/>
      <c r="GEV370" s="476" t="n"/>
      <c r="GEW370" s="476" t="n"/>
      <c r="GEX370" s="476" t="n"/>
      <c r="GEY370" s="476" t="n"/>
      <c r="GEZ370" s="476" t="n"/>
      <c r="GFA370" s="476" t="n"/>
      <c r="GFB370" s="476" t="n"/>
      <c r="GFC370" s="476" t="n"/>
      <c r="GFD370" s="476" t="n"/>
      <c r="GFE370" s="476" t="n"/>
      <c r="GFF370" s="476" t="n"/>
      <c r="GFG370" s="476" t="n"/>
      <c r="GFH370" s="476" t="n"/>
      <c r="GFI370" s="476" t="n"/>
      <c r="GFJ370" s="476" t="n"/>
      <c r="GFK370" s="476" t="n"/>
      <c r="GFL370" s="476" t="n"/>
      <c r="GFM370" s="476" t="n"/>
      <c r="GFN370" s="476" t="n"/>
      <c r="GFO370" s="476" t="n"/>
      <c r="GFP370" s="476" t="n"/>
      <c r="GFQ370" s="476" t="n"/>
      <c r="GFR370" s="476" t="n"/>
      <c r="GFS370" s="476" t="n"/>
      <c r="GFT370" s="476" t="n"/>
      <c r="GFU370" s="476" t="n"/>
      <c r="GFV370" s="476" t="n"/>
      <c r="GFW370" s="476" t="n"/>
      <c r="GFX370" s="476" t="n"/>
      <c r="GFY370" s="476" t="n"/>
      <c r="GFZ370" s="476" t="n"/>
      <c r="GGA370" s="476" t="n"/>
      <c r="GGB370" s="476" t="n"/>
      <c r="GGC370" s="476" t="n"/>
      <c r="GGD370" s="476" t="n"/>
      <c r="GGE370" s="476" t="n"/>
      <c r="GGF370" s="476" t="n"/>
      <c r="GGG370" s="476" t="n"/>
      <c r="GGH370" s="476" t="n"/>
      <c r="GGI370" s="476" t="n"/>
      <c r="GGJ370" s="476" t="n"/>
      <c r="GGK370" s="476" t="n"/>
      <c r="GGL370" s="476" t="n"/>
      <c r="GGM370" s="476" t="n"/>
      <c r="GGN370" s="476" t="n"/>
      <c r="GGO370" s="476" t="n"/>
      <c r="GGP370" s="476" t="n"/>
      <c r="GGQ370" s="476" t="n"/>
      <c r="GGR370" s="476" t="n"/>
      <c r="GGS370" s="476" t="n"/>
      <c r="GGT370" s="476" t="n"/>
      <c r="GGU370" s="476" t="n"/>
      <c r="GGV370" s="476" t="n"/>
      <c r="GGW370" s="476" t="n"/>
      <c r="GGX370" s="476" t="n"/>
      <c r="GGY370" s="476" t="n"/>
      <c r="GGZ370" s="476" t="n"/>
      <c r="GHA370" s="476" t="n"/>
      <c r="GHB370" s="476" t="n"/>
      <c r="GHC370" s="476" t="n"/>
      <c r="GHD370" s="476" t="n"/>
      <c r="GHE370" s="476" t="n"/>
      <c r="GHF370" s="476" t="n"/>
      <c r="GHG370" s="476" t="n"/>
      <c r="GHH370" s="476" t="n"/>
      <c r="GHI370" s="476" t="n"/>
      <c r="GHJ370" s="476" t="n"/>
      <c r="GHK370" s="476" t="n"/>
      <c r="GHL370" s="476" t="n"/>
      <c r="GHM370" s="476" t="n"/>
      <c r="GHN370" s="476" t="n"/>
      <c r="GHO370" s="476" t="n"/>
      <c r="GHP370" s="476" t="n"/>
      <c r="GHQ370" s="476" t="n"/>
      <c r="GHR370" s="476" t="n"/>
      <c r="GHS370" s="476" t="n"/>
      <c r="GHT370" s="476" t="n"/>
      <c r="GHU370" s="476" t="n"/>
      <c r="GHV370" s="476" t="n"/>
      <c r="GHW370" s="476" t="n"/>
      <c r="GHX370" s="476" t="n"/>
      <c r="GHY370" s="476" t="n"/>
      <c r="GHZ370" s="476" t="n"/>
      <c r="GIA370" s="476" t="n"/>
      <c r="GIB370" s="476" t="n"/>
      <c r="GIC370" s="476" t="n"/>
      <c r="GID370" s="476" t="n"/>
      <c r="GIE370" s="476" t="n"/>
      <c r="GIF370" s="476" t="n"/>
      <c r="GIG370" s="476" t="n"/>
      <c r="GIH370" s="476" t="n"/>
      <c r="GII370" s="476" t="n"/>
      <c r="GIJ370" s="476" t="n"/>
      <c r="GIK370" s="476" t="n"/>
      <c r="GIL370" s="476" t="n"/>
      <c r="GIM370" s="476" t="n"/>
      <c r="GIN370" s="476" t="n"/>
      <c r="GIO370" s="476" t="n"/>
      <c r="GIP370" s="476" t="n"/>
      <c r="GIQ370" s="476" t="n"/>
      <c r="GIR370" s="476" t="n"/>
      <c r="GIS370" s="476" t="n"/>
      <c r="GIT370" s="476" t="n"/>
      <c r="GIU370" s="476" t="n"/>
      <c r="GIV370" s="476" t="n"/>
      <c r="GIW370" s="476" t="n"/>
      <c r="GIX370" s="476" t="n"/>
      <c r="GIY370" s="476" t="n"/>
      <c r="GIZ370" s="476" t="n"/>
      <c r="GJA370" s="476" t="n"/>
      <c r="GJB370" s="476" t="n"/>
      <c r="GJC370" s="476" t="n"/>
      <c r="GJD370" s="476" t="n"/>
      <c r="GJE370" s="476" t="n"/>
      <c r="GJF370" s="476" t="n"/>
      <c r="GJG370" s="476" t="n"/>
      <c r="GJH370" s="476" t="n"/>
      <c r="GJI370" s="476" t="n"/>
      <c r="GJJ370" s="476" t="n"/>
      <c r="GJK370" s="476" t="n"/>
      <c r="GJL370" s="476" t="n"/>
      <c r="GJM370" s="476" t="n"/>
      <c r="GJN370" s="476" t="n"/>
      <c r="GJO370" s="476" t="n"/>
      <c r="GJP370" s="476" t="n"/>
      <c r="GJQ370" s="476" t="n"/>
      <c r="GJR370" s="476" t="n"/>
      <c r="GJS370" s="476" t="n"/>
      <c r="GJT370" s="476" t="n"/>
      <c r="GJU370" s="476" t="n"/>
      <c r="GJV370" s="476" t="n"/>
      <c r="GJW370" s="476" t="n"/>
      <c r="GJX370" s="476" t="n"/>
      <c r="GJY370" s="476" t="n"/>
      <c r="GJZ370" s="476" t="n"/>
      <c r="GKA370" s="476" t="n"/>
      <c r="GKB370" s="476" t="n"/>
      <c r="GKC370" s="476" t="n"/>
      <c r="GKD370" s="476" t="n"/>
      <c r="GKE370" s="476" t="n"/>
      <c r="GKF370" s="476" t="n"/>
      <c r="GKG370" s="476" t="n"/>
      <c r="GKH370" s="476" t="n"/>
      <c r="GKI370" s="476" t="n"/>
      <c r="GKJ370" s="476" t="n"/>
      <c r="GKK370" s="476" t="n"/>
      <c r="GKL370" s="476" t="n"/>
      <c r="GKM370" s="476" t="n"/>
      <c r="GKN370" s="476" t="n"/>
      <c r="GKO370" s="476" t="n"/>
      <c r="GKP370" s="476" t="n"/>
      <c r="GKQ370" s="476" t="n"/>
      <c r="GKR370" s="476" t="n"/>
      <c r="GKS370" s="476" t="n"/>
      <c r="GKT370" s="476" t="n"/>
      <c r="GKU370" s="476" t="n"/>
      <c r="GKV370" s="476" t="n"/>
      <c r="GKW370" s="476" t="n"/>
      <c r="GKX370" s="476" t="n"/>
      <c r="GKY370" s="476" t="n"/>
      <c r="GKZ370" s="476" t="n"/>
      <c r="GLA370" s="476" t="n"/>
      <c r="GLB370" s="476" t="n"/>
      <c r="GLC370" s="476" t="n"/>
      <c r="GLD370" s="476" t="n"/>
      <c r="GLE370" s="476" t="n"/>
      <c r="GLF370" s="476" t="n"/>
      <c r="GLG370" s="476" t="n"/>
      <c r="GLH370" s="476" t="n"/>
      <c r="GLI370" s="476" t="n"/>
      <c r="GLJ370" s="476" t="n"/>
      <c r="GLK370" s="476" t="n"/>
      <c r="GLL370" s="476" t="n"/>
      <c r="GLM370" s="476" t="n"/>
      <c r="GLN370" s="476" t="n"/>
      <c r="GLO370" s="476" t="n"/>
      <c r="GLP370" s="476" t="n"/>
      <c r="GLQ370" s="476" t="n"/>
      <c r="GLR370" s="476" t="n"/>
      <c r="GLS370" s="476" t="n"/>
      <c r="GLT370" s="476" t="n"/>
      <c r="GLU370" s="476" t="n"/>
      <c r="GLV370" s="476" t="n"/>
      <c r="GLW370" s="476" t="n"/>
      <c r="GLX370" s="476" t="n"/>
      <c r="GLY370" s="476" t="n"/>
      <c r="GLZ370" s="476" t="n"/>
      <c r="GMA370" s="476" t="n"/>
      <c r="GMB370" s="476" t="n"/>
      <c r="GMC370" s="476" t="n"/>
      <c r="GMD370" s="476" t="n"/>
      <c r="GME370" s="476" t="n"/>
      <c r="GMF370" s="476" t="n"/>
      <c r="GMG370" s="476" t="n"/>
      <c r="GMH370" s="476" t="n"/>
      <c r="GMI370" s="476" t="n"/>
      <c r="GMJ370" s="476" t="n"/>
      <c r="GMK370" s="476" t="n"/>
      <c r="GML370" s="476" t="n"/>
      <c r="GMM370" s="476" t="n"/>
      <c r="GMN370" s="476" t="n"/>
      <c r="GMO370" s="476" t="n"/>
      <c r="GMP370" s="476" t="n"/>
      <c r="GMQ370" s="476" t="n"/>
      <c r="GMR370" s="476" t="n"/>
      <c r="GMS370" s="476" t="n"/>
      <c r="GMT370" s="476" t="n"/>
      <c r="GMU370" s="476" t="n"/>
      <c r="GMV370" s="476" t="n"/>
      <c r="GMW370" s="476" t="n"/>
      <c r="GMX370" s="476" t="n"/>
      <c r="GMY370" s="476" t="n"/>
      <c r="GMZ370" s="476" t="n"/>
      <c r="GNA370" s="476" t="n"/>
      <c r="GNB370" s="476" t="n"/>
      <c r="GNC370" s="476" t="n"/>
      <c r="GND370" s="476" t="n"/>
      <c r="GNE370" s="476" t="n"/>
      <c r="GNF370" s="476" t="n"/>
      <c r="GNG370" s="476" t="n"/>
      <c r="GNH370" s="476" t="n"/>
      <c r="GNI370" s="476" t="n"/>
      <c r="GNJ370" s="476" t="n"/>
      <c r="GNK370" s="476" t="n"/>
      <c r="GNL370" s="476" t="n"/>
      <c r="GNM370" s="476" t="n"/>
      <c r="GNN370" s="476" t="n"/>
      <c r="GNO370" s="476" t="n"/>
      <c r="GNP370" s="476" t="n"/>
      <c r="GNQ370" s="476" t="n"/>
      <c r="GNR370" s="476" t="n"/>
      <c r="GNS370" s="476" t="n"/>
      <c r="GNT370" s="476" t="n"/>
      <c r="GNU370" s="476" t="n"/>
      <c r="GNV370" s="476" t="n"/>
      <c r="GNW370" s="476" t="n"/>
      <c r="GNX370" s="476" t="n"/>
      <c r="GNY370" s="476" t="n"/>
      <c r="GNZ370" s="476" t="n"/>
      <c r="GOA370" s="476" t="n"/>
      <c r="GOB370" s="476" t="n"/>
      <c r="GOC370" s="476" t="n"/>
      <c r="GOD370" s="476" t="n"/>
      <c r="GOE370" s="476" t="n"/>
      <c r="GOF370" s="476" t="n"/>
      <c r="GOG370" s="476" t="n"/>
      <c r="GOH370" s="476" t="n"/>
      <c r="GOI370" s="476" t="n"/>
      <c r="GOJ370" s="476" t="n"/>
      <c r="GOK370" s="476" t="n"/>
      <c r="GOL370" s="476" t="n"/>
      <c r="GOM370" s="476" t="n"/>
      <c r="GON370" s="476" t="n"/>
      <c r="GOO370" s="476" t="n"/>
      <c r="GOP370" s="476" t="n"/>
      <c r="GOQ370" s="476" t="n"/>
      <c r="GOR370" s="476" t="n"/>
      <c r="GOS370" s="476" t="n"/>
      <c r="GOT370" s="476" t="n"/>
      <c r="GOU370" s="476" t="n"/>
      <c r="GOV370" s="476" t="n"/>
      <c r="GOW370" s="476" t="n"/>
      <c r="GOX370" s="476" t="n"/>
      <c r="GOY370" s="476" t="n"/>
      <c r="GOZ370" s="476" t="n"/>
      <c r="GPA370" s="476" t="n"/>
      <c r="GPB370" s="476" t="n"/>
      <c r="GPC370" s="476" t="n"/>
      <c r="GPD370" s="476" t="n"/>
      <c r="GPE370" s="476" t="n"/>
      <c r="GPF370" s="476" t="n"/>
      <c r="GPG370" s="476" t="n"/>
      <c r="GPH370" s="476" t="n"/>
      <c r="GPI370" s="476" t="n"/>
      <c r="GPJ370" s="476" t="n"/>
      <c r="GPK370" s="476" t="n"/>
      <c r="GPL370" s="476" t="n"/>
      <c r="GPM370" s="476" t="n"/>
      <c r="GPN370" s="476" t="n"/>
      <c r="GPO370" s="476" t="n"/>
      <c r="GPP370" s="476" t="n"/>
      <c r="GPQ370" s="476" t="n"/>
      <c r="GPR370" s="476" t="n"/>
      <c r="GPS370" s="476" t="n"/>
      <c r="GPT370" s="476" t="n"/>
      <c r="GPU370" s="476" t="n"/>
      <c r="GPV370" s="476" t="n"/>
      <c r="GPW370" s="476" t="n"/>
      <c r="GPX370" s="476" t="n"/>
      <c r="GPY370" s="476" t="n"/>
      <c r="GPZ370" s="476" t="n"/>
      <c r="GQA370" s="476" t="n"/>
      <c r="GQB370" s="476" t="n"/>
      <c r="GQC370" s="476" t="n"/>
      <c r="GQD370" s="476" t="n"/>
      <c r="GQE370" s="476" t="n"/>
      <c r="GQF370" s="476" t="n"/>
      <c r="GQG370" s="476" t="n"/>
      <c r="GQH370" s="476" t="n"/>
      <c r="GQI370" s="476" t="n"/>
      <c r="GQJ370" s="476" t="n"/>
      <c r="GQK370" s="476" t="n"/>
      <c r="GQL370" s="476" t="n"/>
      <c r="GQM370" s="476" t="n"/>
      <c r="GQN370" s="476" t="n"/>
      <c r="GQO370" s="476" t="n"/>
      <c r="GQP370" s="476" t="n"/>
      <c r="GQQ370" s="476" t="n"/>
      <c r="GQR370" s="476" t="n"/>
      <c r="GQS370" s="476" t="n"/>
      <c r="GQT370" s="476" t="n"/>
      <c r="GQU370" s="476" t="n"/>
      <c r="GQV370" s="476" t="n"/>
      <c r="GQW370" s="476" t="n"/>
      <c r="GQX370" s="476" t="n"/>
      <c r="GQY370" s="476" t="n"/>
      <c r="GQZ370" s="476" t="n"/>
      <c r="GRA370" s="476" t="n"/>
      <c r="GRB370" s="476" t="n"/>
      <c r="GRC370" s="476" t="n"/>
      <c r="GRD370" s="476" t="n"/>
      <c r="GRE370" s="476" t="n"/>
      <c r="GRF370" s="476" t="n"/>
      <c r="GRG370" s="476" t="n"/>
      <c r="GRH370" s="476" t="n"/>
      <c r="GRI370" s="476" t="n"/>
      <c r="GRJ370" s="476" t="n"/>
      <c r="GRK370" s="476" t="n"/>
      <c r="GRL370" s="476" t="n"/>
      <c r="GRM370" s="476" t="n"/>
      <c r="GRN370" s="476" t="n"/>
      <c r="GRO370" s="476" t="n"/>
      <c r="GRP370" s="476" t="n"/>
      <c r="GRQ370" s="476" t="n"/>
      <c r="GRR370" s="476" t="n"/>
      <c r="GRS370" s="476" t="n"/>
      <c r="GRT370" s="476" t="n"/>
      <c r="GRU370" s="476" t="n"/>
      <c r="GRV370" s="476" t="n"/>
      <c r="GRW370" s="476" t="n"/>
      <c r="GRX370" s="476" t="n"/>
      <c r="GRY370" s="476" t="n"/>
      <c r="GRZ370" s="476" t="n"/>
      <c r="GSA370" s="476" t="n"/>
      <c r="GSB370" s="476" t="n"/>
      <c r="GSC370" s="476" t="n"/>
      <c r="GSD370" s="476" t="n"/>
      <c r="GSE370" s="476" t="n"/>
      <c r="GSF370" s="476" t="n"/>
      <c r="GSG370" s="476" t="n"/>
      <c r="GSH370" s="476" t="n"/>
      <c r="GSI370" s="476" t="n"/>
      <c r="GSJ370" s="476" t="n"/>
      <c r="GSK370" s="476" t="n"/>
      <c r="GSL370" s="476" t="n"/>
      <c r="GSM370" s="476" t="n"/>
      <c r="GSN370" s="476" t="n"/>
      <c r="GSO370" s="476" t="n"/>
      <c r="GSP370" s="476" t="n"/>
      <c r="GSQ370" s="476" t="n"/>
      <c r="GSR370" s="476" t="n"/>
      <c r="GSS370" s="476" t="n"/>
      <c r="GST370" s="476" t="n"/>
      <c r="GSU370" s="476" t="n"/>
      <c r="GSV370" s="476" t="n"/>
      <c r="GSW370" s="476" t="n"/>
      <c r="GSX370" s="476" t="n"/>
      <c r="GSY370" s="476" t="n"/>
      <c r="GSZ370" s="476" t="n"/>
      <c r="GTA370" s="476" t="n"/>
      <c r="GTB370" s="476" t="n"/>
      <c r="GTC370" s="476" t="n"/>
      <c r="GTD370" s="476" t="n"/>
      <c r="GTE370" s="476" t="n"/>
      <c r="GTF370" s="476" t="n"/>
      <c r="GTG370" s="476" t="n"/>
      <c r="GTH370" s="476" t="n"/>
      <c r="GTI370" s="476" t="n"/>
      <c r="GTJ370" s="476" t="n"/>
      <c r="GTK370" s="476" t="n"/>
      <c r="GTL370" s="476" t="n"/>
      <c r="GTM370" s="476" t="n"/>
      <c r="GTN370" s="476" t="n"/>
      <c r="GTO370" s="476" t="n"/>
      <c r="GTP370" s="476" t="n"/>
      <c r="GTQ370" s="476" t="n"/>
      <c r="GTR370" s="476" t="n"/>
      <c r="GTS370" s="476" t="n"/>
      <c r="GTT370" s="476" t="n"/>
      <c r="GTU370" s="476" t="n"/>
      <c r="GTV370" s="476" t="n"/>
      <c r="GTW370" s="476" t="n"/>
      <c r="GTX370" s="476" t="n"/>
      <c r="GTY370" s="476" t="n"/>
      <c r="GTZ370" s="476" t="n"/>
      <c r="GUA370" s="476" t="n"/>
      <c r="GUB370" s="476" t="n"/>
      <c r="GUC370" s="476" t="n"/>
      <c r="GUD370" s="476" t="n"/>
      <c r="GUE370" s="476" t="n"/>
      <c r="GUF370" s="476" t="n"/>
      <c r="GUG370" s="476" t="n"/>
      <c r="GUH370" s="476" t="n"/>
      <c r="GUI370" s="476" t="n"/>
      <c r="GUJ370" s="476" t="n"/>
      <c r="GUK370" s="476" t="n"/>
      <c r="GUL370" s="476" t="n"/>
      <c r="GUM370" s="476" t="n"/>
      <c r="GUN370" s="476" t="n"/>
      <c r="GUO370" s="476" t="n"/>
      <c r="GUP370" s="476" t="n"/>
      <c r="GUQ370" s="476" t="n"/>
      <c r="GUR370" s="476" t="n"/>
      <c r="GUS370" s="476" t="n"/>
      <c r="GUT370" s="476" t="n"/>
      <c r="GUU370" s="476" t="n"/>
      <c r="GUV370" s="476" t="n"/>
      <c r="GUW370" s="476" t="n"/>
      <c r="GUX370" s="476" t="n"/>
      <c r="GUY370" s="476" t="n"/>
      <c r="GUZ370" s="476" t="n"/>
      <c r="GVA370" s="476" t="n"/>
      <c r="GVB370" s="476" t="n"/>
      <c r="GVC370" s="476" t="n"/>
      <c r="GVD370" s="476" t="n"/>
      <c r="GVE370" s="476" t="n"/>
      <c r="GVF370" s="476" t="n"/>
      <c r="GVG370" s="476" t="n"/>
      <c r="GVH370" s="476" t="n"/>
      <c r="GVI370" s="476" t="n"/>
      <c r="GVJ370" s="476" t="n"/>
      <c r="GVK370" s="476" t="n"/>
      <c r="GVL370" s="476" t="n"/>
      <c r="GVM370" s="476" t="n"/>
      <c r="GVN370" s="476" t="n"/>
      <c r="GVO370" s="476" t="n"/>
      <c r="GVP370" s="476" t="n"/>
      <c r="GVQ370" s="476" t="n"/>
      <c r="GVR370" s="476" t="n"/>
      <c r="GVS370" s="476" t="n"/>
      <c r="GVT370" s="476" t="n"/>
      <c r="GVU370" s="476" t="n"/>
      <c r="GVV370" s="476" t="n"/>
      <c r="GVW370" s="476" t="n"/>
      <c r="GVX370" s="476" t="n"/>
      <c r="GVY370" s="476" t="n"/>
      <c r="GVZ370" s="476" t="n"/>
      <c r="GWA370" s="476" t="n"/>
      <c r="GWB370" s="476" t="n"/>
      <c r="GWC370" s="476" t="n"/>
      <c r="GWD370" s="476" t="n"/>
      <c r="GWE370" s="476" t="n"/>
      <c r="GWF370" s="476" t="n"/>
      <c r="GWG370" s="476" t="n"/>
      <c r="GWH370" s="476" t="n"/>
      <c r="GWI370" s="476" t="n"/>
      <c r="GWJ370" s="476" t="n"/>
      <c r="GWK370" s="476" t="n"/>
      <c r="GWL370" s="476" t="n"/>
      <c r="GWM370" s="476" t="n"/>
      <c r="GWN370" s="476" t="n"/>
      <c r="GWO370" s="476" t="n"/>
      <c r="GWP370" s="476" t="n"/>
      <c r="GWQ370" s="476" t="n"/>
      <c r="GWR370" s="476" t="n"/>
      <c r="GWS370" s="476" t="n"/>
      <c r="GWT370" s="476" t="n"/>
      <c r="GWU370" s="476" t="n"/>
      <c r="GWV370" s="476" t="n"/>
      <c r="GWW370" s="476" t="n"/>
      <c r="GWX370" s="476" t="n"/>
      <c r="GWY370" s="476" t="n"/>
      <c r="GWZ370" s="476" t="n"/>
      <c r="GXA370" s="476" t="n"/>
      <c r="GXB370" s="476" t="n"/>
      <c r="GXC370" s="476" t="n"/>
      <c r="GXD370" s="476" t="n"/>
      <c r="GXE370" s="476" t="n"/>
      <c r="GXF370" s="476" t="n"/>
      <c r="GXG370" s="476" t="n"/>
      <c r="GXH370" s="476" t="n"/>
      <c r="GXI370" s="476" t="n"/>
      <c r="GXJ370" s="476" t="n"/>
      <c r="GXK370" s="476" t="n"/>
      <c r="GXL370" s="476" t="n"/>
      <c r="GXM370" s="476" t="n"/>
      <c r="GXN370" s="476" t="n"/>
      <c r="GXO370" s="476" t="n"/>
      <c r="GXP370" s="476" t="n"/>
      <c r="GXQ370" s="476" t="n"/>
      <c r="GXR370" s="476" t="n"/>
      <c r="GXS370" s="476" t="n"/>
      <c r="GXT370" s="476" t="n"/>
      <c r="GXU370" s="476" t="n"/>
      <c r="GXV370" s="476" t="n"/>
      <c r="GXW370" s="476" t="n"/>
      <c r="GXX370" s="476" t="n"/>
      <c r="GXY370" s="476" t="n"/>
      <c r="GXZ370" s="476" t="n"/>
      <c r="GYA370" s="476" t="n"/>
      <c r="GYB370" s="476" t="n"/>
      <c r="GYC370" s="476" t="n"/>
      <c r="GYD370" s="476" t="n"/>
      <c r="GYE370" s="476" t="n"/>
      <c r="GYF370" s="476" t="n"/>
      <c r="GYG370" s="476" t="n"/>
      <c r="GYH370" s="476" t="n"/>
      <c r="GYI370" s="476" t="n"/>
      <c r="GYJ370" s="476" t="n"/>
      <c r="GYK370" s="476" t="n"/>
      <c r="GYL370" s="476" t="n"/>
      <c r="GYM370" s="476" t="n"/>
      <c r="GYN370" s="476" t="n"/>
      <c r="GYO370" s="476" t="n"/>
      <c r="GYP370" s="476" t="n"/>
      <c r="GYQ370" s="476" t="n"/>
      <c r="GYR370" s="476" t="n"/>
      <c r="GYS370" s="476" t="n"/>
      <c r="GYT370" s="476" t="n"/>
      <c r="GYU370" s="476" t="n"/>
      <c r="GYV370" s="476" t="n"/>
      <c r="GYW370" s="476" t="n"/>
      <c r="GYX370" s="476" t="n"/>
      <c r="GYY370" s="476" t="n"/>
      <c r="GYZ370" s="476" t="n"/>
      <c r="GZA370" s="476" t="n"/>
      <c r="GZB370" s="476" t="n"/>
      <c r="GZC370" s="476" t="n"/>
      <c r="GZD370" s="476" t="n"/>
      <c r="GZE370" s="476" t="n"/>
      <c r="GZF370" s="476" t="n"/>
      <c r="GZG370" s="476" t="n"/>
      <c r="GZH370" s="476" t="n"/>
      <c r="GZI370" s="476" t="n"/>
      <c r="GZJ370" s="476" t="n"/>
      <c r="GZK370" s="476" t="n"/>
      <c r="GZL370" s="476" t="n"/>
      <c r="GZM370" s="476" t="n"/>
      <c r="GZN370" s="476" t="n"/>
      <c r="GZO370" s="476" t="n"/>
      <c r="GZP370" s="476" t="n"/>
      <c r="GZQ370" s="476" t="n"/>
      <c r="GZR370" s="476" t="n"/>
      <c r="GZS370" s="476" t="n"/>
      <c r="GZT370" s="476" t="n"/>
      <c r="GZU370" s="476" t="n"/>
      <c r="GZV370" s="476" t="n"/>
      <c r="GZW370" s="476" t="n"/>
      <c r="GZX370" s="476" t="n"/>
      <c r="GZY370" s="476" t="n"/>
      <c r="GZZ370" s="476" t="n"/>
      <c r="HAA370" s="476" t="n"/>
      <c r="HAB370" s="476" t="n"/>
      <c r="HAC370" s="476" t="n"/>
      <c r="HAD370" s="476" t="n"/>
      <c r="HAE370" s="476" t="n"/>
      <c r="HAF370" s="476" t="n"/>
      <c r="HAG370" s="476" t="n"/>
      <c r="HAH370" s="476" t="n"/>
      <c r="HAI370" s="476" t="n"/>
      <c r="HAJ370" s="476" t="n"/>
      <c r="HAK370" s="476" t="n"/>
      <c r="HAL370" s="476" t="n"/>
      <c r="HAM370" s="476" t="n"/>
      <c r="HAN370" s="476" t="n"/>
      <c r="HAO370" s="476" t="n"/>
      <c r="HAP370" s="476" t="n"/>
      <c r="HAQ370" s="476" t="n"/>
      <c r="HAR370" s="476" t="n"/>
      <c r="HAS370" s="476" t="n"/>
      <c r="HAT370" s="476" t="n"/>
      <c r="HAU370" s="476" t="n"/>
      <c r="HAV370" s="476" t="n"/>
      <c r="HAW370" s="476" t="n"/>
      <c r="HAX370" s="476" t="n"/>
      <c r="HAY370" s="476" t="n"/>
      <c r="HAZ370" s="476" t="n"/>
      <c r="HBA370" s="476" t="n"/>
      <c r="HBB370" s="476" t="n"/>
      <c r="HBC370" s="476" t="n"/>
      <c r="HBD370" s="476" t="n"/>
      <c r="HBE370" s="476" t="n"/>
      <c r="HBF370" s="476" t="n"/>
      <c r="HBG370" s="476" t="n"/>
      <c r="HBH370" s="476" t="n"/>
      <c r="HBI370" s="476" t="n"/>
      <c r="HBJ370" s="476" t="n"/>
      <c r="HBK370" s="476" t="n"/>
      <c r="HBL370" s="476" t="n"/>
      <c r="HBM370" s="476" t="n"/>
      <c r="HBN370" s="476" t="n"/>
      <c r="HBO370" s="476" t="n"/>
      <c r="HBP370" s="476" t="n"/>
      <c r="HBQ370" s="476" t="n"/>
      <c r="HBR370" s="476" t="n"/>
      <c r="HBS370" s="476" t="n"/>
      <c r="HBT370" s="476" t="n"/>
      <c r="HBU370" s="476" t="n"/>
      <c r="HBV370" s="476" t="n"/>
      <c r="HBW370" s="476" t="n"/>
      <c r="HBX370" s="476" t="n"/>
      <c r="HBY370" s="476" t="n"/>
      <c r="HBZ370" s="476" t="n"/>
      <c r="HCA370" s="476" t="n"/>
      <c r="HCB370" s="476" t="n"/>
      <c r="HCC370" s="476" t="n"/>
      <c r="HCD370" s="476" t="n"/>
      <c r="HCE370" s="476" t="n"/>
      <c r="HCF370" s="476" t="n"/>
      <c r="HCG370" s="476" t="n"/>
      <c r="HCH370" s="476" t="n"/>
      <c r="HCI370" s="476" t="n"/>
      <c r="HCJ370" s="476" t="n"/>
      <c r="HCK370" s="476" t="n"/>
      <c r="HCL370" s="476" t="n"/>
      <c r="HCM370" s="476" t="n"/>
      <c r="HCN370" s="476" t="n"/>
      <c r="HCO370" s="476" t="n"/>
      <c r="HCP370" s="476" t="n"/>
      <c r="HCQ370" s="476" t="n"/>
      <c r="HCR370" s="476" t="n"/>
      <c r="HCS370" s="476" t="n"/>
      <c r="HCT370" s="476" t="n"/>
      <c r="HCU370" s="476" t="n"/>
      <c r="HCV370" s="476" t="n"/>
      <c r="HCW370" s="476" t="n"/>
      <c r="HCX370" s="476" t="n"/>
      <c r="HCY370" s="476" t="n"/>
      <c r="HCZ370" s="476" t="n"/>
      <c r="HDA370" s="476" t="n"/>
      <c r="HDB370" s="476" t="n"/>
      <c r="HDC370" s="476" t="n"/>
      <c r="HDD370" s="476" t="n"/>
      <c r="HDE370" s="476" t="n"/>
      <c r="HDF370" s="476" t="n"/>
      <c r="HDG370" s="476" t="n"/>
      <c r="HDH370" s="476" t="n"/>
      <c r="HDI370" s="476" t="n"/>
      <c r="HDJ370" s="476" t="n"/>
      <c r="HDK370" s="476" t="n"/>
      <c r="HDL370" s="476" t="n"/>
      <c r="HDM370" s="476" t="n"/>
      <c r="HDN370" s="476" t="n"/>
      <c r="HDO370" s="476" t="n"/>
      <c r="HDP370" s="476" t="n"/>
      <c r="HDQ370" s="476" t="n"/>
      <c r="HDR370" s="476" t="n"/>
      <c r="HDS370" s="476" t="n"/>
      <c r="HDT370" s="476" t="n"/>
      <c r="HDU370" s="476" t="n"/>
      <c r="HDV370" s="476" t="n"/>
      <c r="HDW370" s="476" t="n"/>
      <c r="HDX370" s="476" t="n"/>
      <c r="HDY370" s="476" t="n"/>
      <c r="HDZ370" s="476" t="n"/>
      <c r="HEA370" s="476" t="n"/>
      <c r="HEB370" s="476" t="n"/>
      <c r="HEC370" s="476" t="n"/>
      <c r="HED370" s="476" t="n"/>
      <c r="HEE370" s="476" t="n"/>
      <c r="HEF370" s="476" t="n"/>
      <c r="HEG370" s="476" t="n"/>
      <c r="HEH370" s="476" t="n"/>
      <c r="HEI370" s="476" t="n"/>
      <c r="HEJ370" s="476" t="n"/>
      <c r="HEK370" s="476" t="n"/>
      <c r="HEL370" s="476" t="n"/>
      <c r="HEM370" s="476" t="n"/>
      <c r="HEN370" s="476" t="n"/>
      <c r="HEO370" s="476" t="n"/>
      <c r="HEP370" s="476" t="n"/>
      <c r="HEQ370" s="476" t="n"/>
      <c r="HER370" s="476" t="n"/>
      <c r="HES370" s="476" t="n"/>
      <c r="HET370" s="476" t="n"/>
      <c r="HEU370" s="476" t="n"/>
      <c r="HEV370" s="476" t="n"/>
      <c r="HEW370" s="476" t="n"/>
      <c r="HEX370" s="476" t="n"/>
      <c r="HEY370" s="476" t="n"/>
      <c r="HEZ370" s="476" t="n"/>
      <c r="HFA370" s="476" t="n"/>
      <c r="HFB370" s="476" t="n"/>
      <c r="HFC370" s="476" t="n"/>
      <c r="HFD370" s="476" t="n"/>
      <c r="HFE370" s="476" t="n"/>
      <c r="HFF370" s="476" t="n"/>
      <c r="HFG370" s="476" t="n"/>
      <c r="HFH370" s="476" t="n"/>
      <c r="HFI370" s="476" t="n"/>
      <c r="HFJ370" s="476" t="n"/>
      <c r="HFK370" s="476" t="n"/>
      <c r="HFL370" s="476" t="n"/>
      <c r="HFM370" s="476" t="n"/>
      <c r="HFN370" s="476" t="n"/>
      <c r="HFO370" s="476" t="n"/>
      <c r="HFP370" s="476" t="n"/>
      <c r="HFQ370" s="476" t="n"/>
      <c r="HFR370" s="476" t="n"/>
      <c r="HFS370" s="476" t="n"/>
      <c r="HFT370" s="476" t="n"/>
      <c r="HFU370" s="476" t="n"/>
      <c r="HFV370" s="476" t="n"/>
      <c r="HFW370" s="476" t="n"/>
      <c r="HFX370" s="476" t="n"/>
      <c r="HFY370" s="476" t="n"/>
      <c r="HFZ370" s="476" t="n"/>
      <c r="HGA370" s="476" t="n"/>
      <c r="HGB370" s="476" t="n"/>
      <c r="HGC370" s="476" t="n"/>
      <c r="HGD370" s="476" t="n"/>
      <c r="HGE370" s="476" t="n"/>
      <c r="HGF370" s="476" t="n"/>
      <c r="HGG370" s="476" t="n"/>
      <c r="HGH370" s="476" t="n"/>
      <c r="HGI370" s="476" t="n"/>
      <c r="HGJ370" s="476" t="n"/>
      <c r="HGK370" s="476" t="n"/>
      <c r="HGL370" s="476" t="n"/>
      <c r="HGM370" s="476" t="n"/>
      <c r="HGN370" s="476" t="n"/>
      <c r="HGO370" s="476" t="n"/>
      <c r="HGP370" s="476" t="n"/>
      <c r="HGQ370" s="476" t="n"/>
      <c r="HGR370" s="476" t="n"/>
      <c r="HGS370" s="476" t="n"/>
      <c r="HGT370" s="476" t="n"/>
      <c r="HGU370" s="476" t="n"/>
      <c r="HGV370" s="476" t="n"/>
      <c r="HGW370" s="476" t="n"/>
      <c r="HGX370" s="476" t="n"/>
      <c r="HGY370" s="476" t="n"/>
      <c r="HGZ370" s="476" t="n"/>
      <c r="HHA370" s="476" t="n"/>
      <c r="HHB370" s="476" t="n"/>
      <c r="HHC370" s="476" t="n"/>
      <c r="HHD370" s="476" t="n"/>
      <c r="HHE370" s="476" t="n"/>
      <c r="HHF370" s="476" t="n"/>
      <c r="HHG370" s="476" t="n"/>
      <c r="HHH370" s="476" t="n"/>
      <c r="HHI370" s="476" t="n"/>
      <c r="HHJ370" s="476" t="n"/>
      <c r="HHK370" s="476" t="n"/>
      <c r="HHL370" s="476" t="n"/>
      <c r="HHM370" s="476" t="n"/>
      <c r="HHN370" s="476" t="n"/>
      <c r="HHO370" s="476" t="n"/>
      <c r="HHP370" s="476" t="n"/>
      <c r="HHQ370" s="476" t="n"/>
      <c r="HHR370" s="476" t="n"/>
      <c r="HHS370" s="476" t="n"/>
      <c r="HHT370" s="476" t="n"/>
      <c r="HHU370" s="476" t="n"/>
      <c r="HHV370" s="476" t="n"/>
      <c r="HHW370" s="476" t="n"/>
      <c r="HHX370" s="476" t="n"/>
      <c r="HHY370" s="476" t="n"/>
      <c r="HHZ370" s="476" t="n"/>
      <c r="HIA370" s="476" t="n"/>
      <c r="HIB370" s="476" t="n"/>
      <c r="HIC370" s="476" t="n"/>
      <c r="HID370" s="476" t="n"/>
      <c r="HIE370" s="476" t="n"/>
      <c r="HIF370" s="476" t="n"/>
      <c r="HIG370" s="476" t="n"/>
      <c r="HIH370" s="476" t="n"/>
      <c r="HII370" s="476" t="n"/>
      <c r="HIJ370" s="476" t="n"/>
      <c r="HIK370" s="476" t="n"/>
      <c r="HIL370" s="476" t="n"/>
      <c r="HIM370" s="476" t="n"/>
      <c r="HIN370" s="476" t="n"/>
      <c r="HIO370" s="476" t="n"/>
      <c r="HIP370" s="476" t="n"/>
      <c r="HIQ370" s="476" t="n"/>
      <c r="HIR370" s="476" t="n"/>
      <c r="HIS370" s="476" t="n"/>
      <c r="HIT370" s="476" t="n"/>
      <c r="HIU370" s="476" t="n"/>
      <c r="HIV370" s="476" t="n"/>
      <c r="HIW370" s="476" t="n"/>
      <c r="HIX370" s="476" t="n"/>
      <c r="HIY370" s="476" t="n"/>
      <c r="HIZ370" s="476" t="n"/>
      <c r="HJA370" s="476" t="n"/>
      <c r="HJB370" s="476" t="n"/>
      <c r="HJC370" s="476" t="n"/>
      <c r="HJD370" s="476" t="n"/>
      <c r="HJE370" s="476" t="n"/>
      <c r="HJF370" s="476" t="n"/>
      <c r="HJG370" s="476" t="n"/>
      <c r="HJH370" s="476" t="n"/>
      <c r="HJI370" s="476" t="n"/>
      <c r="HJJ370" s="476" t="n"/>
      <c r="HJK370" s="476" t="n"/>
      <c r="HJL370" s="476" t="n"/>
      <c r="HJM370" s="476" t="n"/>
      <c r="HJN370" s="476" t="n"/>
      <c r="HJO370" s="476" t="n"/>
      <c r="HJP370" s="476" t="n"/>
      <c r="HJQ370" s="476" t="n"/>
      <c r="HJR370" s="476" t="n"/>
      <c r="HJS370" s="476" t="n"/>
      <c r="HJT370" s="476" t="n"/>
      <c r="HJU370" s="476" t="n"/>
      <c r="HJV370" s="476" t="n"/>
      <c r="HJW370" s="476" t="n"/>
      <c r="HJX370" s="476" t="n"/>
      <c r="HJY370" s="476" t="n"/>
      <c r="HJZ370" s="476" t="n"/>
      <c r="HKA370" s="476" t="n"/>
      <c r="HKB370" s="476" t="n"/>
      <c r="HKC370" s="476" t="n"/>
      <c r="HKD370" s="476" t="n"/>
      <c r="HKE370" s="476" t="n"/>
      <c r="HKF370" s="476" t="n"/>
      <c r="HKG370" s="476" t="n"/>
      <c r="HKH370" s="476" t="n"/>
      <c r="HKI370" s="476" t="n"/>
      <c r="HKJ370" s="476" t="n"/>
      <c r="HKK370" s="476" t="n"/>
      <c r="HKL370" s="476" t="n"/>
      <c r="HKM370" s="476" t="n"/>
      <c r="HKN370" s="476" t="n"/>
      <c r="HKO370" s="476" t="n"/>
      <c r="HKP370" s="476" t="n"/>
      <c r="HKQ370" s="476" t="n"/>
      <c r="HKR370" s="476" t="n"/>
      <c r="HKS370" s="476" t="n"/>
      <c r="HKT370" s="476" t="n"/>
      <c r="HKU370" s="476" t="n"/>
      <c r="HKV370" s="476" t="n"/>
      <c r="HKW370" s="476" t="n"/>
      <c r="HKX370" s="476" t="n"/>
      <c r="HKY370" s="476" t="n"/>
      <c r="HKZ370" s="476" t="n"/>
      <c r="HLA370" s="476" t="n"/>
      <c r="HLB370" s="476" t="n"/>
      <c r="HLC370" s="476" t="n"/>
      <c r="HLD370" s="476" t="n"/>
      <c r="HLE370" s="476" t="n"/>
      <c r="HLF370" s="476" t="n"/>
      <c r="HLG370" s="476" t="n"/>
      <c r="HLH370" s="476" t="n"/>
      <c r="HLI370" s="476" t="n"/>
      <c r="HLJ370" s="476" t="n"/>
      <c r="HLK370" s="476" t="n"/>
      <c r="HLL370" s="476" t="n"/>
      <c r="HLM370" s="476" t="n"/>
      <c r="HLN370" s="476" t="n"/>
      <c r="HLO370" s="476" t="n"/>
      <c r="HLP370" s="476" t="n"/>
      <c r="HLQ370" s="476" t="n"/>
      <c r="HLR370" s="476" t="n"/>
      <c r="HLS370" s="476" t="n"/>
      <c r="HLT370" s="476" t="n"/>
      <c r="HLU370" s="476" t="n"/>
      <c r="HLV370" s="476" t="n"/>
      <c r="HLW370" s="476" t="n"/>
      <c r="HLX370" s="476" t="n"/>
      <c r="HLY370" s="476" t="n"/>
      <c r="HLZ370" s="476" t="n"/>
      <c r="HMA370" s="476" t="n"/>
      <c r="HMB370" s="476" t="n"/>
      <c r="HMC370" s="476" t="n"/>
      <c r="HMD370" s="476" t="n"/>
      <c r="HME370" s="476" t="n"/>
      <c r="HMF370" s="476" t="n"/>
      <c r="HMG370" s="476" t="n"/>
      <c r="HMH370" s="476" t="n"/>
      <c r="HMI370" s="476" t="n"/>
      <c r="HMJ370" s="476" t="n"/>
      <c r="HMK370" s="476" t="n"/>
      <c r="HML370" s="476" t="n"/>
      <c r="HMM370" s="476" t="n"/>
      <c r="HMN370" s="476" t="n"/>
      <c r="HMO370" s="476" t="n"/>
      <c r="HMP370" s="476" t="n"/>
      <c r="HMQ370" s="476" t="n"/>
      <c r="HMR370" s="476" t="n"/>
      <c r="HMS370" s="476" t="n"/>
      <c r="HMT370" s="476" t="n"/>
      <c r="HMU370" s="476" t="n"/>
      <c r="HMV370" s="476" t="n"/>
      <c r="HMW370" s="476" t="n"/>
      <c r="HMX370" s="476" t="n"/>
      <c r="HMY370" s="476" t="n"/>
      <c r="HMZ370" s="476" t="n"/>
      <c r="HNA370" s="476" t="n"/>
      <c r="HNB370" s="476" t="n"/>
      <c r="HNC370" s="476" t="n"/>
      <c r="HND370" s="476" t="n"/>
      <c r="HNE370" s="476" t="n"/>
      <c r="HNF370" s="476" t="n"/>
      <c r="HNG370" s="476" t="n"/>
      <c r="HNH370" s="476" t="n"/>
      <c r="HNI370" s="476" t="n"/>
      <c r="HNJ370" s="476" t="n"/>
      <c r="HNK370" s="476" t="n"/>
      <c r="HNL370" s="476" t="n"/>
      <c r="HNM370" s="476" t="n"/>
      <c r="HNN370" s="476" t="n"/>
      <c r="HNO370" s="476" t="n"/>
      <c r="HNP370" s="476" t="n"/>
      <c r="HNQ370" s="476" t="n"/>
      <c r="HNR370" s="476" t="n"/>
      <c r="HNS370" s="476" t="n"/>
      <c r="HNT370" s="476" t="n"/>
      <c r="HNU370" s="476" t="n"/>
      <c r="HNV370" s="476" t="n"/>
      <c r="HNW370" s="476" t="n"/>
      <c r="HNX370" s="476" t="n"/>
      <c r="HNY370" s="476" t="n"/>
      <c r="HNZ370" s="476" t="n"/>
      <c r="HOA370" s="476" t="n"/>
      <c r="HOB370" s="476" t="n"/>
      <c r="HOC370" s="476" t="n"/>
      <c r="HOD370" s="476" t="n"/>
      <c r="HOE370" s="476" t="n"/>
      <c r="HOF370" s="476" t="n"/>
      <c r="HOG370" s="476" t="n"/>
      <c r="HOH370" s="476" t="n"/>
      <c r="HOI370" s="476" t="n"/>
      <c r="HOJ370" s="476" t="n"/>
      <c r="HOK370" s="476" t="n"/>
      <c r="HOL370" s="476" t="n"/>
      <c r="HOM370" s="476" t="n"/>
      <c r="HON370" s="476" t="n"/>
      <c r="HOO370" s="476" t="n"/>
      <c r="HOP370" s="476" t="n"/>
      <c r="HOQ370" s="476" t="n"/>
      <c r="HOR370" s="476" t="n"/>
      <c r="HOS370" s="476" t="n"/>
      <c r="HOT370" s="476" t="n"/>
      <c r="HOU370" s="476" t="n"/>
      <c r="HOV370" s="476" t="n"/>
      <c r="HOW370" s="476" t="n"/>
      <c r="HOX370" s="476" t="n"/>
      <c r="HOY370" s="476" t="n"/>
      <c r="HOZ370" s="476" t="n"/>
      <c r="HPA370" s="476" t="n"/>
      <c r="HPB370" s="476" t="n"/>
      <c r="HPC370" s="476" t="n"/>
      <c r="HPD370" s="476" t="n"/>
      <c r="HPE370" s="476" t="n"/>
      <c r="HPF370" s="476" t="n"/>
      <c r="HPG370" s="476" t="n"/>
      <c r="HPH370" s="476" t="n"/>
      <c r="HPI370" s="476" t="n"/>
      <c r="HPJ370" s="476" t="n"/>
      <c r="HPK370" s="476" t="n"/>
      <c r="HPL370" s="476" t="n"/>
      <c r="HPM370" s="476" t="n"/>
      <c r="HPN370" s="476" t="n"/>
      <c r="HPO370" s="476" t="n"/>
      <c r="HPP370" s="476" t="n"/>
      <c r="HPQ370" s="476" t="n"/>
      <c r="HPR370" s="476" t="n"/>
      <c r="HPS370" s="476" t="n"/>
      <c r="HPT370" s="476" t="n"/>
      <c r="HPU370" s="476" t="n"/>
      <c r="HPV370" s="476" t="n"/>
      <c r="HPW370" s="476" t="n"/>
      <c r="HPX370" s="476" t="n"/>
      <c r="HPY370" s="476" t="n"/>
      <c r="HPZ370" s="476" t="n"/>
      <c r="HQA370" s="476" t="n"/>
      <c r="HQB370" s="476" t="n"/>
      <c r="HQC370" s="476" t="n"/>
      <c r="HQD370" s="476" t="n"/>
      <c r="HQE370" s="476" t="n"/>
      <c r="HQF370" s="476" t="n"/>
      <c r="HQG370" s="476" t="n"/>
      <c r="HQH370" s="476" t="n"/>
      <c r="HQI370" s="476" t="n"/>
      <c r="HQJ370" s="476" t="n"/>
      <c r="HQK370" s="476" t="n"/>
      <c r="HQL370" s="476" t="n"/>
      <c r="HQM370" s="476" t="n"/>
      <c r="HQN370" s="476" t="n"/>
      <c r="HQO370" s="476" t="n"/>
      <c r="HQP370" s="476" t="n"/>
      <c r="HQQ370" s="476" t="n"/>
      <c r="HQR370" s="476" t="n"/>
      <c r="HQS370" s="476" t="n"/>
      <c r="HQT370" s="476" t="n"/>
      <c r="HQU370" s="476" t="n"/>
      <c r="HQV370" s="476" t="n"/>
      <c r="HQW370" s="476" t="n"/>
      <c r="HQX370" s="476" t="n"/>
      <c r="HQY370" s="476" t="n"/>
      <c r="HQZ370" s="476" t="n"/>
      <c r="HRA370" s="476" t="n"/>
      <c r="HRB370" s="476" t="n"/>
      <c r="HRC370" s="476" t="n"/>
      <c r="HRD370" s="476" t="n"/>
      <c r="HRE370" s="476" t="n"/>
      <c r="HRF370" s="476" t="n"/>
      <c r="HRG370" s="476" t="n"/>
      <c r="HRH370" s="476" t="n"/>
      <c r="HRI370" s="476" t="n"/>
      <c r="HRJ370" s="476" t="n"/>
      <c r="HRK370" s="476" t="n"/>
      <c r="HRL370" s="476" t="n"/>
      <c r="HRM370" s="476" t="n"/>
      <c r="HRN370" s="476" t="n"/>
      <c r="HRO370" s="476" t="n"/>
      <c r="HRP370" s="476" t="n"/>
      <c r="HRQ370" s="476" t="n"/>
      <c r="HRR370" s="476" t="n"/>
      <c r="HRS370" s="476" t="n"/>
      <c r="HRT370" s="476" t="n"/>
      <c r="HRU370" s="476" t="n"/>
      <c r="HRV370" s="476" t="n"/>
      <c r="HRW370" s="476" t="n"/>
      <c r="HRX370" s="476" t="n"/>
      <c r="HRY370" s="476" t="n"/>
      <c r="HRZ370" s="476" t="n"/>
      <c r="HSA370" s="476" t="n"/>
      <c r="HSB370" s="476" t="n"/>
      <c r="HSC370" s="476" t="n"/>
      <c r="HSD370" s="476" t="n"/>
      <c r="HSE370" s="476" t="n"/>
      <c r="HSF370" s="476" t="n"/>
      <c r="HSG370" s="476" t="n"/>
      <c r="HSH370" s="476" t="n"/>
      <c r="HSI370" s="476" t="n"/>
      <c r="HSJ370" s="476" t="n"/>
      <c r="HSK370" s="476" t="n"/>
      <c r="HSL370" s="476" t="n"/>
      <c r="HSM370" s="476" t="n"/>
      <c r="HSN370" s="476" t="n"/>
      <c r="HSO370" s="476" t="n"/>
      <c r="HSP370" s="476" t="n"/>
      <c r="HSQ370" s="476" t="n"/>
      <c r="HSR370" s="476" t="n"/>
      <c r="HSS370" s="476" t="n"/>
      <c r="HST370" s="476" t="n"/>
      <c r="HSU370" s="476" t="n"/>
      <c r="HSV370" s="476" t="n"/>
      <c r="HSW370" s="476" t="n"/>
      <c r="HSX370" s="476" t="n"/>
      <c r="HSY370" s="476" t="n"/>
      <c r="HSZ370" s="476" t="n"/>
      <c r="HTA370" s="476" t="n"/>
      <c r="HTB370" s="476" t="n"/>
      <c r="HTC370" s="476" t="n"/>
      <c r="HTD370" s="476" t="n"/>
      <c r="HTE370" s="476" t="n"/>
      <c r="HTF370" s="476" t="n"/>
      <c r="HTG370" s="476" t="n"/>
      <c r="HTH370" s="476" t="n"/>
      <c r="HTI370" s="476" t="n"/>
      <c r="HTJ370" s="476" t="n"/>
      <c r="HTK370" s="476" t="n"/>
      <c r="HTL370" s="476" t="n"/>
      <c r="HTM370" s="476" t="n"/>
      <c r="HTN370" s="476" t="n"/>
      <c r="HTO370" s="476" t="n"/>
      <c r="HTP370" s="476" t="n"/>
      <c r="HTQ370" s="476" t="n"/>
      <c r="HTR370" s="476" t="n"/>
      <c r="HTS370" s="476" t="n"/>
      <c r="HTT370" s="476" t="n"/>
      <c r="HTU370" s="476" t="n"/>
      <c r="HTV370" s="476" t="n"/>
      <c r="HTW370" s="476" t="n"/>
      <c r="HTX370" s="476" t="n"/>
      <c r="HTY370" s="476" t="n"/>
      <c r="HTZ370" s="476" t="n"/>
      <c r="HUA370" s="476" t="n"/>
      <c r="HUB370" s="476" t="n"/>
      <c r="HUC370" s="476" t="n"/>
      <c r="HUD370" s="476" t="n"/>
      <c r="HUE370" s="476" t="n"/>
      <c r="HUF370" s="476" t="n"/>
      <c r="HUG370" s="476" t="n"/>
      <c r="HUH370" s="476" t="n"/>
      <c r="HUI370" s="476" t="n"/>
      <c r="HUJ370" s="476" t="n"/>
      <c r="HUK370" s="476" t="n"/>
      <c r="HUL370" s="476" t="n"/>
      <c r="HUM370" s="476" t="n"/>
      <c r="HUN370" s="476" t="n"/>
      <c r="HUO370" s="476" t="n"/>
      <c r="HUP370" s="476" t="n"/>
      <c r="HUQ370" s="476" t="n"/>
      <c r="HUR370" s="476" t="n"/>
      <c r="HUS370" s="476" t="n"/>
      <c r="HUT370" s="476" t="n"/>
      <c r="HUU370" s="476" t="n"/>
      <c r="HUV370" s="476" t="n"/>
      <c r="HUW370" s="476" t="n"/>
      <c r="HUX370" s="476" t="n"/>
      <c r="HUY370" s="476" t="n"/>
      <c r="HUZ370" s="476" t="n"/>
      <c r="HVA370" s="476" t="n"/>
      <c r="HVB370" s="476" t="n"/>
      <c r="HVC370" s="476" t="n"/>
      <c r="HVD370" s="476" t="n"/>
      <c r="HVE370" s="476" t="n"/>
      <c r="HVF370" s="476" t="n"/>
      <c r="HVG370" s="476" t="n"/>
      <c r="HVH370" s="476" t="n"/>
      <c r="HVI370" s="476" t="n"/>
      <c r="HVJ370" s="476" t="n"/>
      <c r="HVK370" s="476" t="n"/>
      <c r="HVL370" s="476" t="n"/>
      <c r="HVM370" s="476" t="n"/>
      <c r="HVN370" s="476" t="n"/>
      <c r="HVO370" s="476" t="n"/>
      <c r="HVP370" s="476" t="n"/>
      <c r="HVQ370" s="476" t="n"/>
      <c r="HVR370" s="476" t="n"/>
      <c r="HVS370" s="476" t="n"/>
      <c r="HVT370" s="476" t="n"/>
      <c r="HVU370" s="476" t="n"/>
      <c r="HVV370" s="476" t="n"/>
      <c r="HVW370" s="476" t="n"/>
      <c r="HVX370" s="476" t="n"/>
      <c r="HVY370" s="476" t="n"/>
      <c r="HVZ370" s="476" t="n"/>
      <c r="HWA370" s="476" t="n"/>
      <c r="HWB370" s="476" t="n"/>
      <c r="HWC370" s="476" t="n"/>
      <c r="HWD370" s="476" t="n"/>
      <c r="HWE370" s="476" t="n"/>
      <c r="HWF370" s="476" t="n"/>
      <c r="HWG370" s="476" t="n"/>
      <c r="HWH370" s="476" t="n"/>
      <c r="HWI370" s="476" t="n"/>
      <c r="HWJ370" s="476" t="n"/>
      <c r="HWK370" s="476" t="n"/>
      <c r="HWL370" s="476" t="n"/>
      <c r="HWM370" s="476" t="n"/>
      <c r="HWN370" s="476" t="n"/>
      <c r="HWO370" s="476" t="n"/>
      <c r="HWP370" s="476" t="n"/>
      <c r="HWQ370" s="476" t="n"/>
      <c r="HWR370" s="476" t="n"/>
      <c r="HWS370" s="476" t="n"/>
      <c r="HWT370" s="476" t="n"/>
      <c r="HWU370" s="476" t="n"/>
      <c r="HWV370" s="476" t="n"/>
      <c r="HWW370" s="476" t="n"/>
      <c r="HWX370" s="476" t="n"/>
      <c r="HWY370" s="476" t="n"/>
      <c r="HWZ370" s="476" t="n"/>
      <c r="HXA370" s="476" t="n"/>
      <c r="HXB370" s="476" t="n"/>
      <c r="HXC370" s="476" t="n"/>
      <c r="HXD370" s="476" t="n"/>
      <c r="HXE370" s="476" t="n"/>
      <c r="HXF370" s="476" t="n"/>
      <c r="HXG370" s="476" t="n"/>
      <c r="HXH370" s="476" t="n"/>
      <c r="HXI370" s="476" t="n"/>
      <c r="HXJ370" s="476" t="n"/>
      <c r="HXK370" s="476" t="n"/>
      <c r="HXL370" s="476" t="n"/>
      <c r="HXM370" s="476" t="n"/>
      <c r="HXN370" s="476" t="n"/>
      <c r="HXO370" s="476" t="n"/>
      <c r="HXP370" s="476" t="n"/>
      <c r="HXQ370" s="476" t="n"/>
      <c r="HXR370" s="476" t="n"/>
      <c r="HXS370" s="476" t="n"/>
      <c r="HXT370" s="476" t="n"/>
      <c r="HXU370" s="476" t="n"/>
      <c r="HXV370" s="476" t="n"/>
      <c r="HXW370" s="476" t="n"/>
      <c r="HXX370" s="476" t="n"/>
      <c r="HXY370" s="476" t="n"/>
      <c r="HXZ370" s="476" t="n"/>
      <c r="HYA370" s="476" t="n"/>
      <c r="HYB370" s="476" t="n"/>
      <c r="HYC370" s="476" t="n"/>
      <c r="HYD370" s="476" t="n"/>
      <c r="HYE370" s="476" t="n"/>
      <c r="HYF370" s="476" t="n"/>
      <c r="HYG370" s="476" t="n"/>
      <c r="HYH370" s="476" t="n"/>
      <c r="HYI370" s="476" t="n"/>
      <c r="HYJ370" s="476" t="n"/>
      <c r="HYK370" s="476" t="n"/>
      <c r="HYL370" s="476" t="n"/>
      <c r="HYM370" s="476" t="n"/>
      <c r="HYN370" s="476" t="n"/>
      <c r="HYO370" s="476" t="n"/>
      <c r="HYP370" s="476" t="n"/>
      <c r="HYQ370" s="476" t="n"/>
      <c r="HYR370" s="476" t="n"/>
      <c r="HYS370" s="476" t="n"/>
      <c r="HYT370" s="476" t="n"/>
      <c r="HYU370" s="476" t="n"/>
      <c r="HYV370" s="476" t="n"/>
      <c r="HYW370" s="476" t="n"/>
      <c r="HYX370" s="476" t="n"/>
      <c r="HYY370" s="476" t="n"/>
      <c r="HYZ370" s="476" t="n"/>
      <c r="HZA370" s="476" t="n"/>
      <c r="HZB370" s="476" t="n"/>
      <c r="HZC370" s="476" t="n"/>
      <c r="HZD370" s="476" t="n"/>
      <c r="HZE370" s="476" t="n"/>
      <c r="HZF370" s="476" t="n"/>
      <c r="HZG370" s="476" t="n"/>
      <c r="HZH370" s="476" t="n"/>
      <c r="HZI370" s="476" t="n"/>
      <c r="HZJ370" s="476" t="n"/>
      <c r="HZK370" s="476" t="n"/>
      <c r="HZL370" s="476" t="n"/>
      <c r="HZM370" s="476" t="n"/>
      <c r="HZN370" s="476" t="n"/>
      <c r="HZO370" s="476" t="n"/>
      <c r="HZP370" s="476" t="n"/>
      <c r="HZQ370" s="476" t="n"/>
      <c r="HZR370" s="476" t="n"/>
      <c r="HZS370" s="476" t="n"/>
      <c r="HZT370" s="476" t="n"/>
      <c r="HZU370" s="476" t="n"/>
      <c r="HZV370" s="476" t="n"/>
      <c r="HZW370" s="476" t="n"/>
      <c r="HZX370" s="476" t="n"/>
      <c r="HZY370" s="476" t="n"/>
      <c r="HZZ370" s="476" t="n"/>
      <c r="IAA370" s="476" t="n"/>
      <c r="IAB370" s="476" t="n"/>
      <c r="IAC370" s="476" t="n"/>
      <c r="IAD370" s="476" t="n"/>
      <c r="IAE370" s="476" t="n"/>
      <c r="IAF370" s="476" t="n"/>
      <c r="IAG370" s="476" t="n"/>
      <c r="IAH370" s="476" t="n"/>
      <c r="IAI370" s="476" t="n"/>
      <c r="IAJ370" s="476" t="n"/>
      <c r="IAK370" s="476" t="n"/>
      <c r="IAL370" s="476" t="n"/>
      <c r="IAM370" s="476" t="n"/>
      <c r="IAN370" s="476" t="n"/>
      <c r="IAO370" s="476" t="n"/>
      <c r="IAP370" s="476" t="n"/>
      <c r="IAQ370" s="476" t="n"/>
      <c r="IAR370" s="476" t="n"/>
      <c r="IAS370" s="476" t="n"/>
      <c r="IAT370" s="476" t="n"/>
      <c r="IAU370" s="476" t="n"/>
      <c r="IAV370" s="476" t="n"/>
      <c r="IAW370" s="476" t="n"/>
      <c r="IAX370" s="476" t="n"/>
      <c r="IAY370" s="476" t="n"/>
      <c r="IAZ370" s="476" t="n"/>
      <c r="IBA370" s="476" t="n"/>
      <c r="IBB370" s="476" t="n"/>
      <c r="IBC370" s="476" t="n"/>
      <c r="IBD370" s="476" t="n"/>
      <c r="IBE370" s="476" t="n"/>
      <c r="IBF370" s="476" t="n"/>
      <c r="IBG370" s="476" t="n"/>
      <c r="IBH370" s="476" t="n"/>
      <c r="IBI370" s="476" t="n"/>
      <c r="IBJ370" s="476" t="n"/>
      <c r="IBK370" s="476" t="n"/>
      <c r="IBL370" s="476" t="n"/>
      <c r="IBM370" s="476" t="n"/>
      <c r="IBN370" s="476" t="n"/>
      <c r="IBO370" s="476" t="n"/>
      <c r="IBP370" s="476" t="n"/>
      <c r="IBQ370" s="476" t="n"/>
      <c r="IBR370" s="476" t="n"/>
      <c r="IBS370" s="476" t="n"/>
      <c r="IBT370" s="476" t="n"/>
      <c r="IBU370" s="476" t="n"/>
      <c r="IBV370" s="476" t="n"/>
      <c r="IBW370" s="476" t="n"/>
      <c r="IBX370" s="476" t="n"/>
      <c r="IBY370" s="476" t="n"/>
      <c r="IBZ370" s="476" t="n"/>
      <c r="ICA370" s="476" t="n"/>
      <c r="ICB370" s="476" t="n"/>
      <c r="ICC370" s="476" t="n"/>
      <c r="ICD370" s="476" t="n"/>
      <c r="ICE370" s="476" t="n"/>
      <c r="ICF370" s="476" t="n"/>
      <c r="ICG370" s="476" t="n"/>
      <c r="ICH370" s="476" t="n"/>
      <c r="ICI370" s="476" t="n"/>
      <c r="ICJ370" s="476" t="n"/>
      <c r="ICK370" s="476" t="n"/>
      <c r="ICL370" s="476" t="n"/>
      <c r="ICM370" s="476" t="n"/>
      <c r="ICN370" s="476" t="n"/>
      <c r="ICO370" s="476" t="n"/>
      <c r="ICP370" s="476" t="n"/>
      <c r="ICQ370" s="476" t="n"/>
      <c r="ICR370" s="476" t="n"/>
      <c r="ICS370" s="476" t="n"/>
      <c r="ICT370" s="476" t="n"/>
      <c r="ICU370" s="476" t="n"/>
      <c r="ICV370" s="476" t="n"/>
      <c r="ICW370" s="476" t="n"/>
      <c r="ICX370" s="476" t="n"/>
      <c r="ICY370" s="476" t="n"/>
      <c r="ICZ370" s="476" t="n"/>
      <c r="IDA370" s="476" t="n"/>
      <c r="IDB370" s="476" t="n"/>
      <c r="IDC370" s="476" t="n"/>
      <c r="IDD370" s="476" t="n"/>
      <c r="IDE370" s="476" t="n"/>
      <c r="IDF370" s="476" t="n"/>
      <c r="IDG370" s="476" t="n"/>
      <c r="IDH370" s="476" t="n"/>
      <c r="IDI370" s="476" t="n"/>
      <c r="IDJ370" s="476" t="n"/>
      <c r="IDK370" s="476" t="n"/>
      <c r="IDL370" s="476" t="n"/>
      <c r="IDM370" s="476" t="n"/>
      <c r="IDN370" s="476" t="n"/>
      <c r="IDO370" s="476" t="n"/>
      <c r="IDP370" s="476" t="n"/>
      <c r="IDQ370" s="476" t="n"/>
      <c r="IDR370" s="476" t="n"/>
      <c r="IDS370" s="476" t="n"/>
      <c r="IDT370" s="476" t="n"/>
      <c r="IDU370" s="476" t="n"/>
      <c r="IDV370" s="476" t="n"/>
      <c r="IDW370" s="476" t="n"/>
      <c r="IDX370" s="476" t="n"/>
      <c r="IDY370" s="476" t="n"/>
      <c r="IDZ370" s="476" t="n"/>
      <c r="IEA370" s="476" t="n"/>
      <c r="IEB370" s="476" t="n"/>
      <c r="IEC370" s="476" t="n"/>
      <c r="IED370" s="476" t="n"/>
      <c r="IEE370" s="476" t="n"/>
      <c r="IEF370" s="476" t="n"/>
      <c r="IEG370" s="476" t="n"/>
      <c r="IEH370" s="476" t="n"/>
      <c r="IEI370" s="476" t="n"/>
      <c r="IEJ370" s="476" t="n"/>
      <c r="IEK370" s="476" t="n"/>
      <c r="IEL370" s="476" t="n"/>
      <c r="IEM370" s="476" t="n"/>
      <c r="IEN370" s="476" t="n"/>
      <c r="IEO370" s="476" t="n"/>
      <c r="IEP370" s="476" t="n"/>
      <c r="IEQ370" s="476" t="n"/>
      <c r="IER370" s="476" t="n"/>
      <c r="IES370" s="476" t="n"/>
      <c r="IET370" s="476" t="n"/>
      <c r="IEU370" s="476" t="n"/>
      <c r="IEV370" s="476" t="n"/>
      <c r="IEW370" s="476" t="n"/>
      <c r="IEX370" s="476" t="n"/>
      <c r="IEY370" s="476" t="n"/>
      <c r="IEZ370" s="476" t="n"/>
      <c r="IFA370" s="476" t="n"/>
      <c r="IFB370" s="476" t="n"/>
      <c r="IFC370" s="476" t="n"/>
      <c r="IFD370" s="476" t="n"/>
      <c r="IFE370" s="476" t="n"/>
      <c r="IFF370" s="476" t="n"/>
      <c r="IFG370" s="476" t="n"/>
      <c r="IFH370" s="476" t="n"/>
      <c r="IFI370" s="476" t="n"/>
      <c r="IFJ370" s="476" t="n"/>
      <c r="IFK370" s="476" t="n"/>
      <c r="IFL370" s="476" t="n"/>
      <c r="IFM370" s="476" t="n"/>
      <c r="IFN370" s="476" t="n"/>
      <c r="IFO370" s="476" t="n"/>
      <c r="IFP370" s="476" t="n"/>
      <c r="IFQ370" s="476" t="n"/>
      <c r="IFR370" s="476" t="n"/>
      <c r="IFS370" s="476" t="n"/>
      <c r="IFT370" s="476" t="n"/>
      <c r="IFU370" s="476" t="n"/>
      <c r="IFV370" s="476" t="n"/>
      <c r="IFW370" s="476" t="n"/>
      <c r="IFX370" s="476" t="n"/>
      <c r="IFY370" s="476" t="n"/>
      <c r="IFZ370" s="476" t="n"/>
      <c r="IGA370" s="476" t="n"/>
      <c r="IGB370" s="476" t="n"/>
      <c r="IGC370" s="476" t="n"/>
      <c r="IGD370" s="476" t="n"/>
      <c r="IGE370" s="476" t="n"/>
      <c r="IGF370" s="476" t="n"/>
      <c r="IGG370" s="476" t="n"/>
      <c r="IGH370" s="476" t="n"/>
      <c r="IGI370" s="476" t="n"/>
      <c r="IGJ370" s="476" t="n"/>
      <c r="IGK370" s="476" t="n"/>
      <c r="IGL370" s="476" t="n"/>
      <c r="IGM370" s="476" t="n"/>
      <c r="IGN370" s="476" t="n"/>
      <c r="IGO370" s="476" t="n"/>
      <c r="IGP370" s="476" t="n"/>
      <c r="IGQ370" s="476" t="n"/>
      <c r="IGR370" s="476" t="n"/>
      <c r="IGS370" s="476" t="n"/>
      <c r="IGT370" s="476" t="n"/>
      <c r="IGU370" s="476" t="n"/>
      <c r="IGV370" s="476" t="n"/>
      <c r="IGW370" s="476" t="n"/>
      <c r="IGX370" s="476" t="n"/>
      <c r="IGY370" s="476" t="n"/>
      <c r="IGZ370" s="476" t="n"/>
      <c r="IHA370" s="476" t="n"/>
      <c r="IHB370" s="476" t="n"/>
      <c r="IHC370" s="476" t="n"/>
      <c r="IHD370" s="476" t="n"/>
      <c r="IHE370" s="476" t="n"/>
      <c r="IHF370" s="476" t="n"/>
      <c r="IHG370" s="476" t="n"/>
      <c r="IHH370" s="476" t="n"/>
      <c r="IHI370" s="476" t="n"/>
      <c r="IHJ370" s="476" t="n"/>
      <c r="IHK370" s="476" t="n"/>
      <c r="IHL370" s="476" t="n"/>
      <c r="IHM370" s="476" t="n"/>
      <c r="IHN370" s="476" t="n"/>
      <c r="IHO370" s="476" t="n"/>
      <c r="IHP370" s="476" t="n"/>
      <c r="IHQ370" s="476" t="n"/>
      <c r="IHR370" s="476" t="n"/>
      <c r="IHS370" s="476" t="n"/>
      <c r="IHT370" s="476" t="n"/>
      <c r="IHU370" s="476" t="n"/>
      <c r="IHV370" s="476" t="n"/>
      <c r="IHW370" s="476" t="n"/>
      <c r="IHX370" s="476" t="n"/>
      <c r="IHY370" s="476" t="n"/>
      <c r="IHZ370" s="476" t="n"/>
      <c r="IIA370" s="476" t="n"/>
      <c r="IIB370" s="476" t="n"/>
      <c r="IIC370" s="476" t="n"/>
      <c r="IID370" s="476" t="n"/>
      <c r="IIE370" s="476" t="n"/>
      <c r="IIF370" s="476" t="n"/>
      <c r="IIG370" s="476" t="n"/>
      <c r="IIH370" s="476" t="n"/>
      <c r="III370" s="476" t="n"/>
      <c r="IIJ370" s="476" t="n"/>
      <c r="IIK370" s="476" t="n"/>
      <c r="IIL370" s="476" t="n"/>
      <c r="IIM370" s="476" t="n"/>
      <c r="IIN370" s="476" t="n"/>
      <c r="IIO370" s="476" t="n"/>
      <c r="IIP370" s="476" t="n"/>
      <c r="IIQ370" s="476" t="n"/>
      <c r="IIR370" s="476" t="n"/>
      <c r="IIS370" s="476" t="n"/>
      <c r="IIT370" s="476" t="n"/>
      <c r="IIU370" s="476" t="n"/>
      <c r="IIV370" s="476" t="n"/>
      <c r="IIW370" s="476" t="n"/>
      <c r="IIX370" s="476" t="n"/>
      <c r="IIY370" s="476" t="n"/>
      <c r="IIZ370" s="476" t="n"/>
      <c r="IJA370" s="476" t="n"/>
      <c r="IJB370" s="476" t="n"/>
      <c r="IJC370" s="476" t="n"/>
      <c r="IJD370" s="476" t="n"/>
      <c r="IJE370" s="476" t="n"/>
      <c r="IJF370" s="476" t="n"/>
      <c r="IJG370" s="476" t="n"/>
      <c r="IJH370" s="476" t="n"/>
      <c r="IJI370" s="476" t="n"/>
      <c r="IJJ370" s="476" t="n"/>
      <c r="IJK370" s="476" t="n"/>
      <c r="IJL370" s="476" t="n"/>
      <c r="IJM370" s="476" t="n"/>
      <c r="IJN370" s="476" t="n"/>
      <c r="IJO370" s="476" t="n"/>
      <c r="IJP370" s="476" t="n"/>
      <c r="IJQ370" s="476" t="n"/>
      <c r="IJR370" s="476" t="n"/>
      <c r="IJS370" s="476" t="n"/>
      <c r="IJT370" s="476" t="n"/>
      <c r="IJU370" s="476" t="n"/>
      <c r="IJV370" s="476" t="n"/>
      <c r="IJW370" s="476" t="n"/>
      <c r="IJX370" s="476" t="n"/>
      <c r="IJY370" s="476" t="n"/>
      <c r="IJZ370" s="476" t="n"/>
      <c r="IKA370" s="476" t="n"/>
      <c r="IKB370" s="476" t="n"/>
      <c r="IKC370" s="476" t="n"/>
      <c r="IKD370" s="476" t="n"/>
      <c r="IKE370" s="476" t="n"/>
      <c r="IKF370" s="476" t="n"/>
      <c r="IKG370" s="476" t="n"/>
      <c r="IKH370" s="476" t="n"/>
      <c r="IKI370" s="476" t="n"/>
      <c r="IKJ370" s="476" t="n"/>
      <c r="IKK370" s="476" t="n"/>
      <c r="IKL370" s="476" t="n"/>
      <c r="IKM370" s="476" t="n"/>
      <c r="IKN370" s="476" t="n"/>
      <c r="IKO370" s="476" t="n"/>
      <c r="IKP370" s="476" t="n"/>
      <c r="IKQ370" s="476" t="n"/>
      <c r="IKR370" s="476" t="n"/>
      <c r="IKS370" s="476" t="n"/>
      <c r="IKT370" s="476" t="n"/>
      <c r="IKU370" s="476" t="n"/>
      <c r="IKV370" s="476" t="n"/>
      <c r="IKW370" s="476" t="n"/>
      <c r="IKX370" s="476" t="n"/>
      <c r="IKY370" s="476" t="n"/>
      <c r="IKZ370" s="476" t="n"/>
      <c r="ILA370" s="476" t="n"/>
      <c r="ILB370" s="476" t="n"/>
      <c r="ILC370" s="476" t="n"/>
      <c r="ILD370" s="476" t="n"/>
      <c r="ILE370" s="476" t="n"/>
      <c r="ILF370" s="476" t="n"/>
      <c r="ILG370" s="476" t="n"/>
      <c r="ILH370" s="476" t="n"/>
      <c r="ILI370" s="476" t="n"/>
      <c r="ILJ370" s="476" t="n"/>
      <c r="ILK370" s="476" t="n"/>
      <c r="ILL370" s="476" t="n"/>
      <c r="ILM370" s="476" t="n"/>
      <c r="ILN370" s="476" t="n"/>
      <c r="ILO370" s="476" t="n"/>
      <c r="ILP370" s="476" t="n"/>
      <c r="ILQ370" s="476" t="n"/>
      <c r="ILR370" s="476" t="n"/>
      <c r="ILS370" s="476" t="n"/>
      <c r="ILT370" s="476" t="n"/>
      <c r="ILU370" s="476" t="n"/>
      <c r="ILV370" s="476" t="n"/>
      <c r="ILW370" s="476" t="n"/>
      <c r="ILX370" s="476" t="n"/>
      <c r="ILY370" s="476" t="n"/>
      <c r="ILZ370" s="476" t="n"/>
      <c r="IMA370" s="476" t="n"/>
      <c r="IMB370" s="476" t="n"/>
      <c r="IMC370" s="476" t="n"/>
      <c r="IMD370" s="476" t="n"/>
      <c r="IME370" s="476" t="n"/>
      <c r="IMF370" s="476" t="n"/>
      <c r="IMG370" s="476" t="n"/>
      <c r="IMH370" s="476" t="n"/>
      <c r="IMI370" s="476" t="n"/>
      <c r="IMJ370" s="476" t="n"/>
      <c r="IMK370" s="476" t="n"/>
      <c r="IML370" s="476" t="n"/>
      <c r="IMM370" s="476" t="n"/>
      <c r="IMN370" s="476" t="n"/>
      <c r="IMO370" s="476" t="n"/>
      <c r="IMP370" s="476" t="n"/>
      <c r="IMQ370" s="476" t="n"/>
      <c r="IMR370" s="476" t="n"/>
      <c r="IMS370" s="476" t="n"/>
      <c r="IMT370" s="476" t="n"/>
      <c r="IMU370" s="476" t="n"/>
      <c r="IMV370" s="476" t="n"/>
      <c r="IMW370" s="476" t="n"/>
      <c r="IMX370" s="476" t="n"/>
      <c r="IMY370" s="476" t="n"/>
      <c r="IMZ370" s="476" t="n"/>
      <c r="INA370" s="476" t="n"/>
      <c r="INB370" s="476" t="n"/>
      <c r="INC370" s="476" t="n"/>
      <c r="IND370" s="476" t="n"/>
      <c r="INE370" s="476" t="n"/>
      <c r="INF370" s="476" t="n"/>
      <c r="ING370" s="476" t="n"/>
      <c r="INH370" s="476" t="n"/>
      <c r="INI370" s="476" t="n"/>
      <c r="INJ370" s="476" t="n"/>
      <c r="INK370" s="476" t="n"/>
      <c r="INL370" s="476" t="n"/>
      <c r="INM370" s="476" t="n"/>
      <c r="INN370" s="476" t="n"/>
      <c r="INO370" s="476" t="n"/>
      <c r="INP370" s="476" t="n"/>
      <c r="INQ370" s="476" t="n"/>
      <c r="INR370" s="476" t="n"/>
      <c r="INS370" s="476" t="n"/>
      <c r="INT370" s="476" t="n"/>
      <c r="INU370" s="476" t="n"/>
      <c r="INV370" s="476" t="n"/>
      <c r="INW370" s="476" t="n"/>
      <c r="INX370" s="476" t="n"/>
      <c r="INY370" s="476" t="n"/>
      <c r="INZ370" s="476" t="n"/>
      <c r="IOA370" s="476" t="n"/>
      <c r="IOB370" s="476" t="n"/>
      <c r="IOC370" s="476" t="n"/>
      <c r="IOD370" s="476" t="n"/>
      <c r="IOE370" s="476" t="n"/>
      <c r="IOF370" s="476" t="n"/>
      <c r="IOG370" s="476" t="n"/>
      <c r="IOH370" s="476" t="n"/>
      <c r="IOI370" s="476" t="n"/>
      <c r="IOJ370" s="476" t="n"/>
      <c r="IOK370" s="476" t="n"/>
      <c r="IOL370" s="476" t="n"/>
      <c r="IOM370" s="476" t="n"/>
      <c r="ION370" s="476" t="n"/>
      <c r="IOO370" s="476" t="n"/>
      <c r="IOP370" s="476" t="n"/>
      <c r="IOQ370" s="476" t="n"/>
      <c r="IOR370" s="476" t="n"/>
      <c r="IOS370" s="476" t="n"/>
      <c r="IOT370" s="476" t="n"/>
      <c r="IOU370" s="476" t="n"/>
      <c r="IOV370" s="476" t="n"/>
      <c r="IOW370" s="476" t="n"/>
      <c r="IOX370" s="476" t="n"/>
      <c r="IOY370" s="476" t="n"/>
      <c r="IOZ370" s="476" t="n"/>
      <c r="IPA370" s="476" t="n"/>
      <c r="IPB370" s="476" t="n"/>
      <c r="IPC370" s="476" t="n"/>
      <c r="IPD370" s="476" t="n"/>
      <c r="IPE370" s="476" t="n"/>
      <c r="IPF370" s="476" t="n"/>
      <c r="IPG370" s="476" t="n"/>
      <c r="IPH370" s="476" t="n"/>
      <c r="IPI370" s="476" t="n"/>
      <c r="IPJ370" s="476" t="n"/>
      <c r="IPK370" s="476" t="n"/>
      <c r="IPL370" s="476" t="n"/>
      <c r="IPM370" s="476" t="n"/>
      <c r="IPN370" s="476" t="n"/>
      <c r="IPO370" s="476" t="n"/>
      <c r="IPP370" s="476" t="n"/>
      <c r="IPQ370" s="476" t="n"/>
      <c r="IPR370" s="476" t="n"/>
      <c r="IPS370" s="476" t="n"/>
      <c r="IPT370" s="476" t="n"/>
      <c r="IPU370" s="476" t="n"/>
      <c r="IPV370" s="476" t="n"/>
      <c r="IPW370" s="476" t="n"/>
      <c r="IPX370" s="476" t="n"/>
      <c r="IPY370" s="476" t="n"/>
      <c r="IPZ370" s="476" t="n"/>
      <c r="IQA370" s="476" t="n"/>
      <c r="IQB370" s="476" t="n"/>
      <c r="IQC370" s="476" t="n"/>
      <c r="IQD370" s="476" t="n"/>
      <c r="IQE370" s="476" t="n"/>
      <c r="IQF370" s="476" t="n"/>
      <c r="IQG370" s="476" t="n"/>
      <c r="IQH370" s="476" t="n"/>
      <c r="IQI370" s="476" t="n"/>
      <c r="IQJ370" s="476" t="n"/>
      <c r="IQK370" s="476" t="n"/>
      <c r="IQL370" s="476" t="n"/>
      <c r="IQM370" s="476" t="n"/>
      <c r="IQN370" s="476" t="n"/>
      <c r="IQO370" s="476" t="n"/>
      <c r="IQP370" s="476" t="n"/>
      <c r="IQQ370" s="476" t="n"/>
      <c r="IQR370" s="476" t="n"/>
      <c r="IQS370" s="476" t="n"/>
      <c r="IQT370" s="476" t="n"/>
      <c r="IQU370" s="476" t="n"/>
      <c r="IQV370" s="476" t="n"/>
      <c r="IQW370" s="476" t="n"/>
      <c r="IQX370" s="476" t="n"/>
      <c r="IQY370" s="476" t="n"/>
      <c r="IQZ370" s="476" t="n"/>
      <c r="IRA370" s="476" t="n"/>
      <c r="IRB370" s="476" t="n"/>
      <c r="IRC370" s="476" t="n"/>
      <c r="IRD370" s="476" t="n"/>
      <c r="IRE370" s="476" t="n"/>
      <c r="IRF370" s="476" t="n"/>
      <c r="IRG370" s="476" t="n"/>
      <c r="IRH370" s="476" t="n"/>
      <c r="IRI370" s="476" t="n"/>
      <c r="IRJ370" s="476" t="n"/>
      <c r="IRK370" s="476" t="n"/>
      <c r="IRL370" s="476" t="n"/>
      <c r="IRM370" s="476" t="n"/>
      <c r="IRN370" s="476" t="n"/>
      <c r="IRO370" s="476" t="n"/>
      <c r="IRP370" s="476" t="n"/>
      <c r="IRQ370" s="476" t="n"/>
      <c r="IRR370" s="476" t="n"/>
      <c r="IRS370" s="476" t="n"/>
      <c r="IRT370" s="476" t="n"/>
      <c r="IRU370" s="476" t="n"/>
      <c r="IRV370" s="476" t="n"/>
      <c r="IRW370" s="476" t="n"/>
      <c r="IRX370" s="476" t="n"/>
      <c r="IRY370" s="476" t="n"/>
      <c r="IRZ370" s="476" t="n"/>
      <c r="ISA370" s="476" t="n"/>
      <c r="ISB370" s="476" t="n"/>
      <c r="ISC370" s="476" t="n"/>
      <c r="ISD370" s="476" t="n"/>
      <c r="ISE370" s="476" t="n"/>
      <c r="ISF370" s="476" t="n"/>
      <c r="ISG370" s="476" t="n"/>
      <c r="ISH370" s="476" t="n"/>
      <c r="ISI370" s="476" t="n"/>
      <c r="ISJ370" s="476" t="n"/>
      <c r="ISK370" s="476" t="n"/>
      <c r="ISL370" s="476" t="n"/>
      <c r="ISM370" s="476" t="n"/>
      <c r="ISN370" s="476" t="n"/>
      <c r="ISO370" s="476" t="n"/>
      <c r="ISP370" s="476" t="n"/>
      <c r="ISQ370" s="476" t="n"/>
      <c r="ISR370" s="476" t="n"/>
      <c r="ISS370" s="476" t="n"/>
      <c r="IST370" s="476" t="n"/>
      <c r="ISU370" s="476" t="n"/>
      <c r="ISV370" s="476" t="n"/>
      <c r="ISW370" s="476" t="n"/>
      <c r="ISX370" s="476" t="n"/>
      <c r="ISY370" s="476" t="n"/>
      <c r="ISZ370" s="476" t="n"/>
      <c r="ITA370" s="476" t="n"/>
      <c r="ITB370" s="476" t="n"/>
      <c r="ITC370" s="476" t="n"/>
      <c r="ITD370" s="476" t="n"/>
      <c r="ITE370" s="476" t="n"/>
      <c r="ITF370" s="476" t="n"/>
      <c r="ITG370" s="476" t="n"/>
      <c r="ITH370" s="476" t="n"/>
      <c r="ITI370" s="476" t="n"/>
      <c r="ITJ370" s="476" t="n"/>
      <c r="ITK370" s="476" t="n"/>
      <c r="ITL370" s="476" t="n"/>
      <c r="ITM370" s="476" t="n"/>
      <c r="ITN370" s="476" t="n"/>
      <c r="ITO370" s="476" t="n"/>
      <c r="ITP370" s="476" t="n"/>
      <c r="ITQ370" s="476" t="n"/>
      <c r="ITR370" s="476" t="n"/>
      <c r="ITS370" s="476" t="n"/>
      <c r="ITT370" s="476" t="n"/>
      <c r="ITU370" s="476" t="n"/>
      <c r="ITV370" s="476" t="n"/>
      <c r="ITW370" s="476" t="n"/>
      <c r="ITX370" s="476" t="n"/>
      <c r="ITY370" s="476" t="n"/>
      <c r="ITZ370" s="476" t="n"/>
      <c r="IUA370" s="476" t="n"/>
      <c r="IUB370" s="476" t="n"/>
      <c r="IUC370" s="476" t="n"/>
      <c r="IUD370" s="476" t="n"/>
      <c r="IUE370" s="476" t="n"/>
      <c r="IUF370" s="476" t="n"/>
      <c r="IUG370" s="476" t="n"/>
      <c r="IUH370" s="476" t="n"/>
      <c r="IUI370" s="476" t="n"/>
      <c r="IUJ370" s="476" t="n"/>
      <c r="IUK370" s="476" t="n"/>
      <c r="IUL370" s="476" t="n"/>
      <c r="IUM370" s="476" t="n"/>
      <c r="IUN370" s="476" t="n"/>
      <c r="IUO370" s="476" t="n"/>
      <c r="IUP370" s="476" t="n"/>
      <c r="IUQ370" s="476" t="n"/>
      <c r="IUR370" s="476" t="n"/>
      <c r="IUS370" s="476" t="n"/>
      <c r="IUT370" s="476" t="n"/>
      <c r="IUU370" s="476" t="n"/>
      <c r="IUV370" s="476" t="n"/>
      <c r="IUW370" s="476" t="n"/>
      <c r="IUX370" s="476" t="n"/>
      <c r="IUY370" s="476" t="n"/>
      <c r="IUZ370" s="476" t="n"/>
      <c r="IVA370" s="476" t="n"/>
      <c r="IVB370" s="476" t="n"/>
      <c r="IVC370" s="476" t="n"/>
      <c r="IVD370" s="476" t="n"/>
      <c r="IVE370" s="476" t="n"/>
      <c r="IVF370" s="476" t="n"/>
      <c r="IVG370" s="476" t="n"/>
      <c r="IVH370" s="476" t="n"/>
      <c r="IVI370" s="476" t="n"/>
      <c r="IVJ370" s="476" t="n"/>
      <c r="IVK370" s="476" t="n"/>
      <c r="IVL370" s="476" t="n"/>
      <c r="IVM370" s="476" t="n"/>
      <c r="IVN370" s="476" t="n"/>
      <c r="IVO370" s="476" t="n"/>
      <c r="IVP370" s="476" t="n"/>
      <c r="IVQ370" s="476" t="n"/>
      <c r="IVR370" s="476" t="n"/>
      <c r="IVS370" s="476" t="n"/>
      <c r="IVT370" s="476" t="n"/>
      <c r="IVU370" s="476" t="n"/>
      <c r="IVV370" s="476" t="n"/>
      <c r="IVW370" s="476" t="n"/>
      <c r="IVX370" s="476" t="n"/>
      <c r="IVY370" s="476" t="n"/>
      <c r="IVZ370" s="476" t="n"/>
      <c r="IWA370" s="476" t="n"/>
      <c r="IWB370" s="476" t="n"/>
      <c r="IWC370" s="476" t="n"/>
      <c r="IWD370" s="476" t="n"/>
      <c r="IWE370" s="476" t="n"/>
      <c r="IWF370" s="476" t="n"/>
      <c r="IWG370" s="476" t="n"/>
      <c r="IWH370" s="476" t="n"/>
      <c r="IWI370" s="476" t="n"/>
      <c r="IWJ370" s="476" t="n"/>
      <c r="IWK370" s="476" t="n"/>
      <c r="IWL370" s="476" t="n"/>
      <c r="IWM370" s="476" t="n"/>
      <c r="IWN370" s="476" t="n"/>
      <c r="IWO370" s="476" t="n"/>
      <c r="IWP370" s="476" t="n"/>
      <c r="IWQ370" s="476" t="n"/>
      <c r="IWR370" s="476" t="n"/>
      <c r="IWS370" s="476" t="n"/>
      <c r="IWT370" s="476" t="n"/>
      <c r="IWU370" s="476" t="n"/>
      <c r="IWV370" s="476" t="n"/>
      <c r="IWW370" s="476" t="n"/>
      <c r="IWX370" s="476" t="n"/>
      <c r="IWY370" s="476" t="n"/>
      <c r="IWZ370" s="476" t="n"/>
      <c r="IXA370" s="476" t="n"/>
      <c r="IXB370" s="476" t="n"/>
      <c r="IXC370" s="476" t="n"/>
      <c r="IXD370" s="476" t="n"/>
      <c r="IXE370" s="476" t="n"/>
      <c r="IXF370" s="476" t="n"/>
      <c r="IXG370" s="476" t="n"/>
      <c r="IXH370" s="476" t="n"/>
      <c r="IXI370" s="476" t="n"/>
      <c r="IXJ370" s="476" t="n"/>
      <c r="IXK370" s="476" t="n"/>
      <c r="IXL370" s="476" t="n"/>
      <c r="IXM370" s="476" t="n"/>
      <c r="IXN370" s="476" t="n"/>
      <c r="IXO370" s="476" t="n"/>
      <c r="IXP370" s="476" t="n"/>
      <c r="IXQ370" s="476" t="n"/>
      <c r="IXR370" s="476" t="n"/>
      <c r="IXS370" s="476" t="n"/>
      <c r="IXT370" s="476" t="n"/>
      <c r="IXU370" s="476" t="n"/>
      <c r="IXV370" s="476" t="n"/>
      <c r="IXW370" s="476" t="n"/>
      <c r="IXX370" s="476" t="n"/>
      <c r="IXY370" s="476" t="n"/>
      <c r="IXZ370" s="476" t="n"/>
      <c r="IYA370" s="476" t="n"/>
      <c r="IYB370" s="476" t="n"/>
      <c r="IYC370" s="476" t="n"/>
      <c r="IYD370" s="476" t="n"/>
      <c r="IYE370" s="476" t="n"/>
      <c r="IYF370" s="476" t="n"/>
      <c r="IYG370" s="476" t="n"/>
      <c r="IYH370" s="476" t="n"/>
      <c r="IYI370" s="476" t="n"/>
      <c r="IYJ370" s="476" t="n"/>
      <c r="IYK370" s="476" t="n"/>
      <c r="IYL370" s="476" t="n"/>
      <c r="IYM370" s="476" t="n"/>
      <c r="IYN370" s="476" t="n"/>
      <c r="IYO370" s="476" t="n"/>
      <c r="IYP370" s="476" t="n"/>
      <c r="IYQ370" s="476" t="n"/>
      <c r="IYR370" s="476" t="n"/>
      <c r="IYS370" s="476" t="n"/>
      <c r="IYT370" s="476" t="n"/>
      <c r="IYU370" s="476" t="n"/>
      <c r="IYV370" s="476" t="n"/>
      <c r="IYW370" s="476" t="n"/>
      <c r="IYX370" s="476" t="n"/>
      <c r="IYY370" s="476" t="n"/>
      <c r="IYZ370" s="476" t="n"/>
      <c r="IZA370" s="476" t="n"/>
      <c r="IZB370" s="476" t="n"/>
      <c r="IZC370" s="476" t="n"/>
      <c r="IZD370" s="476" t="n"/>
      <c r="IZE370" s="476" t="n"/>
      <c r="IZF370" s="476" t="n"/>
      <c r="IZG370" s="476" t="n"/>
      <c r="IZH370" s="476" t="n"/>
      <c r="IZI370" s="476" t="n"/>
      <c r="IZJ370" s="476" t="n"/>
      <c r="IZK370" s="476" t="n"/>
      <c r="IZL370" s="476" t="n"/>
      <c r="IZM370" s="476" t="n"/>
      <c r="IZN370" s="476" t="n"/>
      <c r="IZO370" s="476" t="n"/>
      <c r="IZP370" s="476" t="n"/>
      <c r="IZQ370" s="476" t="n"/>
      <c r="IZR370" s="476" t="n"/>
      <c r="IZS370" s="476" t="n"/>
      <c r="IZT370" s="476" t="n"/>
      <c r="IZU370" s="476" t="n"/>
      <c r="IZV370" s="476" t="n"/>
      <c r="IZW370" s="476" t="n"/>
      <c r="IZX370" s="476" t="n"/>
      <c r="IZY370" s="476" t="n"/>
      <c r="IZZ370" s="476" t="n"/>
      <c r="JAA370" s="476" t="n"/>
      <c r="JAB370" s="476" t="n"/>
      <c r="JAC370" s="476" t="n"/>
      <c r="JAD370" s="476" t="n"/>
      <c r="JAE370" s="476" t="n"/>
      <c r="JAF370" s="476" t="n"/>
      <c r="JAG370" s="476" t="n"/>
      <c r="JAH370" s="476" t="n"/>
      <c r="JAI370" s="476" t="n"/>
      <c r="JAJ370" s="476" t="n"/>
      <c r="JAK370" s="476" t="n"/>
      <c r="JAL370" s="476" t="n"/>
      <c r="JAM370" s="476" t="n"/>
      <c r="JAN370" s="476" t="n"/>
      <c r="JAO370" s="476" t="n"/>
      <c r="JAP370" s="476" t="n"/>
      <c r="JAQ370" s="476" t="n"/>
      <c r="JAR370" s="476" t="n"/>
      <c r="JAS370" s="476" t="n"/>
      <c r="JAT370" s="476" t="n"/>
      <c r="JAU370" s="476" t="n"/>
      <c r="JAV370" s="476" t="n"/>
      <c r="JAW370" s="476" t="n"/>
      <c r="JAX370" s="476" t="n"/>
      <c r="JAY370" s="476" t="n"/>
      <c r="JAZ370" s="476" t="n"/>
      <c r="JBA370" s="476" t="n"/>
      <c r="JBB370" s="476" t="n"/>
      <c r="JBC370" s="476" t="n"/>
      <c r="JBD370" s="476" t="n"/>
      <c r="JBE370" s="476" t="n"/>
      <c r="JBF370" s="476" t="n"/>
      <c r="JBG370" s="476" t="n"/>
      <c r="JBH370" s="476" t="n"/>
      <c r="JBI370" s="476" t="n"/>
      <c r="JBJ370" s="476" t="n"/>
      <c r="JBK370" s="476" t="n"/>
      <c r="JBL370" s="476" t="n"/>
      <c r="JBM370" s="476" t="n"/>
      <c r="JBN370" s="476" t="n"/>
      <c r="JBO370" s="476" t="n"/>
      <c r="JBP370" s="476" t="n"/>
      <c r="JBQ370" s="476" t="n"/>
      <c r="JBR370" s="476" t="n"/>
      <c r="JBS370" s="476" t="n"/>
      <c r="JBT370" s="476" t="n"/>
      <c r="JBU370" s="476" t="n"/>
      <c r="JBV370" s="476" t="n"/>
      <c r="JBW370" s="476" t="n"/>
      <c r="JBX370" s="476" t="n"/>
      <c r="JBY370" s="476" t="n"/>
      <c r="JBZ370" s="476" t="n"/>
      <c r="JCA370" s="476" t="n"/>
      <c r="JCB370" s="476" t="n"/>
      <c r="JCC370" s="476" t="n"/>
      <c r="JCD370" s="476" t="n"/>
      <c r="JCE370" s="476" t="n"/>
      <c r="JCF370" s="476" t="n"/>
      <c r="JCG370" s="476" t="n"/>
      <c r="JCH370" s="476" t="n"/>
      <c r="JCI370" s="476" t="n"/>
      <c r="JCJ370" s="476" t="n"/>
      <c r="JCK370" s="476" t="n"/>
      <c r="JCL370" s="476" t="n"/>
      <c r="JCM370" s="476" t="n"/>
      <c r="JCN370" s="476" t="n"/>
      <c r="JCO370" s="476" t="n"/>
      <c r="JCP370" s="476" t="n"/>
      <c r="JCQ370" s="476" t="n"/>
      <c r="JCR370" s="476" t="n"/>
      <c r="JCS370" s="476" t="n"/>
      <c r="JCT370" s="476" t="n"/>
      <c r="JCU370" s="476" t="n"/>
      <c r="JCV370" s="476" t="n"/>
      <c r="JCW370" s="476" t="n"/>
      <c r="JCX370" s="476" t="n"/>
      <c r="JCY370" s="476" t="n"/>
      <c r="JCZ370" s="476" t="n"/>
      <c r="JDA370" s="476" t="n"/>
      <c r="JDB370" s="476" t="n"/>
      <c r="JDC370" s="476" t="n"/>
      <c r="JDD370" s="476" t="n"/>
      <c r="JDE370" s="476" t="n"/>
      <c r="JDF370" s="476" t="n"/>
      <c r="JDG370" s="476" t="n"/>
      <c r="JDH370" s="476" t="n"/>
      <c r="JDI370" s="476" t="n"/>
      <c r="JDJ370" s="476" t="n"/>
      <c r="JDK370" s="476" t="n"/>
      <c r="JDL370" s="476" t="n"/>
      <c r="JDM370" s="476" t="n"/>
      <c r="JDN370" s="476" t="n"/>
      <c r="JDO370" s="476" t="n"/>
      <c r="JDP370" s="476" t="n"/>
      <c r="JDQ370" s="476" t="n"/>
      <c r="JDR370" s="476" t="n"/>
      <c r="JDS370" s="476" t="n"/>
      <c r="JDT370" s="476" t="n"/>
      <c r="JDU370" s="476" t="n"/>
      <c r="JDV370" s="476" t="n"/>
      <c r="JDW370" s="476" t="n"/>
      <c r="JDX370" s="476" t="n"/>
      <c r="JDY370" s="476" t="n"/>
      <c r="JDZ370" s="476" t="n"/>
      <c r="JEA370" s="476" t="n"/>
      <c r="JEB370" s="476" t="n"/>
      <c r="JEC370" s="476" t="n"/>
      <c r="JED370" s="476" t="n"/>
      <c r="JEE370" s="476" t="n"/>
      <c r="JEF370" s="476" t="n"/>
      <c r="JEG370" s="476" t="n"/>
      <c r="JEH370" s="476" t="n"/>
      <c r="JEI370" s="476" t="n"/>
      <c r="JEJ370" s="476" t="n"/>
      <c r="JEK370" s="476" t="n"/>
      <c r="JEL370" s="476" t="n"/>
      <c r="JEM370" s="476" t="n"/>
      <c r="JEN370" s="476" t="n"/>
      <c r="JEO370" s="476" t="n"/>
      <c r="JEP370" s="476" t="n"/>
      <c r="JEQ370" s="476" t="n"/>
      <c r="JER370" s="476" t="n"/>
      <c r="JES370" s="476" t="n"/>
      <c r="JET370" s="476" t="n"/>
      <c r="JEU370" s="476" t="n"/>
      <c r="JEV370" s="476" t="n"/>
      <c r="JEW370" s="476" t="n"/>
      <c r="JEX370" s="476" t="n"/>
      <c r="JEY370" s="476" t="n"/>
      <c r="JEZ370" s="476" t="n"/>
      <c r="JFA370" s="476" t="n"/>
      <c r="JFB370" s="476" t="n"/>
      <c r="JFC370" s="476" t="n"/>
      <c r="JFD370" s="476" t="n"/>
      <c r="JFE370" s="476" t="n"/>
      <c r="JFF370" s="476" t="n"/>
      <c r="JFG370" s="476" t="n"/>
      <c r="JFH370" s="476" t="n"/>
      <c r="JFI370" s="476" t="n"/>
      <c r="JFJ370" s="476" t="n"/>
      <c r="JFK370" s="476" t="n"/>
      <c r="JFL370" s="476" t="n"/>
      <c r="JFM370" s="476" t="n"/>
      <c r="JFN370" s="476" t="n"/>
      <c r="JFO370" s="476" t="n"/>
      <c r="JFP370" s="476" t="n"/>
      <c r="JFQ370" s="476" t="n"/>
      <c r="JFR370" s="476" t="n"/>
      <c r="JFS370" s="476" t="n"/>
      <c r="JFT370" s="476" t="n"/>
      <c r="JFU370" s="476" t="n"/>
      <c r="JFV370" s="476" t="n"/>
      <c r="JFW370" s="476" t="n"/>
      <c r="JFX370" s="476" t="n"/>
      <c r="JFY370" s="476" t="n"/>
      <c r="JFZ370" s="476" t="n"/>
      <c r="JGA370" s="476" t="n"/>
      <c r="JGB370" s="476" t="n"/>
      <c r="JGC370" s="476" t="n"/>
      <c r="JGD370" s="476" t="n"/>
      <c r="JGE370" s="476" t="n"/>
      <c r="JGF370" s="476" t="n"/>
      <c r="JGG370" s="476" t="n"/>
      <c r="JGH370" s="476" t="n"/>
      <c r="JGI370" s="476" t="n"/>
      <c r="JGJ370" s="476" t="n"/>
      <c r="JGK370" s="476" t="n"/>
      <c r="JGL370" s="476" t="n"/>
      <c r="JGM370" s="476" t="n"/>
      <c r="JGN370" s="476" t="n"/>
      <c r="JGO370" s="476" t="n"/>
      <c r="JGP370" s="476" t="n"/>
      <c r="JGQ370" s="476" t="n"/>
      <c r="JGR370" s="476" t="n"/>
      <c r="JGS370" s="476" t="n"/>
      <c r="JGT370" s="476" t="n"/>
      <c r="JGU370" s="476" t="n"/>
      <c r="JGV370" s="476" t="n"/>
      <c r="JGW370" s="476" t="n"/>
      <c r="JGX370" s="476" t="n"/>
      <c r="JGY370" s="476" t="n"/>
      <c r="JGZ370" s="476" t="n"/>
      <c r="JHA370" s="476" t="n"/>
      <c r="JHB370" s="476" t="n"/>
      <c r="JHC370" s="476" t="n"/>
      <c r="JHD370" s="476" t="n"/>
      <c r="JHE370" s="476" t="n"/>
      <c r="JHF370" s="476" t="n"/>
      <c r="JHG370" s="476" t="n"/>
      <c r="JHH370" s="476" t="n"/>
      <c r="JHI370" s="476" t="n"/>
      <c r="JHJ370" s="476" t="n"/>
      <c r="JHK370" s="476" t="n"/>
      <c r="JHL370" s="476" t="n"/>
      <c r="JHM370" s="476" t="n"/>
      <c r="JHN370" s="476" t="n"/>
      <c r="JHO370" s="476" t="n"/>
      <c r="JHP370" s="476" t="n"/>
      <c r="JHQ370" s="476" t="n"/>
      <c r="JHR370" s="476" t="n"/>
      <c r="JHS370" s="476" t="n"/>
      <c r="JHT370" s="476" t="n"/>
      <c r="JHU370" s="476" t="n"/>
      <c r="JHV370" s="476" t="n"/>
      <c r="JHW370" s="476" t="n"/>
      <c r="JHX370" s="476" t="n"/>
      <c r="JHY370" s="476" t="n"/>
      <c r="JHZ370" s="476" t="n"/>
      <c r="JIA370" s="476" t="n"/>
      <c r="JIB370" s="476" t="n"/>
      <c r="JIC370" s="476" t="n"/>
      <c r="JID370" s="476" t="n"/>
      <c r="JIE370" s="476" t="n"/>
      <c r="JIF370" s="476" t="n"/>
      <c r="JIG370" s="476" t="n"/>
      <c r="JIH370" s="476" t="n"/>
      <c r="JII370" s="476" t="n"/>
      <c r="JIJ370" s="476" t="n"/>
      <c r="JIK370" s="476" t="n"/>
      <c r="JIL370" s="476" t="n"/>
      <c r="JIM370" s="476" t="n"/>
      <c r="JIN370" s="476" t="n"/>
      <c r="JIO370" s="476" t="n"/>
      <c r="JIP370" s="476" t="n"/>
      <c r="JIQ370" s="476" t="n"/>
      <c r="JIR370" s="476" t="n"/>
      <c r="JIS370" s="476" t="n"/>
      <c r="JIT370" s="476" t="n"/>
      <c r="JIU370" s="476" t="n"/>
      <c r="JIV370" s="476" t="n"/>
      <c r="JIW370" s="476" t="n"/>
      <c r="JIX370" s="476" t="n"/>
      <c r="JIY370" s="476" t="n"/>
      <c r="JIZ370" s="476" t="n"/>
      <c r="JJA370" s="476" t="n"/>
      <c r="JJB370" s="476" t="n"/>
      <c r="JJC370" s="476" t="n"/>
      <c r="JJD370" s="476" t="n"/>
      <c r="JJE370" s="476" t="n"/>
      <c r="JJF370" s="476" t="n"/>
      <c r="JJG370" s="476" t="n"/>
      <c r="JJH370" s="476" t="n"/>
      <c r="JJI370" s="476" t="n"/>
      <c r="JJJ370" s="476" t="n"/>
      <c r="JJK370" s="476" t="n"/>
      <c r="JJL370" s="476" t="n"/>
      <c r="JJM370" s="476" t="n"/>
      <c r="JJN370" s="476" t="n"/>
      <c r="JJO370" s="476" t="n"/>
      <c r="JJP370" s="476" t="n"/>
      <c r="JJQ370" s="476" t="n"/>
      <c r="JJR370" s="476" t="n"/>
      <c r="JJS370" s="476" t="n"/>
      <c r="JJT370" s="476" t="n"/>
      <c r="JJU370" s="476" t="n"/>
      <c r="JJV370" s="476" t="n"/>
      <c r="JJW370" s="476" t="n"/>
      <c r="JJX370" s="476" t="n"/>
      <c r="JJY370" s="476" t="n"/>
      <c r="JJZ370" s="476" t="n"/>
      <c r="JKA370" s="476" t="n"/>
      <c r="JKB370" s="476" t="n"/>
      <c r="JKC370" s="476" t="n"/>
      <c r="JKD370" s="476" t="n"/>
      <c r="JKE370" s="476" t="n"/>
      <c r="JKF370" s="476" t="n"/>
      <c r="JKG370" s="476" t="n"/>
      <c r="JKH370" s="476" t="n"/>
      <c r="JKI370" s="476" t="n"/>
      <c r="JKJ370" s="476" t="n"/>
      <c r="JKK370" s="476" t="n"/>
      <c r="JKL370" s="476" t="n"/>
      <c r="JKM370" s="476" t="n"/>
      <c r="JKN370" s="476" t="n"/>
      <c r="JKO370" s="476" t="n"/>
      <c r="JKP370" s="476" t="n"/>
      <c r="JKQ370" s="476" t="n"/>
      <c r="JKR370" s="476" t="n"/>
      <c r="JKS370" s="476" t="n"/>
      <c r="JKT370" s="476" t="n"/>
      <c r="JKU370" s="476" t="n"/>
      <c r="JKV370" s="476" t="n"/>
      <c r="JKW370" s="476" t="n"/>
      <c r="JKX370" s="476" t="n"/>
      <c r="JKY370" s="476" t="n"/>
      <c r="JKZ370" s="476" t="n"/>
      <c r="JLA370" s="476" t="n"/>
      <c r="JLB370" s="476" t="n"/>
      <c r="JLC370" s="476" t="n"/>
      <c r="JLD370" s="476" t="n"/>
      <c r="JLE370" s="476" t="n"/>
      <c r="JLF370" s="476" t="n"/>
      <c r="JLG370" s="476" t="n"/>
      <c r="JLH370" s="476" t="n"/>
      <c r="JLI370" s="476" t="n"/>
      <c r="JLJ370" s="476" t="n"/>
      <c r="JLK370" s="476" t="n"/>
      <c r="JLL370" s="476" t="n"/>
      <c r="JLM370" s="476" t="n"/>
      <c r="JLN370" s="476" t="n"/>
      <c r="JLO370" s="476" t="n"/>
      <c r="JLP370" s="476" t="n"/>
      <c r="JLQ370" s="476" t="n"/>
      <c r="JLR370" s="476" t="n"/>
      <c r="JLS370" s="476" t="n"/>
      <c r="JLT370" s="476" t="n"/>
      <c r="JLU370" s="476" t="n"/>
      <c r="JLV370" s="476" t="n"/>
      <c r="JLW370" s="476" t="n"/>
      <c r="JLX370" s="476" t="n"/>
      <c r="JLY370" s="476" t="n"/>
      <c r="JLZ370" s="476" t="n"/>
      <c r="JMA370" s="476" t="n"/>
      <c r="JMB370" s="476" t="n"/>
      <c r="JMC370" s="476" t="n"/>
      <c r="JMD370" s="476" t="n"/>
      <c r="JME370" s="476" t="n"/>
      <c r="JMF370" s="476" t="n"/>
      <c r="JMG370" s="476" t="n"/>
      <c r="JMH370" s="476" t="n"/>
      <c r="JMI370" s="476" t="n"/>
      <c r="JMJ370" s="476" t="n"/>
      <c r="JMK370" s="476" t="n"/>
      <c r="JML370" s="476" t="n"/>
      <c r="JMM370" s="476" t="n"/>
      <c r="JMN370" s="476" t="n"/>
      <c r="JMO370" s="476" t="n"/>
      <c r="JMP370" s="476" t="n"/>
      <c r="JMQ370" s="476" t="n"/>
      <c r="JMR370" s="476" t="n"/>
      <c r="JMS370" s="476" t="n"/>
      <c r="JMT370" s="476" t="n"/>
      <c r="JMU370" s="476" t="n"/>
      <c r="JMV370" s="476" t="n"/>
      <c r="JMW370" s="476" t="n"/>
      <c r="JMX370" s="476" t="n"/>
      <c r="JMY370" s="476" t="n"/>
      <c r="JMZ370" s="476" t="n"/>
      <c r="JNA370" s="476" t="n"/>
      <c r="JNB370" s="476" t="n"/>
      <c r="JNC370" s="476" t="n"/>
      <c r="JND370" s="476" t="n"/>
      <c r="JNE370" s="476" t="n"/>
      <c r="JNF370" s="476" t="n"/>
      <c r="JNG370" s="476" t="n"/>
      <c r="JNH370" s="476" t="n"/>
      <c r="JNI370" s="476" t="n"/>
      <c r="JNJ370" s="476" t="n"/>
      <c r="JNK370" s="476" t="n"/>
      <c r="JNL370" s="476" t="n"/>
      <c r="JNM370" s="476" t="n"/>
      <c r="JNN370" s="476" t="n"/>
      <c r="JNO370" s="476" t="n"/>
      <c r="JNP370" s="476" t="n"/>
      <c r="JNQ370" s="476" t="n"/>
      <c r="JNR370" s="476" t="n"/>
      <c r="JNS370" s="476" t="n"/>
      <c r="JNT370" s="476" t="n"/>
      <c r="JNU370" s="476" t="n"/>
      <c r="JNV370" s="476" t="n"/>
      <c r="JNW370" s="476" t="n"/>
      <c r="JNX370" s="476" t="n"/>
      <c r="JNY370" s="476" t="n"/>
      <c r="JNZ370" s="476" t="n"/>
      <c r="JOA370" s="476" t="n"/>
      <c r="JOB370" s="476" t="n"/>
      <c r="JOC370" s="476" t="n"/>
      <c r="JOD370" s="476" t="n"/>
      <c r="JOE370" s="476" t="n"/>
      <c r="JOF370" s="476" t="n"/>
      <c r="JOG370" s="476" t="n"/>
      <c r="JOH370" s="476" t="n"/>
      <c r="JOI370" s="476" t="n"/>
      <c r="JOJ370" s="476" t="n"/>
      <c r="JOK370" s="476" t="n"/>
      <c r="JOL370" s="476" t="n"/>
      <c r="JOM370" s="476" t="n"/>
      <c r="JON370" s="476" t="n"/>
      <c r="JOO370" s="476" t="n"/>
      <c r="JOP370" s="476" t="n"/>
      <c r="JOQ370" s="476" t="n"/>
      <c r="JOR370" s="476" t="n"/>
      <c r="JOS370" s="476" t="n"/>
      <c r="JOT370" s="476" t="n"/>
      <c r="JOU370" s="476" t="n"/>
      <c r="JOV370" s="476" t="n"/>
      <c r="JOW370" s="476" t="n"/>
      <c r="JOX370" s="476" t="n"/>
      <c r="JOY370" s="476" t="n"/>
      <c r="JOZ370" s="476" t="n"/>
      <c r="JPA370" s="476" t="n"/>
      <c r="JPB370" s="476" t="n"/>
      <c r="JPC370" s="476" t="n"/>
      <c r="JPD370" s="476" t="n"/>
      <c r="JPE370" s="476" t="n"/>
      <c r="JPF370" s="476" t="n"/>
      <c r="JPG370" s="476" t="n"/>
      <c r="JPH370" s="476" t="n"/>
      <c r="JPI370" s="476" t="n"/>
      <c r="JPJ370" s="476" t="n"/>
      <c r="JPK370" s="476" t="n"/>
      <c r="JPL370" s="476" t="n"/>
      <c r="JPM370" s="476" t="n"/>
      <c r="JPN370" s="476" t="n"/>
      <c r="JPO370" s="476" t="n"/>
      <c r="JPP370" s="476" t="n"/>
      <c r="JPQ370" s="476" t="n"/>
      <c r="JPR370" s="476" t="n"/>
      <c r="JPS370" s="476" t="n"/>
      <c r="JPT370" s="476" t="n"/>
      <c r="JPU370" s="476" t="n"/>
      <c r="JPV370" s="476" t="n"/>
      <c r="JPW370" s="476" t="n"/>
      <c r="JPX370" s="476" t="n"/>
      <c r="JPY370" s="476" t="n"/>
      <c r="JPZ370" s="476" t="n"/>
      <c r="JQA370" s="476" t="n"/>
      <c r="JQB370" s="476" t="n"/>
      <c r="JQC370" s="476" t="n"/>
      <c r="JQD370" s="476" t="n"/>
      <c r="JQE370" s="476" t="n"/>
      <c r="JQF370" s="476" t="n"/>
      <c r="JQG370" s="476" t="n"/>
      <c r="JQH370" s="476" t="n"/>
      <c r="JQI370" s="476" t="n"/>
      <c r="JQJ370" s="476" t="n"/>
      <c r="JQK370" s="476" t="n"/>
      <c r="JQL370" s="476" t="n"/>
      <c r="JQM370" s="476" t="n"/>
      <c r="JQN370" s="476" t="n"/>
      <c r="JQO370" s="476" t="n"/>
      <c r="JQP370" s="476" t="n"/>
      <c r="JQQ370" s="476" t="n"/>
      <c r="JQR370" s="476" t="n"/>
      <c r="JQS370" s="476" t="n"/>
      <c r="JQT370" s="476" t="n"/>
      <c r="JQU370" s="476" t="n"/>
      <c r="JQV370" s="476" t="n"/>
      <c r="JQW370" s="476" t="n"/>
      <c r="JQX370" s="476" t="n"/>
      <c r="JQY370" s="476" t="n"/>
      <c r="JQZ370" s="476" t="n"/>
      <c r="JRA370" s="476" t="n"/>
      <c r="JRB370" s="476" t="n"/>
      <c r="JRC370" s="476" t="n"/>
      <c r="JRD370" s="476" t="n"/>
      <c r="JRE370" s="476" t="n"/>
      <c r="JRF370" s="476" t="n"/>
      <c r="JRG370" s="476" t="n"/>
      <c r="JRH370" s="476" t="n"/>
      <c r="JRI370" s="476" t="n"/>
      <c r="JRJ370" s="476" t="n"/>
      <c r="JRK370" s="476" t="n"/>
      <c r="JRL370" s="476" t="n"/>
      <c r="JRM370" s="476" t="n"/>
      <c r="JRN370" s="476" t="n"/>
      <c r="JRO370" s="476" t="n"/>
      <c r="JRP370" s="476" t="n"/>
      <c r="JRQ370" s="476" t="n"/>
      <c r="JRR370" s="476" t="n"/>
      <c r="JRS370" s="476" t="n"/>
      <c r="JRT370" s="476" t="n"/>
      <c r="JRU370" s="476" t="n"/>
      <c r="JRV370" s="476" t="n"/>
      <c r="JRW370" s="476" t="n"/>
      <c r="JRX370" s="476" t="n"/>
      <c r="JRY370" s="476" t="n"/>
      <c r="JRZ370" s="476" t="n"/>
      <c r="JSA370" s="476" t="n"/>
      <c r="JSB370" s="476" t="n"/>
      <c r="JSC370" s="476" t="n"/>
      <c r="JSD370" s="476" t="n"/>
      <c r="JSE370" s="476" t="n"/>
      <c r="JSF370" s="476" t="n"/>
      <c r="JSG370" s="476" t="n"/>
      <c r="JSH370" s="476" t="n"/>
      <c r="JSI370" s="476" t="n"/>
      <c r="JSJ370" s="476" t="n"/>
      <c r="JSK370" s="476" t="n"/>
      <c r="JSL370" s="476" t="n"/>
      <c r="JSM370" s="476" t="n"/>
      <c r="JSN370" s="476" t="n"/>
      <c r="JSO370" s="476" t="n"/>
      <c r="JSP370" s="476" t="n"/>
      <c r="JSQ370" s="476" t="n"/>
      <c r="JSR370" s="476" t="n"/>
      <c r="JSS370" s="476" t="n"/>
      <c r="JST370" s="476" t="n"/>
      <c r="JSU370" s="476" t="n"/>
      <c r="JSV370" s="476" t="n"/>
      <c r="JSW370" s="476" t="n"/>
      <c r="JSX370" s="476" t="n"/>
      <c r="JSY370" s="476" t="n"/>
      <c r="JSZ370" s="476" t="n"/>
      <c r="JTA370" s="476" t="n"/>
      <c r="JTB370" s="476" t="n"/>
      <c r="JTC370" s="476" t="n"/>
      <c r="JTD370" s="476" t="n"/>
      <c r="JTE370" s="476" t="n"/>
      <c r="JTF370" s="476" t="n"/>
      <c r="JTG370" s="476" t="n"/>
      <c r="JTH370" s="476" t="n"/>
      <c r="JTI370" s="476" t="n"/>
      <c r="JTJ370" s="476" t="n"/>
      <c r="JTK370" s="476" t="n"/>
      <c r="JTL370" s="476" t="n"/>
      <c r="JTM370" s="476" t="n"/>
      <c r="JTN370" s="476" t="n"/>
      <c r="JTO370" s="476" t="n"/>
      <c r="JTP370" s="476" t="n"/>
      <c r="JTQ370" s="476" t="n"/>
      <c r="JTR370" s="476" t="n"/>
      <c r="JTS370" s="476" t="n"/>
      <c r="JTT370" s="476" t="n"/>
      <c r="JTU370" s="476" t="n"/>
      <c r="JTV370" s="476" t="n"/>
      <c r="JTW370" s="476" t="n"/>
      <c r="JTX370" s="476" t="n"/>
      <c r="JTY370" s="476" t="n"/>
      <c r="JTZ370" s="476" t="n"/>
      <c r="JUA370" s="476" t="n"/>
      <c r="JUB370" s="476" t="n"/>
      <c r="JUC370" s="476" t="n"/>
      <c r="JUD370" s="476" t="n"/>
      <c r="JUE370" s="476" t="n"/>
      <c r="JUF370" s="476" t="n"/>
      <c r="JUG370" s="476" t="n"/>
      <c r="JUH370" s="476" t="n"/>
      <c r="JUI370" s="476" t="n"/>
      <c r="JUJ370" s="476" t="n"/>
      <c r="JUK370" s="476" t="n"/>
      <c r="JUL370" s="476" t="n"/>
      <c r="JUM370" s="476" t="n"/>
      <c r="JUN370" s="476" t="n"/>
      <c r="JUO370" s="476" t="n"/>
      <c r="JUP370" s="476" t="n"/>
      <c r="JUQ370" s="476" t="n"/>
      <c r="JUR370" s="476" t="n"/>
      <c r="JUS370" s="476" t="n"/>
      <c r="JUT370" s="476" t="n"/>
      <c r="JUU370" s="476" t="n"/>
      <c r="JUV370" s="476" t="n"/>
      <c r="JUW370" s="476" t="n"/>
      <c r="JUX370" s="476" t="n"/>
      <c r="JUY370" s="476" t="n"/>
      <c r="JUZ370" s="476" t="n"/>
      <c r="JVA370" s="476" t="n"/>
      <c r="JVB370" s="476" t="n"/>
      <c r="JVC370" s="476" t="n"/>
      <c r="JVD370" s="476" t="n"/>
      <c r="JVE370" s="476" t="n"/>
      <c r="JVF370" s="476" t="n"/>
      <c r="JVG370" s="476" t="n"/>
      <c r="JVH370" s="476" t="n"/>
      <c r="JVI370" s="476" t="n"/>
      <c r="JVJ370" s="476" t="n"/>
      <c r="JVK370" s="476" t="n"/>
      <c r="JVL370" s="476" t="n"/>
      <c r="JVM370" s="476" t="n"/>
      <c r="JVN370" s="476" t="n"/>
      <c r="JVO370" s="476" t="n"/>
      <c r="JVP370" s="476" t="n"/>
      <c r="JVQ370" s="476" t="n"/>
      <c r="JVR370" s="476" t="n"/>
      <c r="JVS370" s="476" t="n"/>
      <c r="JVT370" s="476" t="n"/>
      <c r="JVU370" s="476" t="n"/>
      <c r="JVV370" s="476" t="n"/>
      <c r="JVW370" s="476" t="n"/>
      <c r="JVX370" s="476" t="n"/>
      <c r="JVY370" s="476" t="n"/>
      <c r="JVZ370" s="476" t="n"/>
      <c r="JWA370" s="476" t="n"/>
      <c r="JWB370" s="476" t="n"/>
      <c r="JWC370" s="476" t="n"/>
      <c r="JWD370" s="476" t="n"/>
      <c r="JWE370" s="476" t="n"/>
      <c r="JWF370" s="476" t="n"/>
      <c r="JWG370" s="476" t="n"/>
      <c r="JWH370" s="476" t="n"/>
      <c r="JWI370" s="476" t="n"/>
      <c r="JWJ370" s="476" t="n"/>
      <c r="JWK370" s="476" t="n"/>
      <c r="JWL370" s="476" t="n"/>
      <c r="JWM370" s="476" t="n"/>
      <c r="JWN370" s="476" t="n"/>
      <c r="JWO370" s="476" t="n"/>
      <c r="JWP370" s="476" t="n"/>
      <c r="JWQ370" s="476" t="n"/>
      <c r="JWR370" s="476" t="n"/>
      <c r="JWS370" s="476" t="n"/>
      <c r="JWT370" s="476" t="n"/>
      <c r="JWU370" s="476" t="n"/>
      <c r="JWV370" s="476" t="n"/>
      <c r="JWW370" s="476" t="n"/>
      <c r="JWX370" s="476" t="n"/>
      <c r="JWY370" s="476" t="n"/>
      <c r="JWZ370" s="476" t="n"/>
      <c r="JXA370" s="476" t="n"/>
      <c r="JXB370" s="476" t="n"/>
      <c r="JXC370" s="476" t="n"/>
      <c r="JXD370" s="476" t="n"/>
      <c r="JXE370" s="476" t="n"/>
      <c r="JXF370" s="476" t="n"/>
      <c r="JXG370" s="476" t="n"/>
      <c r="JXH370" s="476" t="n"/>
      <c r="JXI370" s="476" t="n"/>
      <c r="JXJ370" s="476" t="n"/>
      <c r="JXK370" s="476" t="n"/>
      <c r="JXL370" s="476" t="n"/>
      <c r="JXM370" s="476" t="n"/>
      <c r="JXN370" s="476" t="n"/>
      <c r="JXO370" s="476" t="n"/>
      <c r="JXP370" s="476" t="n"/>
      <c r="JXQ370" s="476" t="n"/>
      <c r="JXR370" s="476" t="n"/>
      <c r="JXS370" s="476" t="n"/>
      <c r="JXT370" s="476" t="n"/>
      <c r="JXU370" s="476" t="n"/>
      <c r="JXV370" s="476" t="n"/>
      <c r="JXW370" s="476" t="n"/>
      <c r="JXX370" s="476" t="n"/>
      <c r="JXY370" s="476" t="n"/>
      <c r="JXZ370" s="476" t="n"/>
      <c r="JYA370" s="476" t="n"/>
      <c r="JYB370" s="476" t="n"/>
      <c r="JYC370" s="476" t="n"/>
      <c r="JYD370" s="476" t="n"/>
      <c r="JYE370" s="476" t="n"/>
      <c r="JYF370" s="476" t="n"/>
      <c r="JYG370" s="476" t="n"/>
      <c r="JYH370" s="476" t="n"/>
      <c r="JYI370" s="476" t="n"/>
      <c r="JYJ370" s="476" t="n"/>
      <c r="JYK370" s="476" t="n"/>
      <c r="JYL370" s="476" t="n"/>
      <c r="JYM370" s="476" t="n"/>
      <c r="JYN370" s="476" t="n"/>
      <c r="JYO370" s="476" t="n"/>
      <c r="JYP370" s="476" t="n"/>
      <c r="JYQ370" s="476" t="n"/>
      <c r="JYR370" s="476" t="n"/>
      <c r="JYS370" s="476" t="n"/>
      <c r="JYT370" s="476" t="n"/>
      <c r="JYU370" s="476" t="n"/>
      <c r="JYV370" s="476" t="n"/>
      <c r="JYW370" s="476" t="n"/>
      <c r="JYX370" s="476" t="n"/>
      <c r="JYY370" s="476" t="n"/>
      <c r="JYZ370" s="476" t="n"/>
      <c r="JZA370" s="476" t="n"/>
      <c r="JZB370" s="476" t="n"/>
      <c r="JZC370" s="476" t="n"/>
      <c r="JZD370" s="476" t="n"/>
      <c r="JZE370" s="476" t="n"/>
      <c r="JZF370" s="476" t="n"/>
      <c r="JZG370" s="476" t="n"/>
      <c r="JZH370" s="476" t="n"/>
      <c r="JZI370" s="476" t="n"/>
      <c r="JZJ370" s="476" t="n"/>
      <c r="JZK370" s="476" t="n"/>
      <c r="JZL370" s="476" t="n"/>
      <c r="JZM370" s="476" t="n"/>
      <c r="JZN370" s="476" t="n"/>
      <c r="JZO370" s="476" t="n"/>
      <c r="JZP370" s="476" t="n"/>
      <c r="JZQ370" s="476" t="n"/>
      <c r="JZR370" s="476" t="n"/>
      <c r="JZS370" s="476" t="n"/>
      <c r="JZT370" s="476" t="n"/>
      <c r="JZU370" s="476" t="n"/>
      <c r="JZV370" s="476" t="n"/>
      <c r="JZW370" s="476" t="n"/>
      <c r="JZX370" s="476" t="n"/>
      <c r="JZY370" s="476" t="n"/>
      <c r="JZZ370" s="476" t="n"/>
      <c r="KAA370" s="476" t="n"/>
      <c r="KAB370" s="476" t="n"/>
      <c r="KAC370" s="476" t="n"/>
      <c r="KAD370" s="476" t="n"/>
      <c r="KAE370" s="476" t="n"/>
      <c r="KAF370" s="476" t="n"/>
      <c r="KAG370" s="476" t="n"/>
      <c r="KAH370" s="476" t="n"/>
      <c r="KAI370" s="476" t="n"/>
      <c r="KAJ370" s="476" t="n"/>
      <c r="KAK370" s="476" t="n"/>
      <c r="KAL370" s="476" t="n"/>
      <c r="KAM370" s="476" t="n"/>
      <c r="KAN370" s="476" t="n"/>
      <c r="KAO370" s="476" t="n"/>
      <c r="KAP370" s="476" t="n"/>
      <c r="KAQ370" s="476" t="n"/>
      <c r="KAR370" s="476" t="n"/>
      <c r="KAS370" s="476" t="n"/>
      <c r="KAT370" s="476" t="n"/>
      <c r="KAU370" s="476" t="n"/>
      <c r="KAV370" s="476" t="n"/>
      <c r="KAW370" s="476" t="n"/>
      <c r="KAX370" s="476" t="n"/>
      <c r="KAY370" s="476" t="n"/>
      <c r="KAZ370" s="476" t="n"/>
      <c r="KBA370" s="476" t="n"/>
      <c r="KBB370" s="476" t="n"/>
      <c r="KBC370" s="476" t="n"/>
      <c r="KBD370" s="476" t="n"/>
      <c r="KBE370" s="476" t="n"/>
      <c r="KBF370" s="476" t="n"/>
      <c r="KBG370" s="476" t="n"/>
      <c r="KBH370" s="476" t="n"/>
      <c r="KBI370" s="476" t="n"/>
      <c r="KBJ370" s="476" t="n"/>
      <c r="KBK370" s="476" t="n"/>
      <c r="KBL370" s="476" t="n"/>
      <c r="KBM370" s="476" t="n"/>
      <c r="KBN370" s="476" t="n"/>
      <c r="KBO370" s="476" t="n"/>
      <c r="KBP370" s="476" t="n"/>
      <c r="KBQ370" s="476" t="n"/>
      <c r="KBR370" s="476" t="n"/>
      <c r="KBS370" s="476" t="n"/>
      <c r="KBT370" s="476" t="n"/>
      <c r="KBU370" s="476" t="n"/>
      <c r="KBV370" s="476" t="n"/>
      <c r="KBW370" s="476" t="n"/>
      <c r="KBX370" s="476" t="n"/>
      <c r="KBY370" s="476" t="n"/>
      <c r="KBZ370" s="476" t="n"/>
      <c r="KCA370" s="476" t="n"/>
      <c r="KCB370" s="476" t="n"/>
      <c r="KCC370" s="476" t="n"/>
      <c r="KCD370" s="476" t="n"/>
      <c r="KCE370" s="476" t="n"/>
      <c r="KCF370" s="476" t="n"/>
      <c r="KCG370" s="476" t="n"/>
      <c r="KCH370" s="476" t="n"/>
      <c r="KCI370" s="476" t="n"/>
      <c r="KCJ370" s="476" t="n"/>
      <c r="KCK370" s="476" t="n"/>
      <c r="KCL370" s="476" t="n"/>
      <c r="KCM370" s="476" t="n"/>
      <c r="KCN370" s="476" t="n"/>
      <c r="KCO370" s="476" t="n"/>
      <c r="KCP370" s="476" t="n"/>
      <c r="KCQ370" s="476" t="n"/>
      <c r="KCR370" s="476" t="n"/>
      <c r="KCS370" s="476" t="n"/>
      <c r="KCT370" s="476" t="n"/>
      <c r="KCU370" s="476" t="n"/>
      <c r="KCV370" s="476" t="n"/>
      <c r="KCW370" s="476" t="n"/>
      <c r="KCX370" s="476" t="n"/>
      <c r="KCY370" s="476" t="n"/>
      <c r="KCZ370" s="476" t="n"/>
      <c r="KDA370" s="476" t="n"/>
      <c r="KDB370" s="476" t="n"/>
      <c r="KDC370" s="476" t="n"/>
      <c r="KDD370" s="476" t="n"/>
      <c r="KDE370" s="476" t="n"/>
      <c r="KDF370" s="476" t="n"/>
      <c r="KDG370" s="476" t="n"/>
      <c r="KDH370" s="476" t="n"/>
      <c r="KDI370" s="476" t="n"/>
      <c r="KDJ370" s="476" t="n"/>
      <c r="KDK370" s="476" t="n"/>
      <c r="KDL370" s="476" t="n"/>
      <c r="KDM370" s="476" t="n"/>
      <c r="KDN370" s="476" t="n"/>
      <c r="KDO370" s="476" t="n"/>
      <c r="KDP370" s="476" t="n"/>
      <c r="KDQ370" s="476" t="n"/>
      <c r="KDR370" s="476" t="n"/>
      <c r="KDS370" s="476" t="n"/>
      <c r="KDT370" s="476" t="n"/>
      <c r="KDU370" s="476" t="n"/>
      <c r="KDV370" s="476" t="n"/>
      <c r="KDW370" s="476" t="n"/>
      <c r="KDX370" s="476" t="n"/>
      <c r="KDY370" s="476" t="n"/>
      <c r="KDZ370" s="476" t="n"/>
      <c r="KEA370" s="476" t="n"/>
      <c r="KEB370" s="476" t="n"/>
      <c r="KEC370" s="476" t="n"/>
      <c r="KED370" s="476" t="n"/>
      <c r="KEE370" s="476" t="n"/>
      <c r="KEF370" s="476" t="n"/>
      <c r="KEG370" s="476" t="n"/>
      <c r="KEH370" s="476" t="n"/>
      <c r="KEI370" s="476" t="n"/>
      <c r="KEJ370" s="476" t="n"/>
      <c r="KEK370" s="476" t="n"/>
      <c r="KEL370" s="476" t="n"/>
      <c r="KEM370" s="476" t="n"/>
      <c r="KEN370" s="476" t="n"/>
      <c r="KEO370" s="476" t="n"/>
      <c r="KEP370" s="476" t="n"/>
      <c r="KEQ370" s="476" t="n"/>
      <c r="KER370" s="476" t="n"/>
      <c r="KES370" s="476" t="n"/>
      <c r="KET370" s="476" t="n"/>
      <c r="KEU370" s="476" t="n"/>
      <c r="KEV370" s="476" t="n"/>
      <c r="KEW370" s="476" t="n"/>
      <c r="KEX370" s="476" t="n"/>
      <c r="KEY370" s="476" t="n"/>
      <c r="KEZ370" s="476" t="n"/>
      <c r="KFA370" s="476" t="n"/>
      <c r="KFB370" s="476" t="n"/>
      <c r="KFC370" s="476" t="n"/>
      <c r="KFD370" s="476" t="n"/>
      <c r="KFE370" s="476" t="n"/>
      <c r="KFF370" s="476" t="n"/>
      <c r="KFG370" s="476" t="n"/>
      <c r="KFH370" s="476" t="n"/>
      <c r="KFI370" s="476" t="n"/>
      <c r="KFJ370" s="476" t="n"/>
      <c r="KFK370" s="476" t="n"/>
      <c r="KFL370" s="476" t="n"/>
      <c r="KFM370" s="476" t="n"/>
      <c r="KFN370" s="476" t="n"/>
      <c r="KFO370" s="476" t="n"/>
      <c r="KFP370" s="476" t="n"/>
      <c r="KFQ370" s="476" t="n"/>
      <c r="KFR370" s="476" t="n"/>
      <c r="KFS370" s="476" t="n"/>
      <c r="KFT370" s="476" t="n"/>
      <c r="KFU370" s="476" t="n"/>
      <c r="KFV370" s="476" t="n"/>
      <c r="KFW370" s="476" t="n"/>
      <c r="KFX370" s="476" t="n"/>
      <c r="KFY370" s="476" t="n"/>
      <c r="KFZ370" s="476" t="n"/>
      <c r="KGA370" s="476" t="n"/>
      <c r="KGB370" s="476" t="n"/>
      <c r="KGC370" s="476" t="n"/>
      <c r="KGD370" s="476" t="n"/>
      <c r="KGE370" s="476" t="n"/>
      <c r="KGF370" s="476" t="n"/>
      <c r="KGG370" s="476" t="n"/>
      <c r="KGH370" s="476" t="n"/>
      <c r="KGI370" s="476" t="n"/>
      <c r="KGJ370" s="476" t="n"/>
      <c r="KGK370" s="476" t="n"/>
      <c r="KGL370" s="476" t="n"/>
      <c r="KGM370" s="476" t="n"/>
      <c r="KGN370" s="476" t="n"/>
      <c r="KGO370" s="476" t="n"/>
      <c r="KGP370" s="476" t="n"/>
      <c r="KGQ370" s="476" t="n"/>
      <c r="KGR370" s="476" t="n"/>
      <c r="KGS370" s="476" t="n"/>
      <c r="KGT370" s="476" t="n"/>
      <c r="KGU370" s="476" t="n"/>
      <c r="KGV370" s="476" t="n"/>
      <c r="KGW370" s="476" t="n"/>
      <c r="KGX370" s="476" t="n"/>
      <c r="KGY370" s="476" t="n"/>
      <c r="KGZ370" s="476" t="n"/>
      <c r="KHA370" s="476" t="n"/>
      <c r="KHB370" s="476" t="n"/>
      <c r="KHC370" s="476" t="n"/>
      <c r="KHD370" s="476" t="n"/>
      <c r="KHE370" s="476" t="n"/>
      <c r="KHF370" s="476" t="n"/>
      <c r="KHG370" s="476" t="n"/>
      <c r="KHH370" s="476" t="n"/>
      <c r="KHI370" s="476" t="n"/>
      <c r="KHJ370" s="476" t="n"/>
      <c r="KHK370" s="476" t="n"/>
      <c r="KHL370" s="476" t="n"/>
      <c r="KHM370" s="476" t="n"/>
      <c r="KHN370" s="476" t="n"/>
      <c r="KHO370" s="476" t="n"/>
      <c r="KHP370" s="476" t="n"/>
      <c r="KHQ370" s="476" t="n"/>
      <c r="KHR370" s="476" t="n"/>
      <c r="KHS370" s="476" t="n"/>
      <c r="KHT370" s="476" t="n"/>
      <c r="KHU370" s="476" t="n"/>
      <c r="KHV370" s="476" t="n"/>
      <c r="KHW370" s="476" t="n"/>
      <c r="KHX370" s="476" t="n"/>
      <c r="KHY370" s="476" t="n"/>
      <c r="KHZ370" s="476" t="n"/>
      <c r="KIA370" s="476" t="n"/>
      <c r="KIB370" s="476" t="n"/>
      <c r="KIC370" s="476" t="n"/>
      <c r="KID370" s="476" t="n"/>
      <c r="KIE370" s="476" t="n"/>
      <c r="KIF370" s="476" t="n"/>
      <c r="KIG370" s="476" t="n"/>
      <c r="KIH370" s="476" t="n"/>
      <c r="KII370" s="476" t="n"/>
      <c r="KIJ370" s="476" t="n"/>
      <c r="KIK370" s="476" t="n"/>
      <c r="KIL370" s="476" t="n"/>
      <c r="KIM370" s="476" t="n"/>
      <c r="KIN370" s="476" t="n"/>
      <c r="KIO370" s="476" t="n"/>
      <c r="KIP370" s="476" t="n"/>
      <c r="KIQ370" s="476" t="n"/>
      <c r="KIR370" s="476" t="n"/>
      <c r="KIS370" s="476" t="n"/>
      <c r="KIT370" s="476" t="n"/>
      <c r="KIU370" s="476" t="n"/>
      <c r="KIV370" s="476" t="n"/>
      <c r="KIW370" s="476" t="n"/>
      <c r="KIX370" s="476" t="n"/>
      <c r="KIY370" s="476" t="n"/>
      <c r="KIZ370" s="476" t="n"/>
      <c r="KJA370" s="476" t="n"/>
      <c r="KJB370" s="476" t="n"/>
      <c r="KJC370" s="476" t="n"/>
      <c r="KJD370" s="476" t="n"/>
      <c r="KJE370" s="476" t="n"/>
      <c r="KJF370" s="476" t="n"/>
      <c r="KJG370" s="476" t="n"/>
      <c r="KJH370" s="476" t="n"/>
      <c r="KJI370" s="476" t="n"/>
      <c r="KJJ370" s="476" t="n"/>
      <c r="KJK370" s="476" t="n"/>
      <c r="KJL370" s="476" t="n"/>
      <c r="KJM370" s="476" t="n"/>
      <c r="KJN370" s="476" t="n"/>
      <c r="KJO370" s="476" t="n"/>
      <c r="KJP370" s="476" t="n"/>
      <c r="KJQ370" s="476" t="n"/>
      <c r="KJR370" s="476" t="n"/>
      <c r="KJS370" s="476" t="n"/>
      <c r="KJT370" s="476" t="n"/>
      <c r="KJU370" s="476" t="n"/>
      <c r="KJV370" s="476" t="n"/>
      <c r="KJW370" s="476" t="n"/>
      <c r="KJX370" s="476" t="n"/>
      <c r="KJY370" s="476" t="n"/>
      <c r="KJZ370" s="476" t="n"/>
      <c r="KKA370" s="476" t="n"/>
      <c r="KKB370" s="476" t="n"/>
      <c r="KKC370" s="476" t="n"/>
      <c r="KKD370" s="476" t="n"/>
      <c r="KKE370" s="476" t="n"/>
      <c r="KKF370" s="476" t="n"/>
      <c r="KKG370" s="476" t="n"/>
      <c r="KKH370" s="476" t="n"/>
      <c r="KKI370" s="476" t="n"/>
      <c r="KKJ370" s="476" t="n"/>
      <c r="KKK370" s="476" t="n"/>
      <c r="KKL370" s="476" t="n"/>
      <c r="KKM370" s="476" t="n"/>
      <c r="KKN370" s="476" t="n"/>
      <c r="KKO370" s="476" t="n"/>
      <c r="KKP370" s="476" t="n"/>
      <c r="KKQ370" s="476" t="n"/>
      <c r="KKR370" s="476" t="n"/>
      <c r="KKS370" s="476" t="n"/>
      <c r="KKT370" s="476" t="n"/>
      <c r="KKU370" s="476" t="n"/>
      <c r="KKV370" s="476" t="n"/>
      <c r="KKW370" s="476" t="n"/>
      <c r="KKX370" s="476" t="n"/>
      <c r="KKY370" s="476" t="n"/>
      <c r="KKZ370" s="476" t="n"/>
      <c r="KLA370" s="476" t="n"/>
      <c r="KLB370" s="476" t="n"/>
      <c r="KLC370" s="476" t="n"/>
      <c r="KLD370" s="476" t="n"/>
      <c r="KLE370" s="476" t="n"/>
      <c r="KLF370" s="476" t="n"/>
      <c r="KLG370" s="476" t="n"/>
      <c r="KLH370" s="476" t="n"/>
      <c r="KLI370" s="476" t="n"/>
      <c r="KLJ370" s="476" t="n"/>
      <c r="KLK370" s="476" t="n"/>
      <c r="KLL370" s="476" t="n"/>
      <c r="KLM370" s="476" t="n"/>
      <c r="KLN370" s="476" t="n"/>
      <c r="KLO370" s="476" t="n"/>
      <c r="KLP370" s="476" t="n"/>
      <c r="KLQ370" s="476" t="n"/>
      <c r="KLR370" s="476" t="n"/>
      <c r="KLS370" s="476" t="n"/>
      <c r="KLT370" s="476" t="n"/>
      <c r="KLU370" s="476" t="n"/>
      <c r="KLV370" s="476" t="n"/>
      <c r="KLW370" s="476" t="n"/>
      <c r="KLX370" s="476" t="n"/>
      <c r="KLY370" s="476" t="n"/>
      <c r="KLZ370" s="476" t="n"/>
      <c r="KMA370" s="476" t="n"/>
      <c r="KMB370" s="476" t="n"/>
      <c r="KMC370" s="476" t="n"/>
      <c r="KMD370" s="476" t="n"/>
      <c r="KME370" s="476" t="n"/>
      <c r="KMF370" s="476" t="n"/>
      <c r="KMG370" s="476" t="n"/>
      <c r="KMH370" s="476" t="n"/>
      <c r="KMI370" s="476" t="n"/>
      <c r="KMJ370" s="476" t="n"/>
      <c r="KMK370" s="476" t="n"/>
      <c r="KML370" s="476" t="n"/>
      <c r="KMM370" s="476" t="n"/>
      <c r="KMN370" s="476" t="n"/>
      <c r="KMO370" s="476" t="n"/>
      <c r="KMP370" s="476" t="n"/>
      <c r="KMQ370" s="476" t="n"/>
      <c r="KMR370" s="476" t="n"/>
      <c r="KMS370" s="476" t="n"/>
      <c r="KMT370" s="476" t="n"/>
      <c r="KMU370" s="476" t="n"/>
      <c r="KMV370" s="476" t="n"/>
      <c r="KMW370" s="476" t="n"/>
      <c r="KMX370" s="476" t="n"/>
      <c r="KMY370" s="476" t="n"/>
      <c r="KMZ370" s="476" t="n"/>
      <c r="KNA370" s="476" t="n"/>
      <c r="KNB370" s="476" t="n"/>
      <c r="KNC370" s="476" t="n"/>
      <c r="KND370" s="476" t="n"/>
      <c r="KNE370" s="476" t="n"/>
      <c r="KNF370" s="476" t="n"/>
      <c r="KNG370" s="476" t="n"/>
      <c r="KNH370" s="476" t="n"/>
      <c r="KNI370" s="476" t="n"/>
      <c r="KNJ370" s="476" t="n"/>
      <c r="KNK370" s="476" t="n"/>
      <c r="KNL370" s="476" t="n"/>
      <c r="KNM370" s="476" t="n"/>
      <c r="KNN370" s="476" t="n"/>
      <c r="KNO370" s="476" t="n"/>
      <c r="KNP370" s="476" t="n"/>
      <c r="KNQ370" s="476" t="n"/>
      <c r="KNR370" s="476" t="n"/>
      <c r="KNS370" s="476" t="n"/>
      <c r="KNT370" s="476" t="n"/>
      <c r="KNU370" s="476" t="n"/>
      <c r="KNV370" s="476" t="n"/>
      <c r="KNW370" s="476" t="n"/>
      <c r="KNX370" s="476" t="n"/>
      <c r="KNY370" s="476" t="n"/>
      <c r="KNZ370" s="476" t="n"/>
      <c r="KOA370" s="476" t="n"/>
      <c r="KOB370" s="476" t="n"/>
      <c r="KOC370" s="476" t="n"/>
      <c r="KOD370" s="476" t="n"/>
      <c r="KOE370" s="476" t="n"/>
      <c r="KOF370" s="476" t="n"/>
      <c r="KOG370" s="476" t="n"/>
      <c r="KOH370" s="476" t="n"/>
      <c r="KOI370" s="476" t="n"/>
      <c r="KOJ370" s="476" t="n"/>
      <c r="KOK370" s="476" t="n"/>
      <c r="KOL370" s="476" t="n"/>
      <c r="KOM370" s="476" t="n"/>
      <c r="KON370" s="476" t="n"/>
      <c r="KOO370" s="476" t="n"/>
      <c r="KOP370" s="476" t="n"/>
      <c r="KOQ370" s="476" t="n"/>
      <c r="KOR370" s="476" t="n"/>
      <c r="KOS370" s="476" t="n"/>
      <c r="KOT370" s="476" t="n"/>
      <c r="KOU370" s="476" t="n"/>
      <c r="KOV370" s="476" t="n"/>
      <c r="KOW370" s="476" t="n"/>
      <c r="KOX370" s="476" t="n"/>
      <c r="KOY370" s="476" t="n"/>
      <c r="KOZ370" s="476" t="n"/>
      <c r="KPA370" s="476" t="n"/>
      <c r="KPB370" s="476" t="n"/>
      <c r="KPC370" s="476" t="n"/>
      <c r="KPD370" s="476" t="n"/>
      <c r="KPE370" s="476" t="n"/>
      <c r="KPF370" s="476" t="n"/>
      <c r="KPG370" s="476" t="n"/>
      <c r="KPH370" s="476" t="n"/>
      <c r="KPI370" s="476" t="n"/>
      <c r="KPJ370" s="476" t="n"/>
      <c r="KPK370" s="476" t="n"/>
      <c r="KPL370" s="476" t="n"/>
      <c r="KPM370" s="476" t="n"/>
      <c r="KPN370" s="476" t="n"/>
      <c r="KPO370" s="476" t="n"/>
      <c r="KPP370" s="476" t="n"/>
      <c r="KPQ370" s="476" t="n"/>
      <c r="KPR370" s="476" t="n"/>
      <c r="KPS370" s="476" t="n"/>
      <c r="KPT370" s="476" t="n"/>
      <c r="KPU370" s="476" t="n"/>
      <c r="KPV370" s="476" t="n"/>
      <c r="KPW370" s="476" t="n"/>
      <c r="KPX370" s="476" t="n"/>
      <c r="KPY370" s="476" t="n"/>
      <c r="KPZ370" s="476" t="n"/>
      <c r="KQA370" s="476" t="n"/>
      <c r="KQB370" s="476" t="n"/>
      <c r="KQC370" s="476" t="n"/>
      <c r="KQD370" s="476" t="n"/>
      <c r="KQE370" s="476" t="n"/>
      <c r="KQF370" s="476" t="n"/>
      <c r="KQG370" s="476" t="n"/>
      <c r="KQH370" s="476" t="n"/>
      <c r="KQI370" s="476" t="n"/>
      <c r="KQJ370" s="476" t="n"/>
      <c r="KQK370" s="476" t="n"/>
      <c r="KQL370" s="476" t="n"/>
      <c r="KQM370" s="476" t="n"/>
      <c r="KQN370" s="476" t="n"/>
      <c r="KQO370" s="476" t="n"/>
      <c r="KQP370" s="476" t="n"/>
      <c r="KQQ370" s="476" t="n"/>
      <c r="KQR370" s="476" t="n"/>
      <c r="KQS370" s="476" t="n"/>
      <c r="KQT370" s="476" t="n"/>
      <c r="KQU370" s="476" t="n"/>
      <c r="KQV370" s="476" t="n"/>
      <c r="KQW370" s="476" t="n"/>
      <c r="KQX370" s="476" t="n"/>
      <c r="KQY370" s="476" t="n"/>
      <c r="KQZ370" s="476" t="n"/>
      <c r="KRA370" s="476" t="n"/>
      <c r="KRB370" s="476" t="n"/>
      <c r="KRC370" s="476" t="n"/>
      <c r="KRD370" s="476" t="n"/>
      <c r="KRE370" s="476" t="n"/>
      <c r="KRF370" s="476" t="n"/>
      <c r="KRG370" s="476" t="n"/>
      <c r="KRH370" s="476" t="n"/>
      <c r="KRI370" s="476" t="n"/>
      <c r="KRJ370" s="476" t="n"/>
      <c r="KRK370" s="476" t="n"/>
      <c r="KRL370" s="476" t="n"/>
      <c r="KRM370" s="476" t="n"/>
      <c r="KRN370" s="476" t="n"/>
      <c r="KRO370" s="476" t="n"/>
      <c r="KRP370" s="476" t="n"/>
      <c r="KRQ370" s="476" t="n"/>
      <c r="KRR370" s="476" t="n"/>
      <c r="KRS370" s="476" t="n"/>
      <c r="KRT370" s="476" t="n"/>
      <c r="KRU370" s="476" t="n"/>
      <c r="KRV370" s="476" t="n"/>
      <c r="KRW370" s="476" t="n"/>
      <c r="KRX370" s="476" t="n"/>
      <c r="KRY370" s="476" t="n"/>
      <c r="KRZ370" s="476" t="n"/>
      <c r="KSA370" s="476" t="n"/>
      <c r="KSB370" s="476" t="n"/>
      <c r="KSC370" s="476" t="n"/>
      <c r="KSD370" s="476" t="n"/>
      <c r="KSE370" s="476" t="n"/>
      <c r="KSF370" s="476" t="n"/>
      <c r="KSG370" s="476" t="n"/>
      <c r="KSH370" s="476" t="n"/>
      <c r="KSI370" s="476" t="n"/>
      <c r="KSJ370" s="476" t="n"/>
      <c r="KSK370" s="476" t="n"/>
      <c r="KSL370" s="476" t="n"/>
      <c r="KSM370" s="476" t="n"/>
      <c r="KSN370" s="476" t="n"/>
      <c r="KSO370" s="476" t="n"/>
      <c r="KSP370" s="476" t="n"/>
      <c r="KSQ370" s="476" t="n"/>
      <c r="KSR370" s="476" t="n"/>
      <c r="KSS370" s="476" t="n"/>
      <c r="KST370" s="476" t="n"/>
      <c r="KSU370" s="476" t="n"/>
      <c r="KSV370" s="476" t="n"/>
      <c r="KSW370" s="476" t="n"/>
      <c r="KSX370" s="476" t="n"/>
      <c r="KSY370" s="476" t="n"/>
      <c r="KSZ370" s="476" t="n"/>
      <c r="KTA370" s="476" t="n"/>
      <c r="KTB370" s="476" t="n"/>
      <c r="KTC370" s="476" t="n"/>
      <c r="KTD370" s="476" t="n"/>
      <c r="KTE370" s="476" t="n"/>
      <c r="KTF370" s="476" t="n"/>
      <c r="KTG370" s="476" t="n"/>
      <c r="KTH370" s="476" t="n"/>
      <c r="KTI370" s="476" t="n"/>
      <c r="KTJ370" s="476" t="n"/>
      <c r="KTK370" s="476" t="n"/>
      <c r="KTL370" s="476" t="n"/>
      <c r="KTM370" s="476" t="n"/>
      <c r="KTN370" s="476" t="n"/>
      <c r="KTO370" s="476" t="n"/>
      <c r="KTP370" s="476" t="n"/>
      <c r="KTQ370" s="476" t="n"/>
      <c r="KTR370" s="476" t="n"/>
      <c r="KTS370" s="476" t="n"/>
      <c r="KTT370" s="476" t="n"/>
      <c r="KTU370" s="476" t="n"/>
      <c r="KTV370" s="476" t="n"/>
      <c r="KTW370" s="476" t="n"/>
      <c r="KTX370" s="476" t="n"/>
      <c r="KTY370" s="476" t="n"/>
      <c r="KTZ370" s="476" t="n"/>
      <c r="KUA370" s="476" t="n"/>
      <c r="KUB370" s="476" t="n"/>
      <c r="KUC370" s="476" t="n"/>
      <c r="KUD370" s="476" t="n"/>
      <c r="KUE370" s="476" t="n"/>
      <c r="KUF370" s="476" t="n"/>
      <c r="KUG370" s="476" t="n"/>
      <c r="KUH370" s="476" t="n"/>
      <c r="KUI370" s="476" t="n"/>
      <c r="KUJ370" s="476" t="n"/>
      <c r="KUK370" s="476" t="n"/>
      <c r="KUL370" s="476" t="n"/>
      <c r="KUM370" s="476" t="n"/>
      <c r="KUN370" s="476" t="n"/>
      <c r="KUO370" s="476" t="n"/>
      <c r="KUP370" s="476" t="n"/>
      <c r="KUQ370" s="476" t="n"/>
      <c r="KUR370" s="476" t="n"/>
      <c r="KUS370" s="476" t="n"/>
      <c r="KUT370" s="476" t="n"/>
      <c r="KUU370" s="476" t="n"/>
      <c r="KUV370" s="476" t="n"/>
      <c r="KUW370" s="476" t="n"/>
      <c r="KUX370" s="476" t="n"/>
      <c r="KUY370" s="476" t="n"/>
      <c r="KUZ370" s="476" t="n"/>
      <c r="KVA370" s="476" t="n"/>
      <c r="KVB370" s="476" t="n"/>
      <c r="KVC370" s="476" t="n"/>
      <c r="KVD370" s="476" t="n"/>
      <c r="KVE370" s="476" t="n"/>
      <c r="KVF370" s="476" t="n"/>
      <c r="KVG370" s="476" t="n"/>
      <c r="KVH370" s="476" t="n"/>
      <c r="KVI370" s="476" t="n"/>
      <c r="KVJ370" s="476" t="n"/>
      <c r="KVK370" s="476" t="n"/>
      <c r="KVL370" s="476" t="n"/>
      <c r="KVM370" s="476" t="n"/>
      <c r="KVN370" s="476" t="n"/>
      <c r="KVO370" s="476" t="n"/>
      <c r="KVP370" s="476" t="n"/>
      <c r="KVQ370" s="476" t="n"/>
      <c r="KVR370" s="476" t="n"/>
      <c r="KVS370" s="476" t="n"/>
      <c r="KVT370" s="476" t="n"/>
      <c r="KVU370" s="476" t="n"/>
      <c r="KVV370" s="476" t="n"/>
      <c r="KVW370" s="476" t="n"/>
      <c r="KVX370" s="476" t="n"/>
      <c r="KVY370" s="476" t="n"/>
      <c r="KVZ370" s="476" t="n"/>
      <c r="KWA370" s="476" t="n"/>
      <c r="KWB370" s="476" t="n"/>
      <c r="KWC370" s="476" t="n"/>
      <c r="KWD370" s="476" t="n"/>
      <c r="KWE370" s="476" t="n"/>
      <c r="KWF370" s="476" t="n"/>
      <c r="KWG370" s="476" t="n"/>
      <c r="KWH370" s="476" t="n"/>
      <c r="KWI370" s="476" t="n"/>
      <c r="KWJ370" s="476" t="n"/>
      <c r="KWK370" s="476" t="n"/>
      <c r="KWL370" s="476" t="n"/>
      <c r="KWM370" s="476" t="n"/>
      <c r="KWN370" s="476" t="n"/>
      <c r="KWO370" s="476" t="n"/>
      <c r="KWP370" s="476" t="n"/>
      <c r="KWQ370" s="476" t="n"/>
      <c r="KWR370" s="476" t="n"/>
      <c r="KWS370" s="476" t="n"/>
      <c r="KWT370" s="476" t="n"/>
      <c r="KWU370" s="476" t="n"/>
      <c r="KWV370" s="476" t="n"/>
      <c r="KWW370" s="476" t="n"/>
      <c r="KWX370" s="476" t="n"/>
      <c r="KWY370" s="476" t="n"/>
      <c r="KWZ370" s="476" t="n"/>
      <c r="KXA370" s="476" t="n"/>
      <c r="KXB370" s="476" t="n"/>
      <c r="KXC370" s="476" t="n"/>
      <c r="KXD370" s="476" t="n"/>
      <c r="KXE370" s="476" t="n"/>
      <c r="KXF370" s="476" t="n"/>
      <c r="KXG370" s="476" t="n"/>
      <c r="KXH370" s="476" t="n"/>
      <c r="KXI370" s="476" t="n"/>
      <c r="KXJ370" s="476" t="n"/>
      <c r="KXK370" s="476" t="n"/>
      <c r="KXL370" s="476" t="n"/>
      <c r="KXM370" s="476" t="n"/>
      <c r="KXN370" s="476" t="n"/>
      <c r="KXO370" s="476" t="n"/>
      <c r="KXP370" s="476" t="n"/>
      <c r="KXQ370" s="476" t="n"/>
      <c r="KXR370" s="476" t="n"/>
      <c r="KXS370" s="476" t="n"/>
      <c r="KXT370" s="476" t="n"/>
      <c r="KXU370" s="476" t="n"/>
      <c r="KXV370" s="476" t="n"/>
      <c r="KXW370" s="476" t="n"/>
      <c r="KXX370" s="476" t="n"/>
      <c r="KXY370" s="476" t="n"/>
      <c r="KXZ370" s="476" t="n"/>
      <c r="KYA370" s="476" t="n"/>
      <c r="KYB370" s="476" t="n"/>
      <c r="KYC370" s="476" t="n"/>
      <c r="KYD370" s="476" t="n"/>
      <c r="KYE370" s="476" t="n"/>
      <c r="KYF370" s="476" t="n"/>
      <c r="KYG370" s="476" t="n"/>
      <c r="KYH370" s="476" t="n"/>
      <c r="KYI370" s="476" t="n"/>
      <c r="KYJ370" s="476" t="n"/>
      <c r="KYK370" s="476" t="n"/>
      <c r="KYL370" s="476" t="n"/>
      <c r="KYM370" s="476" t="n"/>
      <c r="KYN370" s="476" t="n"/>
      <c r="KYO370" s="476" t="n"/>
      <c r="KYP370" s="476" t="n"/>
      <c r="KYQ370" s="476" t="n"/>
      <c r="KYR370" s="476" t="n"/>
      <c r="KYS370" s="476" t="n"/>
      <c r="KYT370" s="476" t="n"/>
      <c r="KYU370" s="476" t="n"/>
      <c r="KYV370" s="476" t="n"/>
      <c r="KYW370" s="476" t="n"/>
      <c r="KYX370" s="476" t="n"/>
      <c r="KYY370" s="476" t="n"/>
      <c r="KYZ370" s="476" t="n"/>
      <c r="KZA370" s="476" t="n"/>
      <c r="KZB370" s="476" t="n"/>
      <c r="KZC370" s="476" t="n"/>
      <c r="KZD370" s="476" t="n"/>
      <c r="KZE370" s="476" t="n"/>
      <c r="KZF370" s="476" t="n"/>
      <c r="KZG370" s="476" t="n"/>
      <c r="KZH370" s="476" t="n"/>
      <c r="KZI370" s="476" t="n"/>
      <c r="KZJ370" s="476" t="n"/>
      <c r="KZK370" s="476" t="n"/>
      <c r="KZL370" s="476" t="n"/>
      <c r="KZM370" s="476" t="n"/>
      <c r="KZN370" s="476" t="n"/>
      <c r="KZO370" s="476" t="n"/>
      <c r="KZP370" s="476" t="n"/>
      <c r="KZQ370" s="476" t="n"/>
      <c r="KZR370" s="476" t="n"/>
      <c r="KZS370" s="476" t="n"/>
      <c r="KZT370" s="476" t="n"/>
      <c r="KZU370" s="476" t="n"/>
      <c r="KZV370" s="476" t="n"/>
      <c r="KZW370" s="476" t="n"/>
      <c r="KZX370" s="476" t="n"/>
      <c r="KZY370" s="476" t="n"/>
      <c r="KZZ370" s="476" t="n"/>
      <c r="LAA370" s="476" t="n"/>
      <c r="LAB370" s="476" t="n"/>
      <c r="LAC370" s="476" t="n"/>
      <c r="LAD370" s="476" t="n"/>
      <c r="LAE370" s="476" t="n"/>
      <c r="LAF370" s="476" t="n"/>
      <c r="LAG370" s="476" t="n"/>
      <c r="LAH370" s="476" t="n"/>
      <c r="LAI370" s="476" t="n"/>
      <c r="LAJ370" s="476" t="n"/>
      <c r="LAK370" s="476" t="n"/>
      <c r="LAL370" s="476" t="n"/>
      <c r="LAM370" s="476" t="n"/>
      <c r="LAN370" s="476" t="n"/>
      <c r="LAO370" s="476" t="n"/>
      <c r="LAP370" s="476" t="n"/>
      <c r="LAQ370" s="476" t="n"/>
      <c r="LAR370" s="476" t="n"/>
      <c r="LAS370" s="476" t="n"/>
      <c r="LAT370" s="476" t="n"/>
      <c r="LAU370" s="476" t="n"/>
      <c r="LAV370" s="476" t="n"/>
      <c r="LAW370" s="476" t="n"/>
      <c r="LAX370" s="476" t="n"/>
      <c r="LAY370" s="476" t="n"/>
      <c r="LAZ370" s="476" t="n"/>
      <c r="LBA370" s="476" t="n"/>
      <c r="LBB370" s="476" t="n"/>
      <c r="LBC370" s="476" t="n"/>
      <c r="LBD370" s="476" t="n"/>
      <c r="LBE370" s="476" t="n"/>
      <c r="LBF370" s="476" t="n"/>
      <c r="LBG370" s="476" t="n"/>
      <c r="LBH370" s="476" t="n"/>
      <c r="LBI370" s="476" t="n"/>
      <c r="LBJ370" s="476" t="n"/>
      <c r="LBK370" s="476" t="n"/>
      <c r="LBL370" s="476" t="n"/>
      <c r="LBM370" s="476" t="n"/>
      <c r="LBN370" s="476" t="n"/>
      <c r="LBO370" s="476" t="n"/>
      <c r="LBP370" s="476" t="n"/>
      <c r="LBQ370" s="476" t="n"/>
      <c r="LBR370" s="476" t="n"/>
      <c r="LBS370" s="476" t="n"/>
      <c r="LBT370" s="476" t="n"/>
      <c r="LBU370" s="476" t="n"/>
      <c r="LBV370" s="476" t="n"/>
      <c r="LBW370" s="476" t="n"/>
      <c r="LBX370" s="476" t="n"/>
      <c r="LBY370" s="476" t="n"/>
      <c r="LBZ370" s="476" t="n"/>
      <c r="LCA370" s="476" t="n"/>
      <c r="LCB370" s="476" t="n"/>
      <c r="LCC370" s="476" t="n"/>
      <c r="LCD370" s="476" t="n"/>
      <c r="LCE370" s="476" t="n"/>
      <c r="LCF370" s="476" t="n"/>
      <c r="LCG370" s="476" t="n"/>
      <c r="LCH370" s="476" t="n"/>
      <c r="LCI370" s="476" t="n"/>
      <c r="LCJ370" s="476" t="n"/>
      <c r="LCK370" s="476" t="n"/>
      <c r="LCL370" s="476" t="n"/>
      <c r="LCM370" s="476" t="n"/>
      <c r="LCN370" s="476" t="n"/>
      <c r="LCO370" s="476" t="n"/>
      <c r="LCP370" s="476" t="n"/>
      <c r="LCQ370" s="476" t="n"/>
      <c r="LCR370" s="476" t="n"/>
      <c r="LCS370" s="476" t="n"/>
      <c r="LCT370" s="476" t="n"/>
      <c r="LCU370" s="476" t="n"/>
      <c r="LCV370" s="476" t="n"/>
      <c r="LCW370" s="476" t="n"/>
      <c r="LCX370" s="476" t="n"/>
      <c r="LCY370" s="476" t="n"/>
      <c r="LCZ370" s="476" t="n"/>
      <c r="LDA370" s="476" t="n"/>
      <c r="LDB370" s="476" t="n"/>
      <c r="LDC370" s="476" t="n"/>
      <c r="LDD370" s="476" t="n"/>
      <c r="LDE370" s="476" t="n"/>
      <c r="LDF370" s="476" t="n"/>
      <c r="LDG370" s="476" t="n"/>
      <c r="LDH370" s="476" t="n"/>
      <c r="LDI370" s="476" t="n"/>
      <c r="LDJ370" s="476" t="n"/>
      <c r="LDK370" s="476" t="n"/>
      <c r="LDL370" s="476" t="n"/>
      <c r="LDM370" s="476" t="n"/>
      <c r="LDN370" s="476" t="n"/>
      <c r="LDO370" s="476" t="n"/>
      <c r="LDP370" s="476" t="n"/>
      <c r="LDQ370" s="476" t="n"/>
      <c r="LDR370" s="476" t="n"/>
      <c r="LDS370" s="476" t="n"/>
      <c r="LDT370" s="476" t="n"/>
      <c r="LDU370" s="476" t="n"/>
      <c r="LDV370" s="476" t="n"/>
      <c r="LDW370" s="476" t="n"/>
      <c r="LDX370" s="476" t="n"/>
      <c r="LDY370" s="476" t="n"/>
      <c r="LDZ370" s="476" t="n"/>
      <c r="LEA370" s="476" t="n"/>
      <c r="LEB370" s="476" t="n"/>
      <c r="LEC370" s="476" t="n"/>
      <c r="LED370" s="476" t="n"/>
      <c r="LEE370" s="476" t="n"/>
      <c r="LEF370" s="476" t="n"/>
      <c r="LEG370" s="476" t="n"/>
      <c r="LEH370" s="476" t="n"/>
      <c r="LEI370" s="476" t="n"/>
      <c r="LEJ370" s="476" t="n"/>
      <c r="LEK370" s="476" t="n"/>
      <c r="LEL370" s="476" t="n"/>
      <c r="LEM370" s="476" t="n"/>
      <c r="LEN370" s="476" t="n"/>
      <c r="LEO370" s="476" t="n"/>
      <c r="LEP370" s="476" t="n"/>
      <c r="LEQ370" s="476" t="n"/>
      <c r="LER370" s="476" t="n"/>
      <c r="LES370" s="476" t="n"/>
      <c r="LET370" s="476" t="n"/>
      <c r="LEU370" s="476" t="n"/>
      <c r="LEV370" s="476" t="n"/>
      <c r="LEW370" s="476" t="n"/>
      <c r="LEX370" s="476" t="n"/>
      <c r="LEY370" s="476" t="n"/>
      <c r="LEZ370" s="476" t="n"/>
      <c r="LFA370" s="476" t="n"/>
      <c r="LFB370" s="476" t="n"/>
      <c r="LFC370" s="476" t="n"/>
      <c r="LFD370" s="476" t="n"/>
      <c r="LFE370" s="476" t="n"/>
      <c r="LFF370" s="476" t="n"/>
      <c r="LFG370" s="476" t="n"/>
      <c r="LFH370" s="476" t="n"/>
      <c r="LFI370" s="476" t="n"/>
      <c r="LFJ370" s="476" t="n"/>
      <c r="LFK370" s="476" t="n"/>
      <c r="LFL370" s="476" t="n"/>
      <c r="LFM370" s="476" t="n"/>
      <c r="LFN370" s="476" t="n"/>
      <c r="LFO370" s="476" t="n"/>
      <c r="LFP370" s="476" t="n"/>
      <c r="LFQ370" s="476" t="n"/>
      <c r="LFR370" s="476" t="n"/>
      <c r="LFS370" s="476" t="n"/>
      <c r="LFT370" s="476" t="n"/>
      <c r="LFU370" s="476" t="n"/>
      <c r="LFV370" s="476" t="n"/>
      <c r="LFW370" s="476" t="n"/>
      <c r="LFX370" s="476" t="n"/>
      <c r="LFY370" s="476" t="n"/>
      <c r="LFZ370" s="476" t="n"/>
      <c r="LGA370" s="476" t="n"/>
      <c r="LGB370" s="476" t="n"/>
      <c r="LGC370" s="476" t="n"/>
      <c r="LGD370" s="476" t="n"/>
      <c r="LGE370" s="476" t="n"/>
      <c r="LGF370" s="476" t="n"/>
      <c r="LGG370" s="476" t="n"/>
      <c r="LGH370" s="476" t="n"/>
      <c r="LGI370" s="476" t="n"/>
      <c r="LGJ370" s="476" t="n"/>
      <c r="LGK370" s="476" t="n"/>
      <c r="LGL370" s="476" t="n"/>
      <c r="LGM370" s="476" t="n"/>
      <c r="LGN370" s="476" t="n"/>
      <c r="LGO370" s="476" t="n"/>
      <c r="LGP370" s="476" t="n"/>
      <c r="LGQ370" s="476" t="n"/>
      <c r="LGR370" s="476" t="n"/>
      <c r="LGS370" s="476" t="n"/>
      <c r="LGT370" s="476" t="n"/>
      <c r="LGU370" s="476" t="n"/>
      <c r="LGV370" s="476" t="n"/>
      <c r="LGW370" s="476" t="n"/>
      <c r="LGX370" s="476" t="n"/>
      <c r="LGY370" s="476" t="n"/>
      <c r="LGZ370" s="476" t="n"/>
      <c r="LHA370" s="476" t="n"/>
      <c r="LHB370" s="476" t="n"/>
      <c r="LHC370" s="476" t="n"/>
      <c r="LHD370" s="476" t="n"/>
      <c r="LHE370" s="476" t="n"/>
      <c r="LHF370" s="476" t="n"/>
      <c r="LHG370" s="476" t="n"/>
      <c r="LHH370" s="476" t="n"/>
      <c r="LHI370" s="476" t="n"/>
      <c r="LHJ370" s="476" t="n"/>
      <c r="LHK370" s="476" t="n"/>
      <c r="LHL370" s="476" t="n"/>
      <c r="LHM370" s="476" t="n"/>
      <c r="LHN370" s="476" t="n"/>
      <c r="LHO370" s="476" t="n"/>
      <c r="LHP370" s="476" t="n"/>
      <c r="LHQ370" s="476" t="n"/>
      <c r="LHR370" s="476" t="n"/>
      <c r="LHS370" s="476" t="n"/>
      <c r="LHT370" s="476" t="n"/>
      <c r="LHU370" s="476" t="n"/>
      <c r="LHV370" s="476" t="n"/>
      <c r="LHW370" s="476" t="n"/>
      <c r="LHX370" s="476" t="n"/>
      <c r="LHY370" s="476" t="n"/>
      <c r="LHZ370" s="476" t="n"/>
      <c r="LIA370" s="476" t="n"/>
      <c r="LIB370" s="476" t="n"/>
      <c r="LIC370" s="476" t="n"/>
      <c r="LID370" s="476" t="n"/>
      <c r="LIE370" s="476" t="n"/>
      <c r="LIF370" s="476" t="n"/>
      <c r="LIG370" s="476" t="n"/>
      <c r="LIH370" s="476" t="n"/>
      <c r="LII370" s="476" t="n"/>
      <c r="LIJ370" s="476" t="n"/>
      <c r="LIK370" s="476" t="n"/>
      <c r="LIL370" s="476" t="n"/>
      <c r="LIM370" s="476" t="n"/>
      <c r="LIN370" s="476" t="n"/>
      <c r="LIO370" s="476" t="n"/>
      <c r="LIP370" s="476" t="n"/>
      <c r="LIQ370" s="476" t="n"/>
      <c r="LIR370" s="476" t="n"/>
      <c r="LIS370" s="476" t="n"/>
      <c r="LIT370" s="476" t="n"/>
      <c r="LIU370" s="476" t="n"/>
      <c r="LIV370" s="476" t="n"/>
      <c r="LIW370" s="476" t="n"/>
      <c r="LIX370" s="476" t="n"/>
      <c r="LIY370" s="476" t="n"/>
      <c r="LIZ370" s="476" t="n"/>
      <c r="LJA370" s="476" t="n"/>
      <c r="LJB370" s="476" t="n"/>
      <c r="LJC370" s="476" t="n"/>
      <c r="LJD370" s="476" t="n"/>
      <c r="LJE370" s="476" t="n"/>
      <c r="LJF370" s="476" t="n"/>
      <c r="LJG370" s="476" t="n"/>
      <c r="LJH370" s="476" t="n"/>
      <c r="LJI370" s="476" t="n"/>
      <c r="LJJ370" s="476" t="n"/>
      <c r="LJK370" s="476" t="n"/>
      <c r="LJL370" s="476" t="n"/>
      <c r="LJM370" s="476" t="n"/>
      <c r="LJN370" s="476" t="n"/>
      <c r="LJO370" s="476" t="n"/>
      <c r="LJP370" s="476" t="n"/>
      <c r="LJQ370" s="476" t="n"/>
      <c r="LJR370" s="476" t="n"/>
      <c r="LJS370" s="476" t="n"/>
      <c r="LJT370" s="476" t="n"/>
      <c r="LJU370" s="476" t="n"/>
      <c r="LJV370" s="476" t="n"/>
      <c r="LJW370" s="476" t="n"/>
      <c r="LJX370" s="476" t="n"/>
      <c r="LJY370" s="476" t="n"/>
      <c r="LJZ370" s="476" t="n"/>
      <c r="LKA370" s="476" t="n"/>
      <c r="LKB370" s="476" t="n"/>
      <c r="LKC370" s="476" t="n"/>
      <c r="LKD370" s="476" t="n"/>
      <c r="LKE370" s="476" t="n"/>
      <c r="LKF370" s="476" t="n"/>
      <c r="LKG370" s="476" t="n"/>
      <c r="LKH370" s="476" t="n"/>
      <c r="LKI370" s="476" t="n"/>
      <c r="LKJ370" s="476" t="n"/>
      <c r="LKK370" s="476" t="n"/>
      <c r="LKL370" s="476" t="n"/>
      <c r="LKM370" s="476" t="n"/>
      <c r="LKN370" s="476" t="n"/>
      <c r="LKO370" s="476" t="n"/>
      <c r="LKP370" s="476" t="n"/>
      <c r="LKQ370" s="476" t="n"/>
      <c r="LKR370" s="476" t="n"/>
      <c r="LKS370" s="476" t="n"/>
      <c r="LKT370" s="476" t="n"/>
      <c r="LKU370" s="476" t="n"/>
      <c r="LKV370" s="476" t="n"/>
      <c r="LKW370" s="476" t="n"/>
      <c r="LKX370" s="476" t="n"/>
      <c r="LKY370" s="476" t="n"/>
      <c r="LKZ370" s="476" t="n"/>
      <c r="LLA370" s="476" t="n"/>
      <c r="LLB370" s="476" t="n"/>
      <c r="LLC370" s="476" t="n"/>
      <c r="LLD370" s="476" t="n"/>
      <c r="LLE370" s="476" t="n"/>
      <c r="LLF370" s="476" t="n"/>
      <c r="LLG370" s="476" t="n"/>
      <c r="LLH370" s="476" t="n"/>
      <c r="LLI370" s="476" t="n"/>
      <c r="LLJ370" s="476" t="n"/>
      <c r="LLK370" s="476" t="n"/>
      <c r="LLL370" s="476" t="n"/>
      <c r="LLM370" s="476" t="n"/>
      <c r="LLN370" s="476" t="n"/>
      <c r="LLO370" s="476" t="n"/>
      <c r="LLP370" s="476" t="n"/>
      <c r="LLQ370" s="476" t="n"/>
      <c r="LLR370" s="476" t="n"/>
      <c r="LLS370" s="476" t="n"/>
      <c r="LLT370" s="476" t="n"/>
      <c r="LLU370" s="476" t="n"/>
      <c r="LLV370" s="476" t="n"/>
      <c r="LLW370" s="476" t="n"/>
      <c r="LLX370" s="476" t="n"/>
      <c r="LLY370" s="476" t="n"/>
      <c r="LLZ370" s="476" t="n"/>
      <c r="LMA370" s="476" t="n"/>
      <c r="LMB370" s="476" t="n"/>
      <c r="LMC370" s="476" t="n"/>
      <c r="LMD370" s="476" t="n"/>
      <c r="LME370" s="476" t="n"/>
      <c r="LMF370" s="476" t="n"/>
      <c r="LMG370" s="476" t="n"/>
      <c r="LMH370" s="476" t="n"/>
      <c r="LMI370" s="476" t="n"/>
      <c r="LMJ370" s="476" t="n"/>
      <c r="LMK370" s="476" t="n"/>
      <c r="LML370" s="476" t="n"/>
      <c r="LMM370" s="476" t="n"/>
      <c r="LMN370" s="476" t="n"/>
      <c r="LMO370" s="476" t="n"/>
      <c r="LMP370" s="476" t="n"/>
      <c r="LMQ370" s="476" t="n"/>
      <c r="LMR370" s="476" t="n"/>
      <c r="LMS370" s="476" t="n"/>
      <c r="LMT370" s="476" t="n"/>
      <c r="LMU370" s="476" t="n"/>
      <c r="LMV370" s="476" t="n"/>
      <c r="LMW370" s="476" t="n"/>
      <c r="LMX370" s="476" t="n"/>
      <c r="LMY370" s="476" t="n"/>
      <c r="LMZ370" s="476" t="n"/>
      <c r="LNA370" s="476" t="n"/>
      <c r="LNB370" s="476" t="n"/>
      <c r="LNC370" s="476" t="n"/>
      <c r="LND370" s="476" t="n"/>
      <c r="LNE370" s="476" t="n"/>
      <c r="LNF370" s="476" t="n"/>
      <c r="LNG370" s="476" t="n"/>
      <c r="LNH370" s="476" t="n"/>
      <c r="LNI370" s="476" t="n"/>
      <c r="LNJ370" s="476" t="n"/>
      <c r="LNK370" s="476" t="n"/>
      <c r="LNL370" s="476" t="n"/>
      <c r="LNM370" s="476" t="n"/>
      <c r="LNN370" s="476" t="n"/>
      <c r="LNO370" s="476" t="n"/>
      <c r="LNP370" s="476" t="n"/>
      <c r="LNQ370" s="476" t="n"/>
      <c r="LNR370" s="476" t="n"/>
      <c r="LNS370" s="476" t="n"/>
      <c r="LNT370" s="476" t="n"/>
      <c r="LNU370" s="476" t="n"/>
      <c r="LNV370" s="476" t="n"/>
      <c r="LNW370" s="476" t="n"/>
      <c r="LNX370" s="476" t="n"/>
      <c r="LNY370" s="476" t="n"/>
      <c r="LNZ370" s="476" t="n"/>
      <c r="LOA370" s="476" t="n"/>
      <c r="LOB370" s="476" t="n"/>
      <c r="LOC370" s="476" t="n"/>
      <c r="LOD370" s="476" t="n"/>
      <c r="LOE370" s="476" t="n"/>
      <c r="LOF370" s="476" t="n"/>
      <c r="LOG370" s="476" t="n"/>
      <c r="LOH370" s="476" t="n"/>
      <c r="LOI370" s="476" t="n"/>
      <c r="LOJ370" s="476" t="n"/>
      <c r="LOK370" s="476" t="n"/>
      <c r="LOL370" s="476" t="n"/>
      <c r="LOM370" s="476" t="n"/>
      <c r="LON370" s="476" t="n"/>
      <c r="LOO370" s="476" t="n"/>
      <c r="LOP370" s="476" t="n"/>
      <c r="LOQ370" s="476" t="n"/>
      <c r="LOR370" s="476" t="n"/>
      <c r="LOS370" s="476" t="n"/>
      <c r="LOT370" s="476" t="n"/>
      <c r="LOU370" s="476" t="n"/>
      <c r="LOV370" s="476" t="n"/>
      <c r="LOW370" s="476" t="n"/>
      <c r="LOX370" s="476" t="n"/>
      <c r="LOY370" s="476" t="n"/>
      <c r="LOZ370" s="476" t="n"/>
      <c r="LPA370" s="476" t="n"/>
      <c r="LPB370" s="476" t="n"/>
      <c r="LPC370" s="476" t="n"/>
      <c r="LPD370" s="476" t="n"/>
      <c r="LPE370" s="476" t="n"/>
      <c r="LPF370" s="476" t="n"/>
      <c r="LPG370" s="476" t="n"/>
      <c r="LPH370" s="476" t="n"/>
      <c r="LPI370" s="476" t="n"/>
      <c r="LPJ370" s="476" t="n"/>
      <c r="LPK370" s="476" t="n"/>
      <c r="LPL370" s="476" t="n"/>
      <c r="LPM370" s="476" t="n"/>
      <c r="LPN370" s="476" t="n"/>
      <c r="LPO370" s="476" t="n"/>
      <c r="LPP370" s="476" t="n"/>
      <c r="LPQ370" s="476" t="n"/>
      <c r="LPR370" s="476" t="n"/>
      <c r="LPS370" s="476" t="n"/>
      <c r="LPT370" s="476" t="n"/>
      <c r="LPU370" s="476" t="n"/>
      <c r="LPV370" s="476" t="n"/>
      <c r="LPW370" s="476" t="n"/>
      <c r="LPX370" s="476" t="n"/>
      <c r="LPY370" s="476" t="n"/>
      <c r="LPZ370" s="476" t="n"/>
      <c r="LQA370" s="476" t="n"/>
      <c r="LQB370" s="476" t="n"/>
      <c r="LQC370" s="476" t="n"/>
      <c r="LQD370" s="476" t="n"/>
      <c r="LQE370" s="476" t="n"/>
      <c r="LQF370" s="476" t="n"/>
      <c r="LQG370" s="476" t="n"/>
      <c r="LQH370" s="476" t="n"/>
      <c r="LQI370" s="476" t="n"/>
      <c r="LQJ370" s="476" t="n"/>
      <c r="LQK370" s="476" t="n"/>
      <c r="LQL370" s="476" t="n"/>
      <c r="LQM370" s="476" t="n"/>
      <c r="LQN370" s="476" t="n"/>
      <c r="LQO370" s="476" t="n"/>
      <c r="LQP370" s="476" t="n"/>
      <c r="LQQ370" s="476" t="n"/>
      <c r="LQR370" s="476" t="n"/>
      <c r="LQS370" s="476" t="n"/>
      <c r="LQT370" s="476" t="n"/>
      <c r="LQU370" s="476" t="n"/>
      <c r="LQV370" s="476" t="n"/>
      <c r="LQW370" s="476" t="n"/>
      <c r="LQX370" s="476" t="n"/>
      <c r="LQY370" s="476" t="n"/>
      <c r="LQZ370" s="476" t="n"/>
      <c r="LRA370" s="476" t="n"/>
      <c r="LRB370" s="476" t="n"/>
      <c r="LRC370" s="476" t="n"/>
      <c r="LRD370" s="476" t="n"/>
      <c r="LRE370" s="476" t="n"/>
      <c r="LRF370" s="476" t="n"/>
      <c r="LRG370" s="476" t="n"/>
      <c r="LRH370" s="476" t="n"/>
      <c r="LRI370" s="476" t="n"/>
      <c r="LRJ370" s="476" t="n"/>
      <c r="LRK370" s="476" t="n"/>
      <c r="LRL370" s="476" t="n"/>
      <c r="LRM370" s="476" t="n"/>
      <c r="LRN370" s="476" t="n"/>
      <c r="LRO370" s="476" t="n"/>
      <c r="LRP370" s="476" t="n"/>
      <c r="LRQ370" s="476" t="n"/>
      <c r="LRR370" s="476" t="n"/>
      <c r="LRS370" s="476" t="n"/>
      <c r="LRT370" s="476" t="n"/>
      <c r="LRU370" s="476" t="n"/>
      <c r="LRV370" s="476" t="n"/>
      <c r="LRW370" s="476" t="n"/>
      <c r="LRX370" s="476" t="n"/>
      <c r="LRY370" s="476" t="n"/>
      <c r="LRZ370" s="476" t="n"/>
      <c r="LSA370" s="476" t="n"/>
      <c r="LSB370" s="476" t="n"/>
      <c r="LSC370" s="476" t="n"/>
      <c r="LSD370" s="476" t="n"/>
      <c r="LSE370" s="476" t="n"/>
      <c r="LSF370" s="476" t="n"/>
      <c r="LSG370" s="476" t="n"/>
      <c r="LSH370" s="476" t="n"/>
      <c r="LSI370" s="476" t="n"/>
      <c r="LSJ370" s="476" t="n"/>
      <c r="LSK370" s="476" t="n"/>
      <c r="LSL370" s="476" t="n"/>
      <c r="LSM370" s="476" t="n"/>
      <c r="LSN370" s="476" t="n"/>
      <c r="LSO370" s="476" t="n"/>
      <c r="LSP370" s="476" t="n"/>
      <c r="LSQ370" s="476" t="n"/>
      <c r="LSR370" s="476" t="n"/>
      <c r="LSS370" s="476" t="n"/>
      <c r="LST370" s="476" t="n"/>
      <c r="LSU370" s="476" t="n"/>
      <c r="LSV370" s="476" t="n"/>
      <c r="LSW370" s="476" t="n"/>
      <c r="LSX370" s="476" t="n"/>
      <c r="LSY370" s="476" t="n"/>
      <c r="LSZ370" s="476" t="n"/>
      <c r="LTA370" s="476" t="n"/>
      <c r="LTB370" s="476" t="n"/>
      <c r="LTC370" s="476" t="n"/>
      <c r="LTD370" s="476" t="n"/>
      <c r="LTE370" s="476" t="n"/>
      <c r="LTF370" s="476" t="n"/>
      <c r="LTG370" s="476" t="n"/>
      <c r="LTH370" s="476" t="n"/>
      <c r="LTI370" s="476" t="n"/>
      <c r="LTJ370" s="476" t="n"/>
      <c r="LTK370" s="476" t="n"/>
      <c r="LTL370" s="476" t="n"/>
      <c r="LTM370" s="476" t="n"/>
      <c r="LTN370" s="476" t="n"/>
      <c r="LTO370" s="476" t="n"/>
      <c r="LTP370" s="476" t="n"/>
      <c r="LTQ370" s="476" t="n"/>
      <c r="LTR370" s="476" t="n"/>
      <c r="LTS370" s="476" t="n"/>
      <c r="LTT370" s="476" t="n"/>
      <c r="LTU370" s="476" t="n"/>
      <c r="LTV370" s="476" t="n"/>
      <c r="LTW370" s="476" t="n"/>
      <c r="LTX370" s="476" t="n"/>
      <c r="LTY370" s="476" t="n"/>
      <c r="LTZ370" s="476" t="n"/>
      <c r="LUA370" s="476" t="n"/>
      <c r="LUB370" s="476" t="n"/>
      <c r="LUC370" s="476" t="n"/>
      <c r="LUD370" s="476" t="n"/>
      <c r="LUE370" s="476" t="n"/>
      <c r="LUF370" s="476" t="n"/>
      <c r="LUG370" s="476" t="n"/>
      <c r="LUH370" s="476" t="n"/>
      <c r="LUI370" s="476" t="n"/>
      <c r="LUJ370" s="476" t="n"/>
      <c r="LUK370" s="476" t="n"/>
      <c r="LUL370" s="476" t="n"/>
      <c r="LUM370" s="476" t="n"/>
      <c r="LUN370" s="476" t="n"/>
      <c r="LUO370" s="476" t="n"/>
      <c r="LUP370" s="476" t="n"/>
      <c r="LUQ370" s="476" t="n"/>
      <c r="LUR370" s="476" t="n"/>
      <c r="LUS370" s="476" t="n"/>
      <c r="LUT370" s="476" t="n"/>
      <c r="LUU370" s="476" t="n"/>
      <c r="LUV370" s="476" t="n"/>
      <c r="LUW370" s="476" t="n"/>
      <c r="LUX370" s="476" t="n"/>
      <c r="LUY370" s="476" t="n"/>
      <c r="LUZ370" s="476" t="n"/>
      <c r="LVA370" s="476" t="n"/>
      <c r="LVB370" s="476" t="n"/>
      <c r="LVC370" s="476" t="n"/>
      <c r="LVD370" s="476" t="n"/>
      <c r="LVE370" s="476" t="n"/>
      <c r="LVF370" s="476" t="n"/>
      <c r="LVG370" s="476" t="n"/>
      <c r="LVH370" s="476" t="n"/>
      <c r="LVI370" s="476" t="n"/>
      <c r="LVJ370" s="476" t="n"/>
      <c r="LVK370" s="476" t="n"/>
      <c r="LVL370" s="476" t="n"/>
      <c r="LVM370" s="476" t="n"/>
      <c r="LVN370" s="476" t="n"/>
      <c r="LVO370" s="476" t="n"/>
      <c r="LVP370" s="476" t="n"/>
      <c r="LVQ370" s="476" t="n"/>
      <c r="LVR370" s="476" t="n"/>
      <c r="LVS370" s="476" t="n"/>
      <c r="LVT370" s="476" t="n"/>
      <c r="LVU370" s="476" t="n"/>
      <c r="LVV370" s="476" t="n"/>
      <c r="LVW370" s="476" t="n"/>
      <c r="LVX370" s="476" t="n"/>
      <c r="LVY370" s="476" t="n"/>
      <c r="LVZ370" s="476" t="n"/>
      <c r="LWA370" s="476" t="n"/>
      <c r="LWB370" s="476" t="n"/>
      <c r="LWC370" s="476" t="n"/>
      <c r="LWD370" s="476" t="n"/>
      <c r="LWE370" s="476" t="n"/>
      <c r="LWF370" s="476" t="n"/>
      <c r="LWG370" s="476" t="n"/>
      <c r="LWH370" s="476" t="n"/>
      <c r="LWI370" s="476" t="n"/>
      <c r="LWJ370" s="476" t="n"/>
      <c r="LWK370" s="476" t="n"/>
      <c r="LWL370" s="476" t="n"/>
      <c r="LWM370" s="476" t="n"/>
      <c r="LWN370" s="476" t="n"/>
      <c r="LWO370" s="476" t="n"/>
      <c r="LWP370" s="476" t="n"/>
      <c r="LWQ370" s="476" t="n"/>
      <c r="LWR370" s="476" t="n"/>
      <c r="LWS370" s="476" t="n"/>
      <c r="LWT370" s="476" t="n"/>
      <c r="LWU370" s="476" t="n"/>
      <c r="LWV370" s="476" t="n"/>
      <c r="LWW370" s="476" t="n"/>
      <c r="LWX370" s="476" t="n"/>
      <c r="LWY370" s="476" t="n"/>
      <c r="LWZ370" s="476" t="n"/>
      <c r="LXA370" s="476" t="n"/>
      <c r="LXB370" s="476" t="n"/>
      <c r="LXC370" s="476" t="n"/>
      <c r="LXD370" s="476" t="n"/>
      <c r="LXE370" s="476" t="n"/>
      <c r="LXF370" s="476" t="n"/>
      <c r="LXG370" s="476" t="n"/>
      <c r="LXH370" s="476" t="n"/>
      <c r="LXI370" s="476" t="n"/>
      <c r="LXJ370" s="476" t="n"/>
      <c r="LXK370" s="476" t="n"/>
      <c r="LXL370" s="476" t="n"/>
      <c r="LXM370" s="476" t="n"/>
      <c r="LXN370" s="476" t="n"/>
      <c r="LXO370" s="476" t="n"/>
      <c r="LXP370" s="476" t="n"/>
      <c r="LXQ370" s="476" t="n"/>
      <c r="LXR370" s="476" t="n"/>
      <c r="LXS370" s="476" t="n"/>
      <c r="LXT370" s="476" t="n"/>
      <c r="LXU370" s="476" t="n"/>
      <c r="LXV370" s="476" t="n"/>
      <c r="LXW370" s="476" t="n"/>
      <c r="LXX370" s="476" t="n"/>
      <c r="LXY370" s="476" t="n"/>
      <c r="LXZ370" s="476" t="n"/>
      <c r="LYA370" s="476" t="n"/>
      <c r="LYB370" s="476" t="n"/>
      <c r="LYC370" s="476" t="n"/>
      <c r="LYD370" s="476" t="n"/>
      <c r="LYE370" s="476" t="n"/>
      <c r="LYF370" s="476" t="n"/>
      <c r="LYG370" s="476" t="n"/>
      <c r="LYH370" s="476" t="n"/>
      <c r="LYI370" s="476" t="n"/>
      <c r="LYJ370" s="476" t="n"/>
      <c r="LYK370" s="476" t="n"/>
      <c r="LYL370" s="476" t="n"/>
      <c r="LYM370" s="476" t="n"/>
      <c r="LYN370" s="476" t="n"/>
      <c r="LYO370" s="476" t="n"/>
      <c r="LYP370" s="476" t="n"/>
      <c r="LYQ370" s="476" t="n"/>
      <c r="LYR370" s="476" t="n"/>
      <c r="LYS370" s="476" t="n"/>
      <c r="LYT370" s="476" t="n"/>
      <c r="LYU370" s="476" t="n"/>
      <c r="LYV370" s="476" t="n"/>
      <c r="LYW370" s="476" t="n"/>
      <c r="LYX370" s="476" t="n"/>
      <c r="LYY370" s="476" t="n"/>
      <c r="LYZ370" s="476" t="n"/>
      <c r="LZA370" s="476" t="n"/>
      <c r="LZB370" s="476" t="n"/>
      <c r="LZC370" s="476" t="n"/>
      <c r="LZD370" s="476" t="n"/>
      <c r="LZE370" s="476" t="n"/>
      <c r="LZF370" s="476" t="n"/>
      <c r="LZG370" s="476" t="n"/>
      <c r="LZH370" s="476" t="n"/>
      <c r="LZI370" s="476" t="n"/>
      <c r="LZJ370" s="476" t="n"/>
      <c r="LZK370" s="476" t="n"/>
      <c r="LZL370" s="476" t="n"/>
      <c r="LZM370" s="476" t="n"/>
      <c r="LZN370" s="476" t="n"/>
      <c r="LZO370" s="476" t="n"/>
      <c r="LZP370" s="476" t="n"/>
      <c r="LZQ370" s="476" t="n"/>
      <c r="LZR370" s="476" t="n"/>
      <c r="LZS370" s="476" t="n"/>
      <c r="LZT370" s="476" t="n"/>
      <c r="LZU370" s="476" t="n"/>
      <c r="LZV370" s="476" t="n"/>
      <c r="LZW370" s="476" t="n"/>
      <c r="LZX370" s="476" t="n"/>
      <c r="LZY370" s="476" t="n"/>
      <c r="LZZ370" s="476" t="n"/>
      <c r="MAA370" s="476" t="n"/>
      <c r="MAB370" s="476" t="n"/>
      <c r="MAC370" s="476" t="n"/>
      <c r="MAD370" s="476" t="n"/>
      <c r="MAE370" s="476" t="n"/>
      <c r="MAF370" s="476" t="n"/>
      <c r="MAG370" s="476" t="n"/>
      <c r="MAH370" s="476" t="n"/>
      <c r="MAI370" s="476" t="n"/>
      <c r="MAJ370" s="476" t="n"/>
      <c r="MAK370" s="476" t="n"/>
      <c r="MAL370" s="476" t="n"/>
      <c r="MAM370" s="476" t="n"/>
      <c r="MAN370" s="476" t="n"/>
      <c r="MAO370" s="476" t="n"/>
      <c r="MAP370" s="476" t="n"/>
      <c r="MAQ370" s="476" t="n"/>
      <c r="MAR370" s="476" t="n"/>
      <c r="MAS370" s="476" t="n"/>
      <c r="MAT370" s="476" t="n"/>
      <c r="MAU370" s="476" t="n"/>
      <c r="MAV370" s="476" t="n"/>
      <c r="MAW370" s="476" t="n"/>
      <c r="MAX370" s="476" t="n"/>
      <c r="MAY370" s="476" t="n"/>
      <c r="MAZ370" s="476" t="n"/>
      <c r="MBA370" s="476" t="n"/>
      <c r="MBB370" s="476" t="n"/>
      <c r="MBC370" s="476" t="n"/>
      <c r="MBD370" s="476" t="n"/>
      <c r="MBE370" s="476" t="n"/>
      <c r="MBF370" s="476" t="n"/>
      <c r="MBG370" s="476" t="n"/>
      <c r="MBH370" s="476" t="n"/>
      <c r="MBI370" s="476" t="n"/>
      <c r="MBJ370" s="476" t="n"/>
      <c r="MBK370" s="476" t="n"/>
      <c r="MBL370" s="476" t="n"/>
      <c r="MBM370" s="476" t="n"/>
      <c r="MBN370" s="476" t="n"/>
      <c r="MBO370" s="476" t="n"/>
      <c r="MBP370" s="476" t="n"/>
      <c r="MBQ370" s="476" t="n"/>
      <c r="MBR370" s="476" t="n"/>
      <c r="MBS370" s="476" t="n"/>
      <c r="MBT370" s="476" t="n"/>
      <c r="MBU370" s="476" t="n"/>
      <c r="MBV370" s="476" t="n"/>
      <c r="MBW370" s="476" t="n"/>
      <c r="MBX370" s="476" t="n"/>
      <c r="MBY370" s="476" t="n"/>
      <c r="MBZ370" s="476" t="n"/>
      <c r="MCA370" s="476" t="n"/>
      <c r="MCB370" s="476" t="n"/>
      <c r="MCC370" s="476" t="n"/>
      <c r="MCD370" s="476" t="n"/>
      <c r="MCE370" s="476" t="n"/>
      <c r="MCF370" s="476" t="n"/>
      <c r="MCG370" s="476" t="n"/>
      <c r="MCH370" s="476" t="n"/>
      <c r="MCI370" s="476" t="n"/>
      <c r="MCJ370" s="476" t="n"/>
      <c r="MCK370" s="476" t="n"/>
      <c r="MCL370" s="476" t="n"/>
      <c r="MCM370" s="476" t="n"/>
      <c r="MCN370" s="476" t="n"/>
      <c r="MCO370" s="476" t="n"/>
      <c r="MCP370" s="476" t="n"/>
      <c r="MCQ370" s="476" t="n"/>
      <c r="MCR370" s="476" t="n"/>
      <c r="MCS370" s="476" t="n"/>
      <c r="MCT370" s="476" t="n"/>
      <c r="MCU370" s="476" t="n"/>
      <c r="MCV370" s="476" t="n"/>
      <c r="MCW370" s="476" t="n"/>
      <c r="MCX370" s="476" t="n"/>
      <c r="MCY370" s="476" t="n"/>
      <c r="MCZ370" s="476" t="n"/>
      <c r="MDA370" s="476" t="n"/>
      <c r="MDB370" s="476" t="n"/>
      <c r="MDC370" s="476" t="n"/>
      <c r="MDD370" s="476" t="n"/>
      <c r="MDE370" s="476" t="n"/>
      <c r="MDF370" s="476" t="n"/>
      <c r="MDG370" s="476" t="n"/>
      <c r="MDH370" s="476" t="n"/>
      <c r="MDI370" s="476" t="n"/>
      <c r="MDJ370" s="476" t="n"/>
      <c r="MDK370" s="476" t="n"/>
      <c r="MDL370" s="476" t="n"/>
      <c r="MDM370" s="476" t="n"/>
      <c r="MDN370" s="476" t="n"/>
      <c r="MDO370" s="476" t="n"/>
      <c r="MDP370" s="476" t="n"/>
      <c r="MDQ370" s="476" t="n"/>
      <c r="MDR370" s="476" t="n"/>
      <c r="MDS370" s="476" t="n"/>
      <c r="MDT370" s="476" t="n"/>
      <c r="MDU370" s="476" t="n"/>
      <c r="MDV370" s="476" t="n"/>
      <c r="MDW370" s="476" t="n"/>
      <c r="MDX370" s="476" t="n"/>
      <c r="MDY370" s="476" t="n"/>
      <c r="MDZ370" s="476" t="n"/>
      <c r="MEA370" s="476" t="n"/>
      <c r="MEB370" s="476" t="n"/>
      <c r="MEC370" s="476" t="n"/>
      <c r="MED370" s="476" t="n"/>
      <c r="MEE370" s="476" t="n"/>
      <c r="MEF370" s="476" t="n"/>
      <c r="MEG370" s="476" t="n"/>
      <c r="MEH370" s="476" t="n"/>
      <c r="MEI370" s="476" t="n"/>
      <c r="MEJ370" s="476" t="n"/>
      <c r="MEK370" s="476" t="n"/>
      <c r="MEL370" s="476" t="n"/>
      <c r="MEM370" s="476" t="n"/>
      <c r="MEN370" s="476" t="n"/>
      <c r="MEO370" s="476" t="n"/>
      <c r="MEP370" s="476" t="n"/>
      <c r="MEQ370" s="476" t="n"/>
      <c r="MER370" s="476" t="n"/>
      <c r="MES370" s="476" t="n"/>
      <c r="MET370" s="476" t="n"/>
      <c r="MEU370" s="476" t="n"/>
      <c r="MEV370" s="476" t="n"/>
      <c r="MEW370" s="476" t="n"/>
      <c r="MEX370" s="476" t="n"/>
      <c r="MEY370" s="476" t="n"/>
      <c r="MEZ370" s="476" t="n"/>
      <c r="MFA370" s="476" t="n"/>
      <c r="MFB370" s="476" t="n"/>
      <c r="MFC370" s="476" t="n"/>
      <c r="MFD370" s="476" t="n"/>
      <c r="MFE370" s="476" t="n"/>
      <c r="MFF370" s="476" t="n"/>
      <c r="MFG370" s="476" t="n"/>
      <c r="MFH370" s="476" t="n"/>
      <c r="MFI370" s="476" t="n"/>
      <c r="MFJ370" s="476" t="n"/>
      <c r="MFK370" s="476" t="n"/>
      <c r="MFL370" s="476" t="n"/>
      <c r="MFM370" s="476" t="n"/>
      <c r="MFN370" s="476" t="n"/>
      <c r="MFO370" s="476" t="n"/>
      <c r="MFP370" s="476" t="n"/>
      <c r="MFQ370" s="476" t="n"/>
      <c r="MFR370" s="476" t="n"/>
      <c r="MFS370" s="476" t="n"/>
      <c r="MFT370" s="476" t="n"/>
      <c r="MFU370" s="476" t="n"/>
      <c r="MFV370" s="476" t="n"/>
      <c r="MFW370" s="476" t="n"/>
      <c r="MFX370" s="476" t="n"/>
      <c r="MFY370" s="476" t="n"/>
      <c r="MFZ370" s="476" t="n"/>
      <c r="MGA370" s="476" t="n"/>
      <c r="MGB370" s="476" t="n"/>
      <c r="MGC370" s="476" t="n"/>
      <c r="MGD370" s="476" t="n"/>
      <c r="MGE370" s="476" t="n"/>
      <c r="MGF370" s="476" t="n"/>
      <c r="MGG370" s="476" t="n"/>
      <c r="MGH370" s="476" t="n"/>
      <c r="MGI370" s="476" t="n"/>
      <c r="MGJ370" s="476" t="n"/>
      <c r="MGK370" s="476" t="n"/>
      <c r="MGL370" s="476" t="n"/>
      <c r="MGM370" s="476" t="n"/>
      <c r="MGN370" s="476" t="n"/>
      <c r="MGO370" s="476" t="n"/>
      <c r="MGP370" s="476" t="n"/>
      <c r="MGQ370" s="476" t="n"/>
      <c r="MGR370" s="476" t="n"/>
      <c r="MGS370" s="476" t="n"/>
      <c r="MGT370" s="476" t="n"/>
      <c r="MGU370" s="476" t="n"/>
      <c r="MGV370" s="476" t="n"/>
      <c r="MGW370" s="476" t="n"/>
      <c r="MGX370" s="476" t="n"/>
      <c r="MGY370" s="476" t="n"/>
      <c r="MGZ370" s="476" t="n"/>
      <c r="MHA370" s="476" t="n"/>
      <c r="MHB370" s="476" t="n"/>
      <c r="MHC370" s="476" t="n"/>
      <c r="MHD370" s="476" t="n"/>
      <c r="MHE370" s="476" t="n"/>
      <c r="MHF370" s="476" t="n"/>
      <c r="MHG370" s="476" t="n"/>
      <c r="MHH370" s="476" t="n"/>
      <c r="MHI370" s="476" t="n"/>
      <c r="MHJ370" s="476" t="n"/>
      <c r="MHK370" s="476" t="n"/>
      <c r="MHL370" s="476" t="n"/>
      <c r="MHM370" s="476" t="n"/>
      <c r="MHN370" s="476" t="n"/>
      <c r="MHO370" s="476" t="n"/>
      <c r="MHP370" s="476" t="n"/>
      <c r="MHQ370" s="476" t="n"/>
      <c r="MHR370" s="476" t="n"/>
      <c r="MHS370" s="476" t="n"/>
      <c r="MHT370" s="476" t="n"/>
      <c r="MHU370" s="476" t="n"/>
      <c r="MHV370" s="476" t="n"/>
      <c r="MHW370" s="476" t="n"/>
      <c r="MHX370" s="476" t="n"/>
      <c r="MHY370" s="476" t="n"/>
      <c r="MHZ370" s="476" t="n"/>
      <c r="MIA370" s="476" t="n"/>
      <c r="MIB370" s="476" t="n"/>
      <c r="MIC370" s="476" t="n"/>
      <c r="MID370" s="476" t="n"/>
      <c r="MIE370" s="476" t="n"/>
      <c r="MIF370" s="476" t="n"/>
      <c r="MIG370" s="476" t="n"/>
      <c r="MIH370" s="476" t="n"/>
      <c r="MII370" s="476" t="n"/>
      <c r="MIJ370" s="476" t="n"/>
      <c r="MIK370" s="476" t="n"/>
      <c r="MIL370" s="476" t="n"/>
      <c r="MIM370" s="476" t="n"/>
      <c r="MIN370" s="476" t="n"/>
      <c r="MIO370" s="476" t="n"/>
      <c r="MIP370" s="476" t="n"/>
      <c r="MIQ370" s="476" t="n"/>
      <c r="MIR370" s="476" t="n"/>
      <c r="MIS370" s="476" t="n"/>
      <c r="MIT370" s="476" t="n"/>
      <c r="MIU370" s="476" t="n"/>
      <c r="MIV370" s="476" t="n"/>
      <c r="MIW370" s="476" t="n"/>
      <c r="MIX370" s="476" t="n"/>
      <c r="MIY370" s="476" t="n"/>
      <c r="MIZ370" s="476" t="n"/>
      <c r="MJA370" s="476" t="n"/>
      <c r="MJB370" s="476" t="n"/>
      <c r="MJC370" s="476" t="n"/>
      <c r="MJD370" s="476" t="n"/>
      <c r="MJE370" s="476" t="n"/>
      <c r="MJF370" s="476" t="n"/>
      <c r="MJG370" s="476" t="n"/>
      <c r="MJH370" s="476" t="n"/>
      <c r="MJI370" s="476" t="n"/>
      <c r="MJJ370" s="476" t="n"/>
      <c r="MJK370" s="476" t="n"/>
      <c r="MJL370" s="476" t="n"/>
      <c r="MJM370" s="476" t="n"/>
      <c r="MJN370" s="476" t="n"/>
      <c r="MJO370" s="476" t="n"/>
      <c r="MJP370" s="476" t="n"/>
      <c r="MJQ370" s="476" t="n"/>
      <c r="MJR370" s="476" t="n"/>
      <c r="MJS370" s="476" t="n"/>
      <c r="MJT370" s="476" t="n"/>
      <c r="MJU370" s="476" t="n"/>
      <c r="MJV370" s="476" t="n"/>
      <c r="MJW370" s="476" t="n"/>
      <c r="MJX370" s="476" t="n"/>
      <c r="MJY370" s="476" t="n"/>
      <c r="MJZ370" s="476" t="n"/>
      <c r="MKA370" s="476" t="n"/>
      <c r="MKB370" s="476" t="n"/>
      <c r="MKC370" s="476" t="n"/>
      <c r="MKD370" s="476" t="n"/>
      <c r="MKE370" s="476" t="n"/>
      <c r="MKF370" s="476" t="n"/>
      <c r="MKG370" s="476" t="n"/>
      <c r="MKH370" s="476" t="n"/>
      <c r="MKI370" s="476" t="n"/>
      <c r="MKJ370" s="476" t="n"/>
      <c r="MKK370" s="476" t="n"/>
      <c r="MKL370" s="476" t="n"/>
      <c r="MKM370" s="476" t="n"/>
      <c r="MKN370" s="476" t="n"/>
      <c r="MKO370" s="476" t="n"/>
      <c r="MKP370" s="476" t="n"/>
      <c r="MKQ370" s="476" t="n"/>
      <c r="MKR370" s="476" t="n"/>
      <c r="MKS370" s="476" t="n"/>
      <c r="MKT370" s="476" t="n"/>
      <c r="MKU370" s="476" t="n"/>
      <c r="MKV370" s="476" t="n"/>
      <c r="MKW370" s="476" t="n"/>
      <c r="MKX370" s="476" t="n"/>
      <c r="MKY370" s="476" t="n"/>
      <c r="MKZ370" s="476" t="n"/>
      <c r="MLA370" s="476" t="n"/>
      <c r="MLB370" s="476" t="n"/>
      <c r="MLC370" s="476" t="n"/>
      <c r="MLD370" s="476" t="n"/>
      <c r="MLE370" s="476" t="n"/>
      <c r="MLF370" s="476" t="n"/>
      <c r="MLG370" s="476" t="n"/>
      <c r="MLH370" s="476" t="n"/>
      <c r="MLI370" s="476" t="n"/>
      <c r="MLJ370" s="476" t="n"/>
      <c r="MLK370" s="476" t="n"/>
      <c r="MLL370" s="476" t="n"/>
      <c r="MLM370" s="476" t="n"/>
      <c r="MLN370" s="476" t="n"/>
      <c r="MLO370" s="476" t="n"/>
      <c r="MLP370" s="476" t="n"/>
      <c r="MLQ370" s="476" t="n"/>
      <c r="MLR370" s="476" t="n"/>
      <c r="MLS370" s="476" t="n"/>
      <c r="MLT370" s="476" t="n"/>
      <c r="MLU370" s="476" t="n"/>
      <c r="MLV370" s="476" t="n"/>
      <c r="MLW370" s="476" t="n"/>
      <c r="MLX370" s="476" t="n"/>
      <c r="MLY370" s="476" t="n"/>
      <c r="MLZ370" s="476" t="n"/>
      <c r="MMA370" s="476" t="n"/>
      <c r="MMB370" s="476" t="n"/>
      <c r="MMC370" s="476" t="n"/>
      <c r="MMD370" s="476" t="n"/>
      <c r="MME370" s="476" t="n"/>
      <c r="MMF370" s="476" t="n"/>
      <c r="MMG370" s="476" t="n"/>
      <c r="MMH370" s="476" t="n"/>
      <c r="MMI370" s="476" t="n"/>
      <c r="MMJ370" s="476" t="n"/>
      <c r="MMK370" s="476" t="n"/>
      <c r="MML370" s="476" t="n"/>
      <c r="MMM370" s="476" t="n"/>
      <c r="MMN370" s="476" t="n"/>
      <c r="MMO370" s="476" t="n"/>
      <c r="MMP370" s="476" t="n"/>
      <c r="MMQ370" s="476" t="n"/>
      <c r="MMR370" s="476" t="n"/>
      <c r="MMS370" s="476" t="n"/>
      <c r="MMT370" s="476" t="n"/>
      <c r="MMU370" s="476" t="n"/>
      <c r="MMV370" s="476" t="n"/>
      <c r="MMW370" s="476" t="n"/>
      <c r="MMX370" s="476" t="n"/>
      <c r="MMY370" s="476" t="n"/>
      <c r="MMZ370" s="476" t="n"/>
      <c r="MNA370" s="476" t="n"/>
      <c r="MNB370" s="476" t="n"/>
      <c r="MNC370" s="476" t="n"/>
      <c r="MND370" s="476" t="n"/>
      <c r="MNE370" s="476" t="n"/>
      <c r="MNF370" s="476" t="n"/>
      <c r="MNG370" s="476" t="n"/>
      <c r="MNH370" s="476" t="n"/>
      <c r="MNI370" s="476" t="n"/>
      <c r="MNJ370" s="476" t="n"/>
      <c r="MNK370" s="476" t="n"/>
      <c r="MNL370" s="476" t="n"/>
      <c r="MNM370" s="476" t="n"/>
      <c r="MNN370" s="476" t="n"/>
      <c r="MNO370" s="476" t="n"/>
      <c r="MNP370" s="476" t="n"/>
      <c r="MNQ370" s="476" t="n"/>
      <c r="MNR370" s="476" t="n"/>
      <c r="MNS370" s="476" t="n"/>
      <c r="MNT370" s="476" t="n"/>
      <c r="MNU370" s="476" t="n"/>
      <c r="MNV370" s="476" t="n"/>
      <c r="MNW370" s="476" t="n"/>
      <c r="MNX370" s="476" t="n"/>
      <c r="MNY370" s="476" t="n"/>
      <c r="MNZ370" s="476" t="n"/>
      <c r="MOA370" s="476" t="n"/>
      <c r="MOB370" s="476" t="n"/>
      <c r="MOC370" s="476" t="n"/>
      <c r="MOD370" s="476" t="n"/>
      <c r="MOE370" s="476" t="n"/>
      <c r="MOF370" s="476" t="n"/>
      <c r="MOG370" s="476" t="n"/>
      <c r="MOH370" s="476" t="n"/>
      <c r="MOI370" s="476" t="n"/>
      <c r="MOJ370" s="476" t="n"/>
      <c r="MOK370" s="476" t="n"/>
      <c r="MOL370" s="476" t="n"/>
      <c r="MOM370" s="476" t="n"/>
      <c r="MON370" s="476" t="n"/>
      <c r="MOO370" s="476" t="n"/>
      <c r="MOP370" s="476" t="n"/>
      <c r="MOQ370" s="476" t="n"/>
      <c r="MOR370" s="476" t="n"/>
      <c r="MOS370" s="476" t="n"/>
      <c r="MOT370" s="476" t="n"/>
      <c r="MOU370" s="476" t="n"/>
      <c r="MOV370" s="476" t="n"/>
      <c r="MOW370" s="476" t="n"/>
      <c r="MOX370" s="476" t="n"/>
      <c r="MOY370" s="476" t="n"/>
      <c r="MOZ370" s="476" t="n"/>
      <c r="MPA370" s="476" t="n"/>
      <c r="MPB370" s="476" t="n"/>
      <c r="MPC370" s="476" t="n"/>
      <c r="MPD370" s="476" t="n"/>
      <c r="MPE370" s="476" t="n"/>
      <c r="MPF370" s="476" t="n"/>
      <c r="MPG370" s="476" t="n"/>
      <c r="MPH370" s="476" t="n"/>
      <c r="MPI370" s="476" t="n"/>
      <c r="MPJ370" s="476" t="n"/>
      <c r="MPK370" s="476" t="n"/>
      <c r="MPL370" s="476" t="n"/>
      <c r="MPM370" s="476" t="n"/>
      <c r="MPN370" s="476" t="n"/>
      <c r="MPO370" s="476" t="n"/>
      <c r="MPP370" s="476" t="n"/>
      <c r="MPQ370" s="476" t="n"/>
      <c r="MPR370" s="476" t="n"/>
      <c r="MPS370" s="476" t="n"/>
      <c r="MPT370" s="476" t="n"/>
      <c r="MPU370" s="476" t="n"/>
      <c r="MPV370" s="476" t="n"/>
      <c r="MPW370" s="476" t="n"/>
      <c r="MPX370" s="476" t="n"/>
      <c r="MPY370" s="476" t="n"/>
      <c r="MPZ370" s="476" t="n"/>
      <c r="MQA370" s="476" t="n"/>
      <c r="MQB370" s="476" t="n"/>
      <c r="MQC370" s="476" t="n"/>
      <c r="MQD370" s="476" t="n"/>
      <c r="MQE370" s="476" t="n"/>
      <c r="MQF370" s="476" t="n"/>
      <c r="MQG370" s="476" t="n"/>
      <c r="MQH370" s="476" t="n"/>
      <c r="MQI370" s="476" t="n"/>
      <c r="MQJ370" s="476" t="n"/>
      <c r="MQK370" s="476" t="n"/>
      <c r="MQL370" s="476" t="n"/>
      <c r="MQM370" s="476" t="n"/>
      <c r="MQN370" s="476" t="n"/>
      <c r="MQO370" s="476" t="n"/>
      <c r="MQP370" s="476" t="n"/>
      <c r="MQQ370" s="476" t="n"/>
      <c r="MQR370" s="476" t="n"/>
      <c r="MQS370" s="476" t="n"/>
      <c r="MQT370" s="476" t="n"/>
      <c r="MQU370" s="476" t="n"/>
      <c r="MQV370" s="476" t="n"/>
      <c r="MQW370" s="476" t="n"/>
      <c r="MQX370" s="476" t="n"/>
      <c r="MQY370" s="476" t="n"/>
      <c r="MQZ370" s="476" t="n"/>
      <c r="MRA370" s="476" t="n"/>
      <c r="MRB370" s="476" t="n"/>
      <c r="MRC370" s="476" t="n"/>
      <c r="MRD370" s="476" t="n"/>
      <c r="MRE370" s="476" t="n"/>
      <c r="MRF370" s="476" t="n"/>
      <c r="MRG370" s="476" t="n"/>
      <c r="MRH370" s="476" t="n"/>
      <c r="MRI370" s="476" t="n"/>
      <c r="MRJ370" s="476" t="n"/>
      <c r="MRK370" s="476" t="n"/>
      <c r="MRL370" s="476" t="n"/>
      <c r="MRM370" s="476" t="n"/>
      <c r="MRN370" s="476" t="n"/>
      <c r="MRO370" s="476" t="n"/>
      <c r="MRP370" s="476" t="n"/>
      <c r="MRQ370" s="476" t="n"/>
      <c r="MRR370" s="476" t="n"/>
      <c r="MRS370" s="476" t="n"/>
      <c r="MRT370" s="476" t="n"/>
      <c r="MRU370" s="476" t="n"/>
      <c r="MRV370" s="476" t="n"/>
      <c r="MRW370" s="476" t="n"/>
      <c r="MRX370" s="476" t="n"/>
      <c r="MRY370" s="476" t="n"/>
      <c r="MRZ370" s="476" t="n"/>
      <c r="MSA370" s="476" t="n"/>
      <c r="MSB370" s="476" t="n"/>
      <c r="MSC370" s="476" t="n"/>
      <c r="MSD370" s="476" t="n"/>
      <c r="MSE370" s="476" t="n"/>
      <c r="MSF370" s="476" t="n"/>
      <c r="MSG370" s="476" t="n"/>
      <c r="MSH370" s="476" t="n"/>
      <c r="MSI370" s="476" t="n"/>
      <c r="MSJ370" s="476" t="n"/>
      <c r="MSK370" s="476" t="n"/>
      <c r="MSL370" s="476" t="n"/>
      <c r="MSM370" s="476" t="n"/>
      <c r="MSN370" s="476" t="n"/>
      <c r="MSO370" s="476" t="n"/>
      <c r="MSP370" s="476" t="n"/>
      <c r="MSQ370" s="476" t="n"/>
      <c r="MSR370" s="476" t="n"/>
      <c r="MSS370" s="476" t="n"/>
      <c r="MST370" s="476" t="n"/>
      <c r="MSU370" s="476" t="n"/>
      <c r="MSV370" s="476" t="n"/>
      <c r="MSW370" s="476" t="n"/>
      <c r="MSX370" s="476" t="n"/>
      <c r="MSY370" s="476" t="n"/>
      <c r="MSZ370" s="476" t="n"/>
      <c r="MTA370" s="476" t="n"/>
      <c r="MTB370" s="476" t="n"/>
      <c r="MTC370" s="476" t="n"/>
      <c r="MTD370" s="476" t="n"/>
      <c r="MTE370" s="476" t="n"/>
      <c r="MTF370" s="476" t="n"/>
      <c r="MTG370" s="476" t="n"/>
      <c r="MTH370" s="476" t="n"/>
      <c r="MTI370" s="476" t="n"/>
      <c r="MTJ370" s="476" t="n"/>
      <c r="MTK370" s="476" t="n"/>
      <c r="MTL370" s="476" t="n"/>
      <c r="MTM370" s="476" t="n"/>
      <c r="MTN370" s="476" t="n"/>
      <c r="MTO370" s="476" t="n"/>
      <c r="MTP370" s="476" t="n"/>
      <c r="MTQ370" s="476" t="n"/>
      <c r="MTR370" s="476" t="n"/>
      <c r="MTS370" s="476" t="n"/>
      <c r="MTT370" s="476" t="n"/>
      <c r="MTU370" s="476" t="n"/>
      <c r="MTV370" s="476" t="n"/>
      <c r="MTW370" s="476" t="n"/>
      <c r="MTX370" s="476" t="n"/>
      <c r="MTY370" s="476" t="n"/>
      <c r="MTZ370" s="476" t="n"/>
      <c r="MUA370" s="476" t="n"/>
      <c r="MUB370" s="476" t="n"/>
      <c r="MUC370" s="476" t="n"/>
      <c r="MUD370" s="476" t="n"/>
      <c r="MUE370" s="476" t="n"/>
      <c r="MUF370" s="476" t="n"/>
      <c r="MUG370" s="476" t="n"/>
      <c r="MUH370" s="476" t="n"/>
      <c r="MUI370" s="476" t="n"/>
      <c r="MUJ370" s="476" t="n"/>
      <c r="MUK370" s="476" t="n"/>
      <c r="MUL370" s="476" t="n"/>
      <c r="MUM370" s="476" t="n"/>
      <c r="MUN370" s="476" t="n"/>
      <c r="MUO370" s="476" t="n"/>
      <c r="MUP370" s="476" t="n"/>
      <c r="MUQ370" s="476" t="n"/>
      <c r="MUR370" s="476" t="n"/>
      <c r="MUS370" s="476" t="n"/>
      <c r="MUT370" s="476" t="n"/>
      <c r="MUU370" s="476" t="n"/>
      <c r="MUV370" s="476" t="n"/>
      <c r="MUW370" s="476" t="n"/>
      <c r="MUX370" s="476" t="n"/>
      <c r="MUY370" s="476" t="n"/>
      <c r="MUZ370" s="476" t="n"/>
      <c r="MVA370" s="476" t="n"/>
      <c r="MVB370" s="476" t="n"/>
      <c r="MVC370" s="476" t="n"/>
      <c r="MVD370" s="476" t="n"/>
      <c r="MVE370" s="476" t="n"/>
      <c r="MVF370" s="476" t="n"/>
      <c r="MVG370" s="476" t="n"/>
      <c r="MVH370" s="476" t="n"/>
      <c r="MVI370" s="476" t="n"/>
      <c r="MVJ370" s="476" t="n"/>
      <c r="MVK370" s="476" t="n"/>
      <c r="MVL370" s="476" t="n"/>
      <c r="MVM370" s="476" t="n"/>
      <c r="MVN370" s="476" t="n"/>
      <c r="MVO370" s="476" t="n"/>
      <c r="MVP370" s="476" t="n"/>
      <c r="MVQ370" s="476" t="n"/>
      <c r="MVR370" s="476" t="n"/>
      <c r="MVS370" s="476" t="n"/>
      <c r="MVT370" s="476" t="n"/>
      <c r="MVU370" s="476" t="n"/>
      <c r="MVV370" s="476" t="n"/>
      <c r="MVW370" s="476" t="n"/>
      <c r="MVX370" s="476" t="n"/>
      <c r="MVY370" s="476" t="n"/>
      <c r="MVZ370" s="476" t="n"/>
      <c r="MWA370" s="476" t="n"/>
      <c r="MWB370" s="476" t="n"/>
      <c r="MWC370" s="476" t="n"/>
      <c r="MWD370" s="476" t="n"/>
      <c r="MWE370" s="476" t="n"/>
      <c r="MWF370" s="476" t="n"/>
      <c r="MWG370" s="476" t="n"/>
      <c r="MWH370" s="476" t="n"/>
      <c r="MWI370" s="476" t="n"/>
      <c r="MWJ370" s="476" t="n"/>
      <c r="MWK370" s="476" t="n"/>
      <c r="MWL370" s="476" t="n"/>
      <c r="MWM370" s="476" t="n"/>
      <c r="MWN370" s="476" t="n"/>
      <c r="MWO370" s="476" t="n"/>
      <c r="MWP370" s="476" t="n"/>
      <c r="MWQ370" s="476" t="n"/>
      <c r="MWR370" s="476" t="n"/>
      <c r="MWS370" s="476" t="n"/>
      <c r="MWT370" s="476" t="n"/>
      <c r="MWU370" s="476" t="n"/>
      <c r="MWV370" s="476" t="n"/>
      <c r="MWW370" s="476" t="n"/>
      <c r="MWX370" s="476" t="n"/>
      <c r="MWY370" s="476" t="n"/>
      <c r="MWZ370" s="476" t="n"/>
      <c r="MXA370" s="476" t="n"/>
      <c r="MXB370" s="476" t="n"/>
      <c r="MXC370" s="476" t="n"/>
      <c r="MXD370" s="476" t="n"/>
      <c r="MXE370" s="476" t="n"/>
      <c r="MXF370" s="476" t="n"/>
      <c r="MXG370" s="476" t="n"/>
      <c r="MXH370" s="476" t="n"/>
      <c r="MXI370" s="476" t="n"/>
      <c r="MXJ370" s="476" t="n"/>
      <c r="MXK370" s="476" t="n"/>
      <c r="MXL370" s="476" t="n"/>
      <c r="MXM370" s="476" t="n"/>
      <c r="MXN370" s="476" t="n"/>
      <c r="MXO370" s="476" t="n"/>
      <c r="MXP370" s="476" t="n"/>
      <c r="MXQ370" s="476" t="n"/>
      <c r="MXR370" s="476" t="n"/>
      <c r="MXS370" s="476" t="n"/>
      <c r="MXT370" s="476" t="n"/>
      <c r="MXU370" s="476" t="n"/>
      <c r="MXV370" s="476" t="n"/>
      <c r="MXW370" s="476" t="n"/>
      <c r="MXX370" s="476" t="n"/>
      <c r="MXY370" s="476" t="n"/>
      <c r="MXZ370" s="476" t="n"/>
      <c r="MYA370" s="476" t="n"/>
      <c r="MYB370" s="476" t="n"/>
      <c r="MYC370" s="476" t="n"/>
      <c r="MYD370" s="476" t="n"/>
      <c r="MYE370" s="476" t="n"/>
      <c r="MYF370" s="476" t="n"/>
      <c r="MYG370" s="476" t="n"/>
      <c r="MYH370" s="476" t="n"/>
      <c r="MYI370" s="476" t="n"/>
      <c r="MYJ370" s="476" t="n"/>
      <c r="MYK370" s="476" t="n"/>
      <c r="MYL370" s="476" t="n"/>
      <c r="MYM370" s="476" t="n"/>
      <c r="MYN370" s="476" t="n"/>
      <c r="MYO370" s="476" t="n"/>
      <c r="MYP370" s="476" t="n"/>
      <c r="MYQ370" s="476" t="n"/>
      <c r="MYR370" s="476" t="n"/>
      <c r="MYS370" s="476" t="n"/>
      <c r="MYT370" s="476" t="n"/>
      <c r="MYU370" s="476" t="n"/>
      <c r="MYV370" s="476" t="n"/>
      <c r="MYW370" s="476" t="n"/>
      <c r="MYX370" s="476" t="n"/>
      <c r="MYY370" s="476" t="n"/>
      <c r="MYZ370" s="476" t="n"/>
      <c r="MZA370" s="476" t="n"/>
      <c r="MZB370" s="476" t="n"/>
      <c r="MZC370" s="476" t="n"/>
      <c r="MZD370" s="476" t="n"/>
      <c r="MZE370" s="476" t="n"/>
      <c r="MZF370" s="476" t="n"/>
      <c r="MZG370" s="476" t="n"/>
      <c r="MZH370" s="476" t="n"/>
      <c r="MZI370" s="476" t="n"/>
      <c r="MZJ370" s="476" t="n"/>
      <c r="MZK370" s="476" t="n"/>
      <c r="MZL370" s="476" t="n"/>
      <c r="MZM370" s="476" t="n"/>
      <c r="MZN370" s="476" t="n"/>
      <c r="MZO370" s="476" t="n"/>
      <c r="MZP370" s="476" t="n"/>
      <c r="MZQ370" s="476" t="n"/>
      <c r="MZR370" s="476" t="n"/>
      <c r="MZS370" s="476" t="n"/>
      <c r="MZT370" s="476" t="n"/>
      <c r="MZU370" s="476" t="n"/>
      <c r="MZV370" s="476" t="n"/>
      <c r="MZW370" s="476" t="n"/>
      <c r="MZX370" s="476" t="n"/>
      <c r="MZY370" s="476" t="n"/>
      <c r="MZZ370" s="476" t="n"/>
      <c r="NAA370" s="476" t="n"/>
      <c r="NAB370" s="476" t="n"/>
      <c r="NAC370" s="476" t="n"/>
      <c r="NAD370" s="476" t="n"/>
      <c r="NAE370" s="476" t="n"/>
      <c r="NAF370" s="476" t="n"/>
      <c r="NAG370" s="476" t="n"/>
      <c r="NAH370" s="476" t="n"/>
      <c r="NAI370" s="476" t="n"/>
      <c r="NAJ370" s="476" t="n"/>
      <c r="NAK370" s="476" t="n"/>
      <c r="NAL370" s="476" t="n"/>
      <c r="NAM370" s="476" t="n"/>
      <c r="NAN370" s="476" t="n"/>
      <c r="NAO370" s="476" t="n"/>
      <c r="NAP370" s="476" t="n"/>
      <c r="NAQ370" s="476" t="n"/>
      <c r="NAR370" s="476" t="n"/>
      <c r="NAS370" s="476" t="n"/>
      <c r="NAT370" s="476" t="n"/>
      <c r="NAU370" s="476" t="n"/>
      <c r="NAV370" s="476" t="n"/>
      <c r="NAW370" s="476" t="n"/>
      <c r="NAX370" s="476" t="n"/>
      <c r="NAY370" s="476" t="n"/>
      <c r="NAZ370" s="476" t="n"/>
      <c r="NBA370" s="476" t="n"/>
      <c r="NBB370" s="476" t="n"/>
      <c r="NBC370" s="476" t="n"/>
      <c r="NBD370" s="476" t="n"/>
      <c r="NBE370" s="476" t="n"/>
      <c r="NBF370" s="476" t="n"/>
      <c r="NBG370" s="476" t="n"/>
      <c r="NBH370" s="476" t="n"/>
      <c r="NBI370" s="476" t="n"/>
      <c r="NBJ370" s="476" t="n"/>
      <c r="NBK370" s="476" t="n"/>
      <c r="NBL370" s="476" t="n"/>
      <c r="NBM370" s="476" t="n"/>
      <c r="NBN370" s="476" t="n"/>
      <c r="NBO370" s="476" t="n"/>
      <c r="NBP370" s="476" t="n"/>
      <c r="NBQ370" s="476" t="n"/>
      <c r="NBR370" s="476" t="n"/>
      <c r="NBS370" s="476" t="n"/>
      <c r="NBT370" s="476" t="n"/>
      <c r="NBU370" s="476" t="n"/>
      <c r="NBV370" s="476" t="n"/>
      <c r="NBW370" s="476" t="n"/>
      <c r="NBX370" s="476" t="n"/>
      <c r="NBY370" s="476" t="n"/>
      <c r="NBZ370" s="476" t="n"/>
      <c r="NCA370" s="476" t="n"/>
      <c r="NCB370" s="476" t="n"/>
      <c r="NCC370" s="476" t="n"/>
      <c r="NCD370" s="476" t="n"/>
      <c r="NCE370" s="476" t="n"/>
      <c r="NCF370" s="476" t="n"/>
      <c r="NCG370" s="476" t="n"/>
      <c r="NCH370" s="476" t="n"/>
      <c r="NCI370" s="476" t="n"/>
      <c r="NCJ370" s="476" t="n"/>
      <c r="NCK370" s="476" t="n"/>
      <c r="NCL370" s="476" t="n"/>
      <c r="NCM370" s="476" t="n"/>
      <c r="NCN370" s="476" t="n"/>
      <c r="NCO370" s="476" t="n"/>
      <c r="NCP370" s="476" t="n"/>
      <c r="NCQ370" s="476" t="n"/>
      <c r="NCR370" s="476" t="n"/>
      <c r="NCS370" s="476" t="n"/>
      <c r="NCT370" s="476" t="n"/>
      <c r="NCU370" s="476" t="n"/>
      <c r="NCV370" s="476" t="n"/>
      <c r="NCW370" s="476" t="n"/>
      <c r="NCX370" s="476" t="n"/>
      <c r="NCY370" s="476" t="n"/>
      <c r="NCZ370" s="476" t="n"/>
      <c r="NDA370" s="476" t="n"/>
      <c r="NDB370" s="476" t="n"/>
      <c r="NDC370" s="476" t="n"/>
      <c r="NDD370" s="476" t="n"/>
      <c r="NDE370" s="476" t="n"/>
      <c r="NDF370" s="476" t="n"/>
      <c r="NDG370" s="476" t="n"/>
      <c r="NDH370" s="476" t="n"/>
      <c r="NDI370" s="476" t="n"/>
      <c r="NDJ370" s="476" t="n"/>
      <c r="NDK370" s="476" t="n"/>
      <c r="NDL370" s="476" t="n"/>
      <c r="NDM370" s="476" t="n"/>
      <c r="NDN370" s="476" t="n"/>
      <c r="NDO370" s="476" t="n"/>
      <c r="NDP370" s="476" t="n"/>
      <c r="NDQ370" s="476" t="n"/>
      <c r="NDR370" s="476" t="n"/>
      <c r="NDS370" s="476" t="n"/>
      <c r="NDT370" s="476" t="n"/>
      <c r="NDU370" s="476" t="n"/>
      <c r="NDV370" s="476" t="n"/>
      <c r="NDW370" s="476" t="n"/>
      <c r="NDX370" s="476" t="n"/>
      <c r="NDY370" s="476" t="n"/>
      <c r="NDZ370" s="476" t="n"/>
      <c r="NEA370" s="476" t="n"/>
      <c r="NEB370" s="476" t="n"/>
      <c r="NEC370" s="476" t="n"/>
      <c r="NED370" s="476" t="n"/>
      <c r="NEE370" s="476" t="n"/>
      <c r="NEF370" s="476" t="n"/>
      <c r="NEG370" s="476" t="n"/>
      <c r="NEH370" s="476" t="n"/>
      <c r="NEI370" s="476" t="n"/>
      <c r="NEJ370" s="476" t="n"/>
      <c r="NEK370" s="476" t="n"/>
      <c r="NEL370" s="476" t="n"/>
      <c r="NEM370" s="476" t="n"/>
      <c r="NEN370" s="476" t="n"/>
      <c r="NEO370" s="476" t="n"/>
      <c r="NEP370" s="476" t="n"/>
      <c r="NEQ370" s="476" t="n"/>
      <c r="NER370" s="476" t="n"/>
      <c r="NES370" s="476" t="n"/>
      <c r="NET370" s="476" t="n"/>
      <c r="NEU370" s="476" t="n"/>
      <c r="NEV370" s="476" t="n"/>
      <c r="NEW370" s="476" t="n"/>
      <c r="NEX370" s="476" t="n"/>
      <c r="NEY370" s="476" t="n"/>
      <c r="NEZ370" s="476" t="n"/>
      <c r="NFA370" s="476" t="n"/>
      <c r="NFB370" s="476" t="n"/>
      <c r="NFC370" s="476" t="n"/>
      <c r="NFD370" s="476" t="n"/>
      <c r="NFE370" s="476" t="n"/>
      <c r="NFF370" s="476" t="n"/>
      <c r="NFG370" s="476" t="n"/>
      <c r="NFH370" s="476" t="n"/>
      <c r="NFI370" s="476" t="n"/>
      <c r="NFJ370" s="476" t="n"/>
      <c r="NFK370" s="476" t="n"/>
      <c r="NFL370" s="476" t="n"/>
      <c r="NFM370" s="476" t="n"/>
      <c r="NFN370" s="476" t="n"/>
      <c r="NFO370" s="476" t="n"/>
      <c r="NFP370" s="476" t="n"/>
      <c r="NFQ370" s="476" t="n"/>
      <c r="NFR370" s="476" t="n"/>
      <c r="NFS370" s="476" t="n"/>
      <c r="NFT370" s="476" t="n"/>
      <c r="NFU370" s="476" t="n"/>
      <c r="NFV370" s="476" t="n"/>
      <c r="NFW370" s="476" t="n"/>
      <c r="NFX370" s="476" t="n"/>
      <c r="NFY370" s="476" t="n"/>
      <c r="NFZ370" s="476" t="n"/>
      <c r="NGA370" s="476" t="n"/>
      <c r="NGB370" s="476" t="n"/>
      <c r="NGC370" s="476" t="n"/>
      <c r="NGD370" s="476" t="n"/>
      <c r="NGE370" s="476" t="n"/>
      <c r="NGF370" s="476" t="n"/>
      <c r="NGG370" s="476" t="n"/>
      <c r="NGH370" s="476" t="n"/>
      <c r="NGI370" s="476" t="n"/>
      <c r="NGJ370" s="476" t="n"/>
      <c r="NGK370" s="476" t="n"/>
      <c r="NGL370" s="476" t="n"/>
      <c r="NGM370" s="476" t="n"/>
      <c r="NGN370" s="476" t="n"/>
      <c r="NGO370" s="476" t="n"/>
      <c r="NGP370" s="476" t="n"/>
      <c r="NGQ370" s="476" t="n"/>
      <c r="NGR370" s="476" t="n"/>
      <c r="NGS370" s="476" t="n"/>
      <c r="NGT370" s="476" t="n"/>
      <c r="NGU370" s="476" t="n"/>
      <c r="NGV370" s="476" t="n"/>
      <c r="NGW370" s="476" t="n"/>
      <c r="NGX370" s="476" t="n"/>
      <c r="NGY370" s="476" t="n"/>
      <c r="NGZ370" s="476" t="n"/>
      <c r="NHA370" s="476" t="n"/>
      <c r="NHB370" s="476" t="n"/>
      <c r="NHC370" s="476" t="n"/>
      <c r="NHD370" s="476" t="n"/>
      <c r="NHE370" s="476" t="n"/>
      <c r="NHF370" s="476" t="n"/>
      <c r="NHG370" s="476" t="n"/>
      <c r="NHH370" s="476" t="n"/>
      <c r="NHI370" s="476" t="n"/>
      <c r="NHJ370" s="476" t="n"/>
      <c r="NHK370" s="476" t="n"/>
      <c r="NHL370" s="476" t="n"/>
      <c r="NHM370" s="476" t="n"/>
      <c r="NHN370" s="476" t="n"/>
      <c r="NHO370" s="476" t="n"/>
      <c r="NHP370" s="476" t="n"/>
      <c r="NHQ370" s="476" t="n"/>
      <c r="NHR370" s="476" t="n"/>
      <c r="NHS370" s="476" t="n"/>
      <c r="NHT370" s="476" t="n"/>
      <c r="NHU370" s="476" t="n"/>
      <c r="NHV370" s="476" t="n"/>
      <c r="NHW370" s="476" t="n"/>
      <c r="NHX370" s="476" t="n"/>
      <c r="NHY370" s="476" t="n"/>
      <c r="NHZ370" s="476" t="n"/>
      <c r="NIA370" s="476" t="n"/>
      <c r="NIB370" s="476" t="n"/>
      <c r="NIC370" s="476" t="n"/>
      <c r="NID370" s="476" t="n"/>
      <c r="NIE370" s="476" t="n"/>
      <c r="NIF370" s="476" t="n"/>
      <c r="NIG370" s="476" t="n"/>
      <c r="NIH370" s="476" t="n"/>
      <c r="NII370" s="476" t="n"/>
      <c r="NIJ370" s="476" t="n"/>
      <c r="NIK370" s="476" t="n"/>
      <c r="NIL370" s="476" t="n"/>
      <c r="NIM370" s="476" t="n"/>
      <c r="NIN370" s="476" t="n"/>
      <c r="NIO370" s="476" t="n"/>
      <c r="NIP370" s="476" t="n"/>
      <c r="NIQ370" s="476" t="n"/>
      <c r="NIR370" s="476" t="n"/>
      <c r="NIS370" s="476" t="n"/>
      <c r="NIT370" s="476" t="n"/>
      <c r="NIU370" s="476" t="n"/>
      <c r="NIV370" s="476" t="n"/>
      <c r="NIW370" s="476" t="n"/>
      <c r="NIX370" s="476" t="n"/>
      <c r="NIY370" s="476" t="n"/>
      <c r="NIZ370" s="476" t="n"/>
      <c r="NJA370" s="476" t="n"/>
      <c r="NJB370" s="476" t="n"/>
      <c r="NJC370" s="476" t="n"/>
      <c r="NJD370" s="476" t="n"/>
      <c r="NJE370" s="476" t="n"/>
      <c r="NJF370" s="476" t="n"/>
      <c r="NJG370" s="476" t="n"/>
      <c r="NJH370" s="476" t="n"/>
      <c r="NJI370" s="476" t="n"/>
      <c r="NJJ370" s="476" t="n"/>
      <c r="NJK370" s="476" t="n"/>
      <c r="NJL370" s="476" t="n"/>
      <c r="NJM370" s="476" t="n"/>
      <c r="NJN370" s="476" t="n"/>
      <c r="NJO370" s="476" t="n"/>
      <c r="NJP370" s="476" t="n"/>
      <c r="NJQ370" s="476" t="n"/>
      <c r="NJR370" s="476" t="n"/>
      <c r="NJS370" s="476" t="n"/>
      <c r="NJT370" s="476" t="n"/>
      <c r="NJU370" s="476" t="n"/>
      <c r="NJV370" s="476" t="n"/>
      <c r="NJW370" s="476" t="n"/>
      <c r="NJX370" s="476" t="n"/>
      <c r="NJY370" s="476" t="n"/>
      <c r="NJZ370" s="476" t="n"/>
      <c r="NKA370" s="476" t="n"/>
      <c r="NKB370" s="476" t="n"/>
      <c r="NKC370" s="476" t="n"/>
      <c r="NKD370" s="476" t="n"/>
      <c r="NKE370" s="476" t="n"/>
      <c r="NKF370" s="476" t="n"/>
      <c r="NKG370" s="476" t="n"/>
      <c r="NKH370" s="476" t="n"/>
      <c r="NKI370" s="476" t="n"/>
      <c r="NKJ370" s="476" t="n"/>
      <c r="NKK370" s="476" t="n"/>
      <c r="NKL370" s="476" t="n"/>
      <c r="NKM370" s="476" t="n"/>
      <c r="NKN370" s="476" t="n"/>
      <c r="NKO370" s="476" t="n"/>
      <c r="NKP370" s="476" t="n"/>
      <c r="NKQ370" s="476" t="n"/>
      <c r="NKR370" s="476" t="n"/>
      <c r="NKS370" s="476" t="n"/>
      <c r="NKT370" s="476" t="n"/>
      <c r="NKU370" s="476" t="n"/>
      <c r="NKV370" s="476" t="n"/>
      <c r="NKW370" s="476" t="n"/>
      <c r="NKX370" s="476" t="n"/>
      <c r="NKY370" s="476" t="n"/>
      <c r="NKZ370" s="476" t="n"/>
      <c r="NLA370" s="476" t="n"/>
      <c r="NLB370" s="476" t="n"/>
      <c r="NLC370" s="476" t="n"/>
      <c r="NLD370" s="476" t="n"/>
      <c r="NLE370" s="476" t="n"/>
      <c r="NLF370" s="476" t="n"/>
      <c r="NLG370" s="476" t="n"/>
      <c r="NLH370" s="476" t="n"/>
      <c r="NLI370" s="476" t="n"/>
      <c r="NLJ370" s="476" t="n"/>
      <c r="NLK370" s="476" t="n"/>
      <c r="NLL370" s="476" t="n"/>
      <c r="NLM370" s="476" t="n"/>
      <c r="NLN370" s="476" t="n"/>
      <c r="NLO370" s="476" t="n"/>
      <c r="NLP370" s="476" t="n"/>
      <c r="NLQ370" s="476" t="n"/>
      <c r="NLR370" s="476" t="n"/>
      <c r="NLS370" s="476" t="n"/>
      <c r="NLT370" s="476" t="n"/>
      <c r="NLU370" s="476" t="n"/>
      <c r="NLV370" s="476" t="n"/>
      <c r="NLW370" s="476" t="n"/>
      <c r="NLX370" s="476" t="n"/>
      <c r="NLY370" s="476" t="n"/>
      <c r="NLZ370" s="476" t="n"/>
      <c r="NMA370" s="476" t="n"/>
      <c r="NMB370" s="476" t="n"/>
      <c r="NMC370" s="476" t="n"/>
      <c r="NMD370" s="476" t="n"/>
      <c r="NME370" s="476" t="n"/>
      <c r="NMF370" s="476" t="n"/>
      <c r="NMG370" s="476" t="n"/>
      <c r="NMH370" s="476" t="n"/>
      <c r="NMI370" s="476" t="n"/>
      <c r="NMJ370" s="476" t="n"/>
      <c r="NMK370" s="476" t="n"/>
      <c r="NML370" s="476" t="n"/>
      <c r="NMM370" s="476" t="n"/>
      <c r="NMN370" s="476" t="n"/>
      <c r="NMO370" s="476" t="n"/>
      <c r="NMP370" s="476" t="n"/>
      <c r="NMQ370" s="476" t="n"/>
      <c r="NMR370" s="476" t="n"/>
      <c r="NMS370" s="476" t="n"/>
      <c r="NMT370" s="476" t="n"/>
      <c r="NMU370" s="476" t="n"/>
      <c r="NMV370" s="476" t="n"/>
      <c r="NMW370" s="476" t="n"/>
      <c r="NMX370" s="476" t="n"/>
      <c r="NMY370" s="476" t="n"/>
      <c r="NMZ370" s="476" t="n"/>
      <c r="NNA370" s="476" t="n"/>
      <c r="NNB370" s="476" t="n"/>
      <c r="NNC370" s="476" t="n"/>
      <c r="NND370" s="476" t="n"/>
      <c r="NNE370" s="476" t="n"/>
      <c r="NNF370" s="476" t="n"/>
      <c r="NNG370" s="476" t="n"/>
      <c r="NNH370" s="476" t="n"/>
      <c r="NNI370" s="476" t="n"/>
      <c r="NNJ370" s="476" t="n"/>
      <c r="NNK370" s="476" t="n"/>
      <c r="NNL370" s="476" t="n"/>
      <c r="NNM370" s="476" t="n"/>
      <c r="NNN370" s="476" t="n"/>
      <c r="NNO370" s="476" t="n"/>
      <c r="NNP370" s="476" t="n"/>
      <c r="NNQ370" s="476" t="n"/>
      <c r="NNR370" s="476" t="n"/>
      <c r="NNS370" s="476" t="n"/>
      <c r="NNT370" s="476" t="n"/>
      <c r="NNU370" s="476" t="n"/>
      <c r="NNV370" s="476" t="n"/>
      <c r="NNW370" s="476" t="n"/>
      <c r="NNX370" s="476" t="n"/>
      <c r="NNY370" s="476" t="n"/>
      <c r="NNZ370" s="476" t="n"/>
      <c r="NOA370" s="476" t="n"/>
      <c r="NOB370" s="476" t="n"/>
      <c r="NOC370" s="476" t="n"/>
      <c r="NOD370" s="476" t="n"/>
      <c r="NOE370" s="476" t="n"/>
      <c r="NOF370" s="476" t="n"/>
      <c r="NOG370" s="476" t="n"/>
      <c r="NOH370" s="476" t="n"/>
      <c r="NOI370" s="476" t="n"/>
      <c r="NOJ370" s="476" t="n"/>
      <c r="NOK370" s="476" t="n"/>
      <c r="NOL370" s="476" t="n"/>
      <c r="NOM370" s="476" t="n"/>
      <c r="NON370" s="476" t="n"/>
      <c r="NOO370" s="476" t="n"/>
      <c r="NOP370" s="476" t="n"/>
      <c r="NOQ370" s="476" t="n"/>
      <c r="NOR370" s="476" t="n"/>
      <c r="NOS370" s="476" t="n"/>
      <c r="NOT370" s="476" t="n"/>
      <c r="NOU370" s="476" t="n"/>
      <c r="NOV370" s="476" t="n"/>
      <c r="NOW370" s="476" t="n"/>
      <c r="NOX370" s="476" t="n"/>
      <c r="NOY370" s="476" t="n"/>
      <c r="NOZ370" s="476" t="n"/>
      <c r="NPA370" s="476" t="n"/>
      <c r="NPB370" s="476" t="n"/>
      <c r="NPC370" s="476" t="n"/>
      <c r="NPD370" s="476" t="n"/>
      <c r="NPE370" s="476" t="n"/>
      <c r="NPF370" s="476" t="n"/>
      <c r="NPG370" s="476" t="n"/>
      <c r="NPH370" s="476" t="n"/>
      <c r="NPI370" s="476" t="n"/>
      <c r="NPJ370" s="476" t="n"/>
      <c r="NPK370" s="476" t="n"/>
      <c r="NPL370" s="476" t="n"/>
      <c r="NPM370" s="476" t="n"/>
      <c r="NPN370" s="476" t="n"/>
      <c r="NPO370" s="476" t="n"/>
      <c r="NPP370" s="476" t="n"/>
      <c r="NPQ370" s="476" t="n"/>
      <c r="NPR370" s="476" t="n"/>
      <c r="NPS370" s="476" t="n"/>
      <c r="NPT370" s="476" t="n"/>
      <c r="NPU370" s="476" t="n"/>
      <c r="NPV370" s="476" t="n"/>
      <c r="NPW370" s="476" t="n"/>
      <c r="NPX370" s="476" t="n"/>
      <c r="NPY370" s="476" t="n"/>
      <c r="NPZ370" s="476" t="n"/>
      <c r="NQA370" s="476" t="n"/>
      <c r="NQB370" s="476" t="n"/>
      <c r="NQC370" s="476" t="n"/>
      <c r="NQD370" s="476" t="n"/>
      <c r="NQE370" s="476" t="n"/>
      <c r="NQF370" s="476" t="n"/>
      <c r="NQG370" s="476" t="n"/>
      <c r="NQH370" s="476" t="n"/>
      <c r="NQI370" s="476" t="n"/>
      <c r="NQJ370" s="476" t="n"/>
      <c r="NQK370" s="476" t="n"/>
      <c r="NQL370" s="476" t="n"/>
      <c r="NQM370" s="476" t="n"/>
      <c r="NQN370" s="476" t="n"/>
      <c r="NQO370" s="476" t="n"/>
      <c r="NQP370" s="476" t="n"/>
      <c r="NQQ370" s="476" t="n"/>
      <c r="NQR370" s="476" t="n"/>
      <c r="NQS370" s="476" t="n"/>
      <c r="NQT370" s="476" t="n"/>
      <c r="NQU370" s="476" t="n"/>
      <c r="NQV370" s="476" t="n"/>
      <c r="NQW370" s="476" t="n"/>
      <c r="NQX370" s="476" t="n"/>
      <c r="NQY370" s="476" t="n"/>
      <c r="NQZ370" s="476" t="n"/>
      <c r="NRA370" s="476" t="n"/>
      <c r="NRB370" s="476" t="n"/>
      <c r="NRC370" s="476" t="n"/>
      <c r="NRD370" s="476" t="n"/>
      <c r="NRE370" s="476" t="n"/>
      <c r="NRF370" s="476" t="n"/>
      <c r="NRG370" s="476" t="n"/>
      <c r="NRH370" s="476" t="n"/>
      <c r="NRI370" s="476" t="n"/>
      <c r="NRJ370" s="476" t="n"/>
      <c r="NRK370" s="476" t="n"/>
      <c r="NRL370" s="476" t="n"/>
      <c r="NRM370" s="476" t="n"/>
      <c r="NRN370" s="476" t="n"/>
      <c r="NRO370" s="476" t="n"/>
      <c r="NRP370" s="476" t="n"/>
      <c r="NRQ370" s="476" t="n"/>
      <c r="NRR370" s="476" t="n"/>
      <c r="NRS370" s="476" t="n"/>
      <c r="NRT370" s="476" t="n"/>
      <c r="NRU370" s="476" t="n"/>
      <c r="NRV370" s="476" t="n"/>
      <c r="NRW370" s="476" t="n"/>
      <c r="NRX370" s="476" t="n"/>
      <c r="NRY370" s="476" t="n"/>
      <c r="NRZ370" s="476" t="n"/>
      <c r="NSA370" s="476" t="n"/>
      <c r="NSB370" s="476" t="n"/>
      <c r="NSC370" s="476" t="n"/>
      <c r="NSD370" s="476" t="n"/>
      <c r="NSE370" s="476" t="n"/>
      <c r="NSF370" s="476" t="n"/>
      <c r="NSG370" s="476" t="n"/>
      <c r="NSH370" s="476" t="n"/>
      <c r="NSI370" s="476" t="n"/>
      <c r="NSJ370" s="476" t="n"/>
      <c r="NSK370" s="476" t="n"/>
      <c r="NSL370" s="476" t="n"/>
      <c r="NSM370" s="476" t="n"/>
      <c r="NSN370" s="476" t="n"/>
      <c r="NSO370" s="476" t="n"/>
      <c r="NSP370" s="476" t="n"/>
      <c r="NSQ370" s="476" t="n"/>
      <c r="NSR370" s="476" t="n"/>
      <c r="NSS370" s="476" t="n"/>
      <c r="NST370" s="476" t="n"/>
      <c r="NSU370" s="476" t="n"/>
      <c r="NSV370" s="476" t="n"/>
      <c r="NSW370" s="476" t="n"/>
      <c r="NSX370" s="476" t="n"/>
      <c r="NSY370" s="476" t="n"/>
      <c r="NSZ370" s="476" t="n"/>
      <c r="NTA370" s="476" t="n"/>
      <c r="NTB370" s="476" t="n"/>
      <c r="NTC370" s="476" t="n"/>
      <c r="NTD370" s="476" t="n"/>
      <c r="NTE370" s="476" t="n"/>
      <c r="NTF370" s="476" t="n"/>
      <c r="NTG370" s="476" t="n"/>
      <c r="NTH370" s="476" t="n"/>
      <c r="NTI370" s="476" t="n"/>
      <c r="NTJ370" s="476" t="n"/>
      <c r="NTK370" s="476" t="n"/>
      <c r="NTL370" s="476" t="n"/>
      <c r="NTM370" s="476" t="n"/>
      <c r="NTN370" s="476" t="n"/>
      <c r="NTO370" s="476" t="n"/>
      <c r="NTP370" s="476" t="n"/>
      <c r="NTQ370" s="476" t="n"/>
      <c r="NTR370" s="476" t="n"/>
      <c r="NTS370" s="476" t="n"/>
      <c r="NTT370" s="476" t="n"/>
      <c r="NTU370" s="476" t="n"/>
      <c r="NTV370" s="476" t="n"/>
      <c r="NTW370" s="476" t="n"/>
      <c r="NTX370" s="476" t="n"/>
      <c r="NTY370" s="476" t="n"/>
      <c r="NTZ370" s="476" t="n"/>
      <c r="NUA370" s="476" t="n"/>
      <c r="NUB370" s="476" t="n"/>
      <c r="NUC370" s="476" t="n"/>
      <c r="NUD370" s="476" t="n"/>
      <c r="NUE370" s="476" t="n"/>
      <c r="NUF370" s="476" t="n"/>
      <c r="NUG370" s="476" t="n"/>
      <c r="NUH370" s="476" t="n"/>
      <c r="NUI370" s="476" t="n"/>
      <c r="NUJ370" s="476" t="n"/>
      <c r="NUK370" s="476" t="n"/>
      <c r="NUL370" s="476" t="n"/>
      <c r="NUM370" s="476" t="n"/>
      <c r="NUN370" s="476" t="n"/>
      <c r="NUO370" s="476" t="n"/>
      <c r="NUP370" s="476" t="n"/>
      <c r="NUQ370" s="476" t="n"/>
      <c r="NUR370" s="476" t="n"/>
      <c r="NUS370" s="476" t="n"/>
      <c r="NUT370" s="476" t="n"/>
      <c r="NUU370" s="476" t="n"/>
      <c r="NUV370" s="476" t="n"/>
      <c r="NUW370" s="476" t="n"/>
      <c r="NUX370" s="476" t="n"/>
      <c r="NUY370" s="476" t="n"/>
      <c r="NUZ370" s="476" t="n"/>
      <c r="NVA370" s="476" t="n"/>
      <c r="NVB370" s="476" t="n"/>
      <c r="NVC370" s="476" t="n"/>
      <c r="NVD370" s="476" t="n"/>
      <c r="NVE370" s="476" t="n"/>
      <c r="NVF370" s="476" t="n"/>
      <c r="NVG370" s="476" t="n"/>
      <c r="NVH370" s="476" t="n"/>
      <c r="NVI370" s="476" t="n"/>
      <c r="NVJ370" s="476" t="n"/>
      <c r="NVK370" s="476" t="n"/>
      <c r="NVL370" s="476" t="n"/>
      <c r="NVM370" s="476" t="n"/>
      <c r="NVN370" s="476" t="n"/>
      <c r="NVO370" s="476" t="n"/>
      <c r="NVP370" s="476" t="n"/>
      <c r="NVQ370" s="476" t="n"/>
      <c r="NVR370" s="476" t="n"/>
      <c r="NVS370" s="476" t="n"/>
      <c r="NVT370" s="476" t="n"/>
      <c r="NVU370" s="476" t="n"/>
      <c r="NVV370" s="476" t="n"/>
      <c r="NVW370" s="476" t="n"/>
      <c r="NVX370" s="476" t="n"/>
      <c r="NVY370" s="476" t="n"/>
      <c r="NVZ370" s="476" t="n"/>
      <c r="NWA370" s="476" t="n"/>
      <c r="NWB370" s="476" t="n"/>
      <c r="NWC370" s="476" t="n"/>
      <c r="NWD370" s="476" t="n"/>
      <c r="NWE370" s="476" t="n"/>
      <c r="NWF370" s="476" t="n"/>
      <c r="NWG370" s="476" t="n"/>
      <c r="NWH370" s="476" t="n"/>
      <c r="NWI370" s="476" t="n"/>
      <c r="NWJ370" s="476" t="n"/>
      <c r="NWK370" s="476" t="n"/>
      <c r="NWL370" s="476" t="n"/>
      <c r="NWM370" s="476" t="n"/>
      <c r="NWN370" s="476" t="n"/>
      <c r="NWO370" s="476" t="n"/>
      <c r="NWP370" s="476" t="n"/>
      <c r="NWQ370" s="476" t="n"/>
      <c r="NWR370" s="476" t="n"/>
      <c r="NWS370" s="476" t="n"/>
      <c r="NWT370" s="476" t="n"/>
      <c r="NWU370" s="476" t="n"/>
      <c r="NWV370" s="476" t="n"/>
      <c r="NWW370" s="476" t="n"/>
      <c r="NWX370" s="476" t="n"/>
      <c r="NWY370" s="476" t="n"/>
      <c r="NWZ370" s="476" t="n"/>
      <c r="NXA370" s="476" t="n"/>
      <c r="NXB370" s="476" t="n"/>
      <c r="NXC370" s="476" t="n"/>
      <c r="NXD370" s="476" t="n"/>
      <c r="NXE370" s="476" t="n"/>
      <c r="NXF370" s="476" t="n"/>
      <c r="NXG370" s="476" t="n"/>
      <c r="NXH370" s="476" t="n"/>
      <c r="NXI370" s="476" t="n"/>
      <c r="NXJ370" s="476" t="n"/>
      <c r="NXK370" s="476" t="n"/>
      <c r="NXL370" s="476" t="n"/>
      <c r="NXM370" s="476" t="n"/>
      <c r="NXN370" s="476" t="n"/>
      <c r="NXO370" s="476" t="n"/>
      <c r="NXP370" s="476" t="n"/>
      <c r="NXQ370" s="476" t="n"/>
      <c r="NXR370" s="476" t="n"/>
      <c r="NXS370" s="476" t="n"/>
      <c r="NXT370" s="476" t="n"/>
      <c r="NXU370" s="476" t="n"/>
      <c r="NXV370" s="476" t="n"/>
      <c r="NXW370" s="476" t="n"/>
      <c r="NXX370" s="476" t="n"/>
      <c r="NXY370" s="476" t="n"/>
      <c r="NXZ370" s="476" t="n"/>
      <c r="NYA370" s="476" t="n"/>
      <c r="NYB370" s="476" t="n"/>
      <c r="NYC370" s="476" t="n"/>
      <c r="NYD370" s="476" t="n"/>
      <c r="NYE370" s="476" t="n"/>
      <c r="NYF370" s="476" t="n"/>
      <c r="NYG370" s="476" t="n"/>
      <c r="NYH370" s="476" t="n"/>
      <c r="NYI370" s="476" t="n"/>
      <c r="NYJ370" s="476" t="n"/>
      <c r="NYK370" s="476" t="n"/>
      <c r="NYL370" s="476" t="n"/>
      <c r="NYM370" s="476" t="n"/>
      <c r="NYN370" s="476" t="n"/>
      <c r="NYO370" s="476" t="n"/>
      <c r="NYP370" s="476" t="n"/>
      <c r="NYQ370" s="476" t="n"/>
      <c r="NYR370" s="476" t="n"/>
      <c r="NYS370" s="476" t="n"/>
      <c r="NYT370" s="476" t="n"/>
      <c r="NYU370" s="476" t="n"/>
      <c r="NYV370" s="476" t="n"/>
      <c r="NYW370" s="476" t="n"/>
      <c r="NYX370" s="476" t="n"/>
      <c r="NYY370" s="476" t="n"/>
      <c r="NYZ370" s="476" t="n"/>
      <c r="NZA370" s="476" t="n"/>
      <c r="NZB370" s="476" t="n"/>
      <c r="NZC370" s="476" t="n"/>
      <c r="NZD370" s="476" t="n"/>
      <c r="NZE370" s="476" t="n"/>
      <c r="NZF370" s="476" t="n"/>
      <c r="NZG370" s="476" t="n"/>
      <c r="NZH370" s="476" t="n"/>
      <c r="NZI370" s="476" t="n"/>
      <c r="NZJ370" s="476" t="n"/>
      <c r="NZK370" s="476" t="n"/>
      <c r="NZL370" s="476" t="n"/>
      <c r="NZM370" s="476" t="n"/>
      <c r="NZN370" s="476" t="n"/>
      <c r="NZO370" s="476" t="n"/>
      <c r="NZP370" s="476" t="n"/>
      <c r="NZQ370" s="476" t="n"/>
      <c r="NZR370" s="476" t="n"/>
      <c r="NZS370" s="476" t="n"/>
      <c r="NZT370" s="476" t="n"/>
      <c r="NZU370" s="476" t="n"/>
      <c r="NZV370" s="476" t="n"/>
      <c r="NZW370" s="476" t="n"/>
      <c r="NZX370" s="476" t="n"/>
      <c r="NZY370" s="476" t="n"/>
      <c r="NZZ370" s="476" t="n"/>
      <c r="OAA370" s="476" t="n"/>
      <c r="OAB370" s="476" t="n"/>
      <c r="OAC370" s="476" t="n"/>
      <c r="OAD370" s="476" t="n"/>
      <c r="OAE370" s="476" t="n"/>
      <c r="OAF370" s="476" t="n"/>
      <c r="OAG370" s="476" t="n"/>
      <c r="OAH370" s="476" t="n"/>
      <c r="OAI370" s="476" t="n"/>
      <c r="OAJ370" s="476" t="n"/>
      <c r="OAK370" s="476" t="n"/>
      <c r="OAL370" s="476" t="n"/>
      <c r="OAM370" s="476" t="n"/>
      <c r="OAN370" s="476" t="n"/>
      <c r="OAO370" s="476" t="n"/>
      <c r="OAP370" s="476" t="n"/>
      <c r="OAQ370" s="476" t="n"/>
      <c r="OAR370" s="476" t="n"/>
      <c r="OAS370" s="476" t="n"/>
      <c r="OAT370" s="476" t="n"/>
      <c r="OAU370" s="476" t="n"/>
      <c r="OAV370" s="476" t="n"/>
      <c r="OAW370" s="476" t="n"/>
      <c r="OAX370" s="476" t="n"/>
      <c r="OAY370" s="476" t="n"/>
      <c r="OAZ370" s="476" t="n"/>
      <c r="OBA370" s="476" t="n"/>
      <c r="OBB370" s="476" t="n"/>
      <c r="OBC370" s="476" t="n"/>
      <c r="OBD370" s="476" t="n"/>
      <c r="OBE370" s="476" t="n"/>
      <c r="OBF370" s="476" t="n"/>
      <c r="OBG370" s="476" t="n"/>
      <c r="OBH370" s="476" t="n"/>
      <c r="OBI370" s="476" t="n"/>
      <c r="OBJ370" s="476" t="n"/>
      <c r="OBK370" s="476" t="n"/>
      <c r="OBL370" s="476" t="n"/>
      <c r="OBM370" s="476" t="n"/>
      <c r="OBN370" s="476" t="n"/>
      <c r="OBO370" s="476" t="n"/>
      <c r="OBP370" s="476" t="n"/>
      <c r="OBQ370" s="476" t="n"/>
      <c r="OBR370" s="476" t="n"/>
      <c r="OBS370" s="476" t="n"/>
      <c r="OBT370" s="476" t="n"/>
      <c r="OBU370" s="476" t="n"/>
      <c r="OBV370" s="476" t="n"/>
      <c r="OBW370" s="476" t="n"/>
      <c r="OBX370" s="476" t="n"/>
      <c r="OBY370" s="476" t="n"/>
      <c r="OBZ370" s="476" t="n"/>
      <c r="OCA370" s="476" t="n"/>
      <c r="OCB370" s="476" t="n"/>
      <c r="OCC370" s="476" t="n"/>
      <c r="OCD370" s="476" t="n"/>
      <c r="OCE370" s="476" t="n"/>
      <c r="OCF370" s="476" t="n"/>
      <c r="OCG370" s="476" t="n"/>
      <c r="OCH370" s="476" t="n"/>
      <c r="OCI370" s="476" t="n"/>
      <c r="OCJ370" s="476" t="n"/>
      <c r="OCK370" s="476" t="n"/>
      <c r="OCL370" s="476" t="n"/>
      <c r="OCM370" s="476" t="n"/>
      <c r="OCN370" s="476" t="n"/>
      <c r="OCO370" s="476" t="n"/>
      <c r="OCP370" s="476" t="n"/>
      <c r="OCQ370" s="476" t="n"/>
      <c r="OCR370" s="476" t="n"/>
      <c r="OCS370" s="476" t="n"/>
      <c r="OCT370" s="476" t="n"/>
      <c r="OCU370" s="476" t="n"/>
      <c r="OCV370" s="476" t="n"/>
      <c r="OCW370" s="476" t="n"/>
      <c r="OCX370" s="476" t="n"/>
      <c r="OCY370" s="476" t="n"/>
      <c r="OCZ370" s="476" t="n"/>
      <c r="ODA370" s="476" t="n"/>
      <c r="ODB370" s="476" t="n"/>
      <c r="ODC370" s="476" t="n"/>
      <c r="ODD370" s="476" t="n"/>
      <c r="ODE370" s="476" t="n"/>
      <c r="ODF370" s="476" t="n"/>
      <c r="ODG370" s="476" t="n"/>
      <c r="ODH370" s="476" t="n"/>
      <c r="ODI370" s="476" t="n"/>
      <c r="ODJ370" s="476" t="n"/>
      <c r="ODK370" s="476" t="n"/>
      <c r="ODL370" s="476" t="n"/>
      <c r="ODM370" s="476" t="n"/>
      <c r="ODN370" s="476" t="n"/>
      <c r="ODO370" s="476" t="n"/>
      <c r="ODP370" s="476" t="n"/>
      <c r="ODQ370" s="476" t="n"/>
      <c r="ODR370" s="476" t="n"/>
      <c r="ODS370" s="476" t="n"/>
      <c r="ODT370" s="476" t="n"/>
      <c r="ODU370" s="476" t="n"/>
      <c r="ODV370" s="476" t="n"/>
      <c r="ODW370" s="476" t="n"/>
      <c r="ODX370" s="476" t="n"/>
      <c r="ODY370" s="476" t="n"/>
      <c r="ODZ370" s="476" t="n"/>
      <c r="OEA370" s="476" t="n"/>
      <c r="OEB370" s="476" t="n"/>
      <c r="OEC370" s="476" t="n"/>
      <c r="OED370" s="476" t="n"/>
      <c r="OEE370" s="476" t="n"/>
      <c r="OEF370" s="476" t="n"/>
      <c r="OEG370" s="476" t="n"/>
      <c r="OEH370" s="476" t="n"/>
      <c r="OEI370" s="476" t="n"/>
      <c r="OEJ370" s="476" t="n"/>
      <c r="OEK370" s="476" t="n"/>
      <c r="OEL370" s="476" t="n"/>
      <c r="OEM370" s="476" t="n"/>
      <c r="OEN370" s="476" t="n"/>
      <c r="OEO370" s="476" t="n"/>
      <c r="OEP370" s="476" t="n"/>
      <c r="OEQ370" s="476" t="n"/>
      <c r="OER370" s="476" t="n"/>
      <c r="OES370" s="476" t="n"/>
      <c r="OET370" s="476" t="n"/>
      <c r="OEU370" s="476" t="n"/>
      <c r="OEV370" s="476" t="n"/>
      <c r="OEW370" s="476" t="n"/>
      <c r="OEX370" s="476" t="n"/>
      <c r="OEY370" s="476" t="n"/>
      <c r="OEZ370" s="476" t="n"/>
      <c r="OFA370" s="476" t="n"/>
      <c r="OFB370" s="476" t="n"/>
      <c r="OFC370" s="476" t="n"/>
      <c r="OFD370" s="476" t="n"/>
      <c r="OFE370" s="476" t="n"/>
      <c r="OFF370" s="476" t="n"/>
      <c r="OFG370" s="476" t="n"/>
      <c r="OFH370" s="476" t="n"/>
      <c r="OFI370" s="476" t="n"/>
      <c r="OFJ370" s="476" t="n"/>
      <c r="OFK370" s="476" t="n"/>
      <c r="OFL370" s="476" t="n"/>
      <c r="OFM370" s="476" t="n"/>
      <c r="OFN370" s="476" t="n"/>
      <c r="OFO370" s="476" t="n"/>
      <c r="OFP370" s="476" t="n"/>
      <c r="OFQ370" s="476" t="n"/>
      <c r="OFR370" s="476" t="n"/>
      <c r="OFS370" s="476" t="n"/>
      <c r="OFT370" s="476" t="n"/>
      <c r="OFU370" s="476" t="n"/>
      <c r="OFV370" s="476" t="n"/>
      <c r="OFW370" s="476" t="n"/>
      <c r="OFX370" s="476" t="n"/>
      <c r="OFY370" s="476" t="n"/>
      <c r="OFZ370" s="476" t="n"/>
      <c r="OGA370" s="476" t="n"/>
      <c r="OGB370" s="476" t="n"/>
      <c r="OGC370" s="476" t="n"/>
      <c r="OGD370" s="476" t="n"/>
      <c r="OGE370" s="476" t="n"/>
      <c r="OGF370" s="476" t="n"/>
      <c r="OGG370" s="476" t="n"/>
      <c r="OGH370" s="476" t="n"/>
      <c r="OGI370" s="476" t="n"/>
      <c r="OGJ370" s="476" t="n"/>
      <c r="OGK370" s="476" t="n"/>
      <c r="OGL370" s="476" t="n"/>
      <c r="OGM370" s="476" t="n"/>
      <c r="OGN370" s="476" t="n"/>
      <c r="OGO370" s="476" t="n"/>
      <c r="OGP370" s="476" t="n"/>
      <c r="OGQ370" s="476" t="n"/>
      <c r="OGR370" s="476" t="n"/>
      <c r="OGS370" s="476" t="n"/>
      <c r="OGT370" s="476" t="n"/>
      <c r="OGU370" s="476" t="n"/>
      <c r="OGV370" s="476" t="n"/>
      <c r="OGW370" s="476" t="n"/>
      <c r="OGX370" s="476" t="n"/>
      <c r="OGY370" s="476" t="n"/>
      <c r="OGZ370" s="476" t="n"/>
      <c r="OHA370" s="476" t="n"/>
      <c r="OHB370" s="476" t="n"/>
      <c r="OHC370" s="476" t="n"/>
      <c r="OHD370" s="476" t="n"/>
      <c r="OHE370" s="476" t="n"/>
      <c r="OHF370" s="476" t="n"/>
      <c r="OHG370" s="476" t="n"/>
      <c r="OHH370" s="476" t="n"/>
      <c r="OHI370" s="476" t="n"/>
      <c r="OHJ370" s="476" t="n"/>
      <c r="OHK370" s="476" t="n"/>
      <c r="OHL370" s="476" t="n"/>
      <c r="OHM370" s="476" t="n"/>
      <c r="OHN370" s="476" t="n"/>
      <c r="OHO370" s="476" t="n"/>
      <c r="OHP370" s="476" t="n"/>
      <c r="OHQ370" s="476" t="n"/>
      <c r="OHR370" s="476" t="n"/>
      <c r="OHS370" s="476" t="n"/>
      <c r="OHT370" s="476" t="n"/>
      <c r="OHU370" s="476" t="n"/>
      <c r="OHV370" s="476" t="n"/>
      <c r="OHW370" s="476" t="n"/>
      <c r="OHX370" s="476" t="n"/>
      <c r="OHY370" s="476" t="n"/>
      <c r="OHZ370" s="476" t="n"/>
      <c r="OIA370" s="476" t="n"/>
      <c r="OIB370" s="476" t="n"/>
      <c r="OIC370" s="476" t="n"/>
      <c r="OID370" s="476" t="n"/>
      <c r="OIE370" s="476" t="n"/>
      <c r="OIF370" s="476" t="n"/>
      <c r="OIG370" s="476" t="n"/>
      <c r="OIH370" s="476" t="n"/>
      <c r="OII370" s="476" t="n"/>
      <c r="OIJ370" s="476" t="n"/>
      <c r="OIK370" s="476" t="n"/>
      <c r="OIL370" s="476" t="n"/>
      <c r="OIM370" s="476" t="n"/>
      <c r="OIN370" s="476" t="n"/>
      <c r="OIO370" s="476" t="n"/>
      <c r="OIP370" s="476" t="n"/>
      <c r="OIQ370" s="476" t="n"/>
      <c r="OIR370" s="476" t="n"/>
      <c r="OIS370" s="476" t="n"/>
      <c r="OIT370" s="476" t="n"/>
      <c r="OIU370" s="476" t="n"/>
      <c r="OIV370" s="476" t="n"/>
      <c r="OIW370" s="476" t="n"/>
      <c r="OIX370" s="476" t="n"/>
      <c r="OIY370" s="476" t="n"/>
      <c r="OIZ370" s="476" t="n"/>
      <c r="OJA370" s="476" t="n"/>
      <c r="OJB370" s="476" t="n"/>
      <c r="OJC370" s="476" t="n"/>
      <c r="OJD370" s="476" t="n"/>
      <c r="OJE370" s="476" t="n"/>
      <c r="OJF370" s="476" t="n"/>
      <c r="OJG370" s="476" t="n"/>
      <c r="OJH370" s="476" t="n"/>
      <c r="OJI370" s="476" t="n"/>
      <c r="OJJ370" s="476" t="n"/>
      <c r="OJK370" s="476" t="n"/>
      <c r="OJL370" s="476" t="n"/>
      <c r="OJM370" s="476" t="n"/>
      <c r="OJN370" s="476" t="n"/>
      <c r="OJO370" s="476" t="n"/>
      <c r="OJP370" s="476" t="n"/>
      <c r="OJQ370" s="476" t="n"/>
      <c r="OJR370" s="476" t="n"/>
      <c r="OJS370" s="476" t="n"/>
      <c r="OJT370" s="476" t="n"/>
      <c r="OJU370" s="476" t="n"/>
      <c r="OJV370" s="476" t="n"/>
      <c r="OJW370" s="476" t="n"/>
      <c r="OJX370" s="476" t="n"/>
      <c r="OJY370" s="476" t="n"/>
      <c r="OJZ370" s="476" t="n"/>
      <c r="OKA370" s="476" t="n"/>
      <c r="OKB370" s="476" t="n"/>
      <c r="OKC370" s="476" t="n"/>
      <c r="OKD370" s="476" t="n"/>
      <c r="OKE370" s="476" t="n"/>
      <c r="OKF370" s="476" t="n"/>
      <c r="OKG370" s="476" t="n"/>
      <c r="OKH370" s="476" t="n"/>
      <c r="OKI370" s="476" t="n"/>
      <c r="OKJ370" s="476" t="n"/>
      <c r="OKK370" s="476" t="n"/>
      <c r="OKL370" s="476" t="n"/>
      <c r="OKM370" s="476" t="n"/>
      <c r="OKN370" s="476" t="n"/>
      <c r="OKO370" s="476" t="n"/>
      <c r="OKP370" s="476" t="n"/>
      <c r="OKQ370" s="476" t="n"/>
      <c r="OKR370" s="476" t="n"/>
      <c r="OKS370" s="476" t="n"/>
      <c r="OKT370" s="476" t="n"/>
      <c r="OKU370" s="476" t="n"/>
      <c r="OKV370" s="476" t="n"/>
      <c r="OKW370" s="476" t="n"/>
      <c r="OKX370" s="476" t="n"/>
      <c r="OKY370" s="476" t="n"/>
      <c r="OKZ370" s="476" t="n"/>
      <c r="OLA370" s="476" t="n"/>
      <c r="OLB370" s="476" t="n"/>
      <c r="OLC370" s="476" t="n"/>
      <c r="OLD370" s="476" t="n"/>
      <c r="OLE370" s="476" t="n"/>
      <c r="OLF370" s="476" t="n"/>
      <c r="OLG370" s="476" t="n"/>
      <c r="OLH370" s="476" t="n"/>
      <c r="OLI370" s="476" t="n"/>
      <c r="OLJ370" s="476" t="n"/>
      <c r="OLK370" s="476" t="n"/>
      <c r="OLL370" s="476" t="n"/>
      <c r="OLM370" s="476" t="n"/>
      <c r="OLN370" s="476" t="n"/>
      <c r="OLO370" s="476" t="n"/>
      <c r="OLP370" s="476" t="n"/>
      <c r="OLQ370" s="476" t="n"/>
      <c r="OLR370" s="476" t="n"/>
      <c r="OLS370" s="476" t="n"/>
      <c r="OLT370" s="476" t="n"/>
      <c r="OLU370" s="476" t="n"/>
      <c r="OLV370" s="476" t="n"/>
      <c r="OLW370" s="476" t="n"/>
      <c r="OLX370" s="476" t="n"/>
      <c r="OLY370" s="476" t="n"/>
      <c r="OLZ370" s="476" t="n"/>
      <c r="OMA370" s="476" t="n"/>
      <c r="OMB370" s="476" t="n"/>
      <c r="OMC370" s="476" t="n"/>
      <c r="OMD370" s="476" t="n"/>
      <c r="OME370" s="476" t="n"/>
      <c r="OMF370" s="476" t="n"/>
      <c r="OMG370" s="476" t="n"/>
      <c r="OMH370" s="476" t="n"/>
      <c r="OMI370" s="476" t="n"/>
      <c r="OMJ370" s="476" t="n"/>
      <c r="OMK370" s="476" t="n"/>
      <c r="OML370" s="476" t="n"/>
      <c r="OMM370" s="476" t="n"/>
      <c r="OMN370" s="476" t="n"/>
      <c r="OMO370" s="476" t="n"/>
      <c r="OMP370" s="476" t="n"/>
      <c r="OMQ370" s="476" t="n"/>
      <c r="OMR370" s="476" t="n"/>
      <c r="OMS370" s="476" t="n"/>
      <c r="OMT370" s="476" t="n"/>
      <c r="OMU370" s="476" t="n"/>
      <c r="OMV370" s="476" t="n"/>
      <c r="OMW370" s="476" t="n"/>
      <c r="OMX370" s="476" t="n"/>
      <c r="OMY370" s="476" t="n"/>
      <c r="OMZ370" s="476" t="n"/>
      <c r="ONA370" s="476" t="n"/>
      <c r="ONB370" s="476" t="n"/>
      <c r="ONC370" s="476" t="n"/>
      <c r="OND370" s="476" t="n"/>
      <c r="ONE370" s="476" t="n"/>
      <c r="ONF370" s="476" t="n"/>
      <c r="ONG370" s="476" t="n"/>
      <c r="ONH370" s="476" t="n"/>
      <c r="ONI370" s="476" t="n"/>
      <c r="ONJ370" s="476" t="n"/>
      <c r="ONK370" s="476" t="n"/>
      <c r="ONL370" s="476" t="n"/>
      <c r="ONM370" s="476" t="n"/>
      <c r="ONN370" s="476" t="n"/>
      <c r="ONO370" s="476" t="n"/>
      <c r="ONP370" s="476" t="n"/>
      <c r="ONQ370" s="476" t="n"/>
      <c r="ONR370" s="476" t="n"/>
      <c r="ONS370" s="476" t="n"/>
      <c r="ONT370" s="476" t="n"/>
      <c r="ONU370" s="476" t="n"/>
      <c r="ONV370" s="476" t="n"/>
      <c r="ONW370" s="476" t="n"/>
      <c r="ONX370" s="476" t="n"/>
      <c r="ONY370" s="476" t="n"/>
      <c r="ONZ370" s="476" t="n"/>
      <c r="OOA370" s="476" t="n"/>
      <c r="OOB370" s="476" t="n"/>
      <c r="OOC370" s="476" t="n"/>
      <c r="OOD370" s="476" t="n"/>
      <c r="OOE370" s="476" t="n"/>
      <c r="OOF370" s="476" t="n"/>
      <c r="OOG370" s="476" t="n"/>
      <c r="OOH370" s="476" t="n"/>
      <c r="OOI370" s="476" t="n"/>
      <c r="OOJ370" s="476" t="n"/>
      <c r="OOK370" s="476" t="n"/>
      <c r="OOL370" s="476" t="n"/>
      <c r="OOM370" s="476" t="n"/>
      <c r="OON370" s="476" t="n"/>
      <c r="OOO370" s="476" t="n"/>
      <c r="OOP370" s="476" t="n"/>
      <c r="OOQ370" s="476" t="n"/>
      <c r="OOR370" s="476" t="n"/>
      <c r="OOS370" s="476" t="n"/>
      <c r="OOT370" s="476" t="n"/>
      <c r="OOU370" s="476" t="n"/>
      <c r="OOV370" s="476" t="n"/>
      <c r="OOW370" s="476" t="n"/>
      <c r="OOX370" s="476" t="n"/>
      <c r="OOY370" s="476" t="n"/>
      <c r="OOZ370" s="476" t="n"/>
      <c r="OPA370" s="476" t="n"/>
      <c r="OPB370" s="476" t="n"/>
      <c r="OPC370" s="476" t="n"/>
      <c r="OPD370" s="476" t="n"/>
      <c r="OPE370" s="476" t="n"/>
      <c r="OPF370" s="476" t="n"/>
      <c r="OPG370" s="476" t="n"/>
      <c r="OPH370" s="476" t="n"/>
      <c r="OPI370" s="476" t="n"/>
      <c r="OPJ370" s="476" t="n"/>
      <c r="OPK370" s="476" t="n"/>
      <c r="OPL370" s="476" t="n"/>
      <c r="OPM370" s="476" t="n"/>
      <c r="OPN370" s="476" t="n"/>
      <c r="OPO370" s="476" t="n"/>
      <c r="OPP370" s="476" t="n"/>
      <c r="OPQ370" s="476" t="n"/>
      <c r="OPR370" s="476" t="n"/>
      <c r="OPS370" s="476" t="n"/>
      <c r="OPT370" s="476" t="n"/>
      <c r="OPU370" s="476" t="n"/>
      <c r="OPV370" s="476" t="n"/>
      <c r="OPW370" s="476" t="n"/>
      <c r="OPX370" s="476" t="n"/>
      <c r="OPY370" s="476" t="n"/>
      <c r="OPZ370" s="476" t="n"/>
      <c r="OQA370" s="476" t="n"/>
      <c r="OQB370" s="476" t="n"/>
      <c r="OQC370" s="476" t="n"/>
      <c r="OQD370" s="476" t="n"/>
      <c r="OQE370" s="476" t="n"/>
      <c r="OQF370" s="476" t="n"/>
      <c r="OQG370" s="476" t="n"/>
      <c r="OQH370" s="476" t="n"/>
      <c r="OQI370" s="476" t="n"/>
      <c r="OQJ370" s="476" t="n"/>
      <c r="OQK370" s="476" t="n"/>
      <c r="OQL370" s="476" t="n"/>
      <c r="OQM370" s="476" t="n"/>
      <c r="OQN370" s="476" t="n"/>
      <c r="OQO370" s="476" t="n"/>
      <c r="OQP370" s="476" t="n"/>
      <c r="OQQ370" s="476" t="n"/>
      <c r="OQR370" s="476" t="n"/>
      <c r="OQS370" s="476" t="n"/>
      <c r="OQT370" s="476" t="n"/>
      <c r="OQU370" s="476" t="n"/>
      <c r="OQV370" s="476" t="n"/>
      <c r="OQW370" s="476" t="n"/>
      <c r="OQX370" s="476" t="n"/>
      <c r="OQY370" s="476" t="n"/>
      <c r="OQZ370" s="476" t="n"/>
      <c r="ORA370" s="476" t="n"/>
      <c r="ORB370" s="476" t="n"/>
      <c r="ORC370" s="476" t="n"/>
      <c r="ORD370" s="476" t="n"/>
      <c r="ORE370" s="476" t="n"/>
      <c r="ORF370" s="476" t="n"/>
      <c r="ORG370" s="476" t="n"/>
      <c r="ORH370" s="476" t="n"/>
      <c r="ORI370" s="476" t="n"/>
      <c r="ORJ370" s="476" t="n"/>
      <c r="ORK370" s="476" t="n"/>
      <c r="ORL370" s="476" t="n"/>
      <c r="ORM370" s="476" t="n"/>
      <c r="ORN370" s="476" t="n"/>
      <c r="ORO370" s="476" t="n"/>
      <c r="ORP370" s="476" t="n"/>
      <c r="ORQ370" s="476" t="n"/>
      <c r="ORR370" s="476" t="n"/>
      <c r="ORS370" s="476" t="n"/>
      <c r="ORT370" s="476" t="n"/>
      <c r="ORU370" s="476" t="n"/>
      <c r="ORV370" s="476" t="n"/>
      <c r="ORW370" s="476" t="n"/>
      <c r="ORX370" s="476" t="n"/>
      <c r="ORY370" s="476" t="n"/>
      <c r="ORZ370" s="476" t="n"/>
      <c r="OSA370" s="476" t="n"/>
      <c r="OSB370" s="476" t="n"/>
      <c r="OSC370" s="476" t="n"/>
      <c r="OSD370" s="476" t="n"/>
      <c r="OSE370" s="476" t="n"/>
      <c r="OSF370" s="476" t="n"/>
      <c r="OSG370" s="476" t="n"/>
      <c r="OSH370" s="476" t="n"/>
      <c r="OSI370" s="476" t="n"/>
      <c r="OSJ370" s="476" t="n"/>
      <c r="OSK370" s="476" t="n"/>
      <c r="OSL370" s="476" t="n"/>
      <c r="OSM370" s="476" t="n"/>
      <c r="OSN370" s="476" t="n"/>
      <c r="OSO370" s="476" t="n"/>
      <c r="OSP370" s="476" t="n"/>
      <c r="OSQ370" s="476" t="n"/>
      <c r="OSR370" s="476" t="n"/>
      <c r="OSS370" s="476" t="n"/>
      <c r="OST370" s="476" t="n"/>
      <c r="OSU370" s="476" t="n"/>
      <c r="OSV370" s="476" t="n"/>
      <c r="OSW370" s="476" t="n"/>
      <c r="OSX370" s="476" t="n"/>
      <c r="OSY370" s="476" t="n"/>
      <c r="OSZ370" s="476" t="n"/>
      <c r="OTA370" s="476" t="n"/>
      <c r="OTB370" s="476" t="n"/>
      <c r="OTC370" s="476" t="n"/>
      <c r="OTD370" s="476" t="n"/>
      <c r="OTE370" s="476" t="n"/>
      <c r="OTF370" s="476" t="n"/>
      <c r="OTG370" s="476" t="n"/>
      <c r="OTH370" s="476" t="n"/>
      <c r="OTI370" s="476" t="n"/>
      <c r="OTJ370" s="476" t="n"/>
      <c r="OTK370" s="476" t="n"/>
      <c r="OTL370" s="476" t="n"/>
      <c r="OTM370" s="476" t="n"/>
      <c r="OTN370" s="476" t="n"/>
      <c r="OTO370" s="476" t="n"/>
      <c r="OTP370" s="476" t="n"/>
      <c r="OTQ370" s="476" t="n"/>
      <c r="OTR370" s="476" t="n"/>
      <c r="OTS370" s="476" t="n"/>
      <c r="OTT370" s="476" t="n"/>
      <c r="OTU370" s="476" t="n"/>
      <c r="OTV370" s="476" t="n"/>
      <c r="OTW370" s="476" t="n"/>
      <c r="OTX370" s="476" t="n"/>
      <c r="OTY370" s="476" t="n"/>
      <c r="OTZ370" s="476" t="n"/>
      <c r="OUA370" s="476" t="n"/>
      <c r="OUB370" s="476" t="n"/>
      <c r="OUC370" s="476" t="n"/>
      <c r="OUD370" s="476" t="n"/>
      <c r="OUE370" s="476" t="n"/>
      <c r="OUF370" s="476" t="n"/>
      <c r="OUG370" s="476" t="n"/>
      <c r="OUH370" s="476" t="n"/>
      <c r="OUI370" s="476" t="n"/>
      <c r="OUJ370" s="476" t="n"/>
      <c r="OUK370" s="476" t="n"/>
      <c r="OUL370" s="476" t="n"/>
      <c r="OUM370" s="476" t="n"/>
      <c r="OUN370" s="476" t="n"/>
      <c r="OUO370" s="476" t="n"/>
      <c r="OUP370" s="476" t="n"/>
      <c r="OUQ370" s="476" t="n"/>
      <c r="OUR370" s="476" t="n"/>
      <c r="OUS370" s="476" t="n"/>
      <c r="OUT370" s="476" t="n"/>
      <c r="OUU370" s="476" t="n"/>
      <c r="OUV370" s="476" t="n"/>
      <c r="OUW370" s="476" t="n"/>
      <c r="OUX370" s="476" t="n"/>
      <c r="OUY370" s="476" t="n"/>
      <c r="OUZ370" s="476" t="n"/>
      <c r="OVA370" s="476" t="n"/>
      <c r="OVB370" s="476" t="n"/>
      <c r="OVC370" s="476" t="n"/>
      <c r="OVD370" s="476" t="n"/>
      <c r="OVE370" s="476" t="n"/>
      <c r="OVF370" s="476" t="n"/>
      <c r="OVG370" s="476" t="n"/>
      <c r="OVH370" s="476" t="n"/>
      <c r="OVI370" s="476" t="n"/>
      <c r="OVJ370" s="476" t="n"/>
      <c r="OVK370" s="476" t="n"/>
      <c r="OVL370" s="476" t="n"/>
      <c r="OVM370" s="476" t="n"/>
      <c r="OVN370" s="476" t="n"/>
      <c r="OVO370" s="476" t="n"/>
      <c r="OVP370" s="476" t="n"/>
      <c r="OVQ370" s="476" t="n"/>
      <c r="OVR370" s="476" t="n"/>
      <c r="OVS370" s="476" t="n"/>
      <c r="OVT370" s="476" t="n"/>
      <c r="OVU370" s="476" t="n"/>
      <c r="OVV370" s="476" t="n"/>
      <c r="OVW370" s="476" t="n"/>
      <c r="OVX370" s="476" t="n"/>
      <c r="OVY370" s="476" t="n"/>
      <c r="OVZ370" s="476" t="n"/>
      <c r="OWA370" s="476" t="n"/>
      <c r="OWB370" s="476" t="n"/>
      <c r="OWC370" s="476" t="n"/>
      <c r="OWD370" s="476" t="n"/>
      <c r="OWE370" s="476" t="n"/>
      <c r="OWF370" s="476" t="n"/>
      <c r="OWG370" s="476" t="n"/>
      <c r="OWH370" s="476" t="n"/>
      <c r="OWI370" s="476" t="n"/>
      <c r="OWJ370" s="476" t="n"/>
      <c r="OWK370" s="476" t="n"/>
      <c r="OWL370" s="476" t="n"/>
      <c r="OWM370" s="476" t="n"/>
      <c r="OWN370" s="476" t="n"/>
      <c r="OWO370" s="476" t="n"/>
      <c r="OWP370" s="476" t="n"/>
      <c r="OWQ370" s="476" t="n"/>
      <c r="OWR370" s="476" t="n"/>
      <c r="OWS370" s="476" t="n"/>
      <c r="OWT370" s="476" t="n"/>
      <c r="OWU370" s="476" t="n"/>
      <c r="OWV370" s="476" t="n"/>
      <c r="OWW370" s="476" t="n"/>
      <c r="OWX370" s="476" t="n"/>
      <c r="OWY370" s="476" t="n"/>
      <c r="OWZ370" s="476" t="n"/>
      <c r="OXA370" s="476" t="n"/>
      <c r="OXB370" s="476" t="n"/>
      <c r="OXC370" s="476" t="n"/>
      <c r="OXD370" s="476" t="n"/>
      <c r="OXE370" s="476" t="n"/>
      <c r="OXF370" s="476" t="n"/>
      <c r="OXG370" s="476" t="n"/>
      <c r="OXH370" s="476" t="n"/>
      <c r="OXI370" s="476" t="n"/>
      <c r="OXJ370" s="476" t="n"/>
      <c r="OXK370" s="476" t="n"/>
      <c r="OXL370" s="476" t="n"/>
      <c r="OXM370" s="476" t="n"/>
      <c r="OXN370" s="476" t="n"/>
      <c r="OXO370" s="476" t="n"/>
      <c r="OXP370" s="476" t="n"/>
      <c r="OXQ370" s="476" t="n"/>
      <c r="OXR370" s="476" t="n"/>
      <c r="OXS370" s="476" t="n"/>
      <c r="OXT370" s="476" t="n"/>
      <c r="OXU370" s="476" t="n"/>
      <c r="OXV370" s="476" t="n"/>
      <c r="OXW370" s="476" t="n"/>
      <c r="OXX370" s="476" t="n"/>
      <c r="OXY370" s="476" t="n"/>
      <c r="OXZ370" s="476" t="n"/>
      <c r="OYA370" s="476" t="n"/>
      <c r="OYB370" s="476" t="n"/>
      <c r="OYC370" s="476" t="n"/>
      <c r="OYD370" s="476" t="n"/>
      <c r="OYE370" s="476" t="n"/>
      <c r="OYF370" s="476" t="n"/>
      <c r="OYG370" s="476" t="n"/>
      <c r="OYH370" s="476" t="n"/>
      <c r="OYI370" s="476" t="n"/>
      <c r="OYJ370" s="476" t="n"/>
      <c r="OYK370" s="476" t="n"/>
      <c r="OYL370" s="476" t="n"/>
      <c r="OYM370" s="476" t="n"/>
      <c r="OYN370" s="476" t="n"/>
      <c r="OYO370" s="476" t="n"/>
      <c r="OYP370" s="476" t="n"/>
      <c r="OYQ370" s="476" t="n"/>
      <c r="OYR370" s="476" t="n"/>
      <c r="OYS370" s="476" t="n"/>
      <c r="OYT370" s="476" t="n"/>
      <c r="OYU370" s="476" t="n"/>
      <c r="OYV370" s="476" t="n"/>
      <c r="OYW370" s="476" t="n"/>
      <c r="OYX370" s="476" t="n"/>
      <c r="OYY370" s="476" t="n"/>
      <c r="OYZ370" s="476" t="n"/>
      <c r="OZA370" s="476" t="n"/>
      <c r="OZB370" s="476" t="n"/>
      <c r="OZC370" s="476" t="n"/>
      <c r="OZD370" s="476" t="n"/>
      <c r="OZE370" s="476" t="n"/>
      <c r="OZF370" s="476" t="n"/>
      <c r="OZG370" s="476" t="n"/>
      <c r="OZH370" s="476" t="n"/>
      <c r="OZI370" s="476" t="n"/>
      <c r="OZJ370" s="476" t="n"/>
      <c r="OZK370" s="476" t="n"/>
      <c r="OZL370" s="476" t="n"/>
      <c r="OZM370" s="476" t="n"/>
      <c r="OZN370" s="476" t="n"/>
      <c r="OZO370" s="476" t="n"/>
      <c r="OZP370" s="476" t="n"/>
      <c r="OZQ370" s="476" t="n"/>
      <c r="OZR370" s="476" t="n"/>
      <c r="OZS370" s="476" t="n"/>
      <c r="OZT370" s="476" t="n"/>
      <c r="OZU370" s="476" t="n"/>
      <c r="OZV370" s="476" t="n"/>
      <c r="OZW370" s="476" t="n"/>
      <c r="OZX370" s="476" t="n"/>
      <c r="OZY370" s="476" t="n"/>
      <c r="OZZ370" s="476" t="n"/>
      <c r="PAA370" s="476" t="n"/>
      <c r="PAB370" s="476" t="n"/>
      <c r="PAC370" s="476" t="n"/>
      <c r="PAD370" s="476" t="n"/>
      <c r="PAE370" s="476" t="n"/>
      <c r="PAF370" s="476" t="n"/>
      <c r="PAG370" s="476" t="n"/>
      <c r="PAH370" s="476" t="n"/>
      <c r="PAI370" s="476" t="n"/>
      <c r="PAJ370" s="476" t="n"/>
      <c r="PAK370" s="476" t="n"/>
      <c r="PAL370" s="476" t="n"/>
      <c r="PAM370" s="476" t="n"/>
      <c r="PAN370" s="476" t="n"/>
      <c r="PAO370" s="476" t="n"/>
      <c r="PAP370" s="476" t="n"/>
      <c r="PAQ370" s="476" t="n"/>
      <c r="PAR370" s="476" t="n"/>
      <c r="PAS370" s="476" t="n"/>
      <c r="PAT370" s="476" t="n"/>
      <c r="PAU370" s="476" t="n"/>
      <c r="PAV370" s="476" t="n"/>
      <c r="PAW370" s="476" t="n"/>
      <c r="PAX370" s="476" t="n"/>
      <c r="PAY370" s="476" t="n"/>
      <c r="PAZ370" s="476" t="n"/>
      <c r="PBA370" s="476" t="n"/>
      <c r="PBB370" s="476" t="n"/>
      <c r="PBC370" s="476" t="n"/>
      <c r="PBD370" s="476" t="n"/>
      <c r="PBE370" s="476" t="n"/>
      <c r="PBF370" s="476" t="n"/>
      <c r="PBG370" s="476" t="n"/>
      <c r="PBH370" s="476" t="n"/>
      <c r="PBI370" s="476" t="n"/>
      <c r="PBJ370" s="476" t="n"/>
      <c r="PBK370" s="476" t="n"/>
      <c r="PBL370" s="476" t="n"/>
      <c r="PBM370" s="476" t="n"/>
      <c r="PBN370" s="476" t="n"/>
      <c r="PBO370" s="476" t="n"/>
      <c r="PBP370" s="476" t="n"/>
      <c r="PBQ370" s="476" t="n"/>
      <c r="PBR370" s="476" t="n"/>
      <c r="PBS370" s="476" t="n"/>
      <c r="PBT370" s="476" t="n"/>
      <c r="PBU370" s="476" t="n"/>
      <c r="PBV370" s="476" t="n"/>
      <c r="PBW370" s="476" t="n"/>
      <c r="PBX370" s="476" t="n"/>
      <c r="PBY370" s="476" t="n"/>
      <c r="PBZ370" s="476" t="n"/>
      <c r="PCA370" s="476" t="n"/>
      <c r="PCB370" s="476" t="n"/>
      <c r="PCC370" s="476" t="n"/>
      <c r="PCD370" s="476" t="n"/>
      <c r="PCE370" s="476" t="n"/>
      <c r="PCF370" s="476" t="n"/>
      <c r="PCG370" s="476" t="n"/>
      <c r="PCH370" s="476" t="n"/>
      <c r="PCI370" s="476" t="n"/>
      <c r="PCJ370" s="476" t="n"/>
      <c r="PCK370" s="476" t="n"/>
      <c r="PCL370" s="476" t="n"/>
      <c r="PCM370" s="476" t="n"/>
      <c r="PCN370" s="476" t="n"/>
      <c r="PCO370" s="476" t="n"/>
      <c r="PCP370" s="476" t="n"/>
      <c r="PCQ370" s="476" t="n"/>
      <c r="PCR370" s="476" t="n"/>
      <c r="PCS370" s="476" t="n"/>
      <c r="PCT370" s="476" t="n"/>
      <c r="PCU370" s="476" t="n"/>
      <c r="PCV370" s="476" t="n"/>
      <c r="PCW370" s="476" t="n"/>
      <c r="PCX370" s="476" t="n"/>
      <c r="PCY370" s="476" t="n"/>
      <c r="PCZ370" s="476" t="n"/>
      <c r="PDA370" s="476" t="n"/>
      <c r="PDB370" s="476" t="n"/>
      <c r="PDC370" s="476" t="n"/>
      <c r="PDD370" s="476" t="n"/>
      <c r="PDE370" s="476" t="n"/>
      <c r="PDF370" s="476" t="n"/>
      <c r="PDG370" s="476" t="n"/>
      <c r="PDH370" s="476" t="n"/>
      <c r="PDI370" s="476" t="n"/>
      <c r="PDJ370" s="476" t="n"/>
      <c r="PDK370" s="476" t="n"/>
      <c r="PDL370" s="476" t="n"/>
      <c r="PDM370" s="476" t="n"/>
      <c r="PDN370" s="476" t="n"/>
      <c r="PDO370" s="476" t="n"/>
      <c r="PDP370" s="476" t="n"/>
      <c r="PDQ370" s="476" t="n"/>
      <c r="PDR370" s="476" t="n"/>
      <c r="PDS370" s="476" t="n"/>
      <c r="PDT370" s="476" t="n"/>
      <c r="PDU370" s="476" t="n"/>
      <c r="PDV370" s="476" t="n"/>
      <c r="PDW370" s="476" t="n"/>
      <c r="PDX370" s="476" t="n"/>
      <c r="PDY370" s="476" t="n"/>
      <c r="PDZ370" s="476" t="n"/>
      <c r="PEA370" s="476" t="n"/>
      <c r="PEB370" s="476" t="n"/>
      <c r="PEC370" s="476" t="n"/>
      <c r="PED370" s="476" t="n"/>
      <c r="PEE370" s="476" t="n"/>
      <c r="PEF370" s="476" t="n"/>
      <c r="PEG370" s="476" t="n"/>
      <c r="PEH370" s="476" t="n"/>
      <c r="PEI370" s="476" t="n"/>
      <c r="PEJ370" s="476" t="n"/>
      <c r="PEK370" s="476" t="n"/>
      <c r="PEL370" s="476" t="n"/>
      <c r="PEM370" s="476" t="n"/>
      <c r="PEN370" s="476" t="n"/>
      <c r="PEO370" s="476" t="n"/>
      <c r="PEP370" s="476" t="n"/>
      <c r="PEQ370" s="476" t="n"/>
      <c r="PER370" s="476" t="n"/>
      <c r="PES370" s="476" t="n"/>
      <c r="PET370" s="476" t="n"/>
      <c r="PEU370" s="476" t="n"/>
      <c r="PEV370" s="476" t="n"/>
      <c r="PEW370" s="476" t="n"/>
      <c r="PEX370" s="476" t="n"/>
      <c r="PEY370" s="476" t="n"/>
      <c r="PEZ370" s="476" t="n"/>
      <c r="PFA370" s="476" t="n"/>
      <c r="PFB370" s="476" t="n"/>
      <c r="PFC370" s="476" t="n"/>
      <c r="PFD370" s="476" t="n"/>
      <c r="PFE370" s="476" t="n"/>
      <c r="PFF370" s="476" t="n"/>
      <c r="PFG370" s="476" t="n"/>
      <c r="PFH370" s="476" t="n"/>
      <c r="PFI370" s="476" t="n"/>
      <c r="PFJ370" s="476" t="n"/>
      <c r="PFK370" s="476" t="n"/>
      <c r="PFL370" s="476" t="n"/>
      <c r="PFM370" s="476" t="n"/>
      <c r="PFN370" s="476" t="n"/>
      <c r="PFO370" s="476" t="n"/>
      <c r="PFP370" s="476" t="n"/>
      <c r="PFQ370" s="476" t="n"/>
      <c r="PFR370" s="476" t="n"/>
      <c r="PFS370" s="476" t="n"/>
      <c r="PFT370" s="476" t="n"/>
      <c r="PFU370" s="476" t="n"/>
      <c r="PFV370" s="476" t="n"/>
      <c r="PFW370" s="476" t="n"/>
      <c r="PFX370" s="476" t="n"/>
      <c r="PFY370" s="476" t="n"/>
      <c r="PFZ370" s="476" t="n"/>
      <c r="PGA370" s="476" t="n"/>
      <c r="PGB370" s="476" t="n"/>
      <c r="PGC370" s="476" t="n"/>
      <c r="PGD370" s="476" t="n"/>
      <c r="PGE370" s="476" t="n"/>
      <c r="PGF370" s="476" t="n"/>
      <c r="PGG370" s="476" t="n"/>
      <c r="PGH370" s="476" t="n"/>
      <c r="PGI370" s="476" t="n"/>
      <c r="PGJ370" s="476" t="n"/>
      <c r="PGK370" s="476" t="n"/>
      <c r="PGL370" s="476" t="n"/>
      <c r="PGM370" s="476" t="n"/>
      <c r="PGN370" s="476" t="n"/>
      <c r="PGO370" s="476" t="n"/>
      <c r="PGP370" s="476" t="n"/>
      <c r="PGQ370" s="476" t="n"/>
      <c r="PGR370" s="476" t="n"/>
      <c r="PGS370" s="476" t="n"/>
      <c r="PGT370" s="476" t="n"/>
      <c r="PGU370" s="476" t="n"/>
      <c r="PGV370" s="476" t="n"/>
      <c r="PGW370" s="476" t="n"/>
      <c r="PGX370" s="476" t="n"/>
      <c r="PGY370" s="476" t="n"/>
      <c r="PGZ370" s="476" t="n"/>
      <c r="PHA370" s="476" t="n"/>
      <c r="PHB370" s="476" t="n"/>
      <c r="PHC370" s="476" t="n"/>
      <c r="PHD370" s="476" t="n"/>
      <c r="PHE370" s="476" t="n"/>
      <c r="PHF370" s="476" t="n"/>
      <c r="PHG370" s="476" t="n"/>
      <c r="PHH370" s="476" t="n"/>
      <c r="PHI370" s="476" t="n"/>
      <c r="PHJ370" s="476" t="n"/>
      <c r="PHK370" s="476" t="n"/>
      <c r="PHL370" s="476" t="n"/>
      <c r="PHM370" s="476" t="n"/>
      <c r="PHN370" s="476" t="n"/>
      <c r="PHO370" s="476" t="n"/>
      <c r="PHP370" s="476" t="n"/>
      <c r="PHQ370" s="476" t="n"/>
      <c r="PHR370" s="476" t="n"/>
      <c r="PHS370" s="476" t="n"/>
      <c r="PHT370" s="476" t="n"/>
      <c r="PHU370" s="476" t="n"/>
      <c r="PHV370" s="476" t="n"/>
      <c r="PHW370" s="476" t="n"/>
      <c r="PHX370" s="476" t="n"/>
      <c r="PHY370" s="476" t="n"/>
      <c r="PHZ370" s="476" t="n"/>
      <c r="PIA370" s="476" t="n"/>
      <c r="PIB370" s="476" t="n"/>
      <c r="PIC370" s="476" t="n"/>
      <c r="PID370" s="476" t="n"/>
      <c r="PIE370" s="476" t="n"/>
      <c r="PIF370" s="476" t="n"/>
      <c r="PIG370" s="476" t="n"/>
      <c r="PIH370" s="476" t="n"/>
      <c r="PII370" s="476" t="n"/>
      <c r="PIJ370" s="476" t="n"/>
      <c r="PIK370" s="476" t="n"/>
      <c r="PIL370" s="476" t="n"/>
      <c r="PIM370" s="476" t="n"/>
      <c r="PIN370" s="476" t="n"/>
      <c r="PIO370" s="476" t="n"/>
      <c r="PIP370" s="476" t="n"/>
      <c r="PIQ370" s="476" t="n"/>
      <c r="PIR370" s="476" t="n"/>
      <c r="PIS370" s="476" t="n"/>
      <c r="PIT370" s="476" t="n"/>
      <c r="PIU370" s="476" t="n"/>
      <c r="PIV370" s="476" t="n"/>
      <c r="PIW370" s="476" t="n"/>
      <c r="PIX370" s="476" t="n"/>
      <c r="PIY370" s="476" t="n"/>
      <c r="PIZ370" s="476" t="n"/>
      <c r="PJA370" s="476" t="n"/>
      <c r="PJB370" s="476" t="n"/>
      <c r="PJC370" s="476" t="n"/>
      <c r="PJD370" s="476" t="n"/>
      <c r="PJE370" s="476" t="n"/>
      <c r="PJF370" s="476" t="n"/>
      <c r="PJG370" s="476" t="n"/>
      <c r="PJH370" s="476" t="n"/>
      <c r="PJI370" s="476" t="n"/>
      <c r="PJJ370" s="476" t="n"/>
      <c r="PJK370" s="476" t="n"/>
      <c r="PJL370" s="476" t="n"/>
      <c r="PJM370" s="476" t="n"/>
      <c r="PJN370" s="476" t="n"/>
      <c r="PJO370" s="476" t="n"/>
      <c r="PJP370" s="476" t="n"/>
      <c r="PJQ370" s="476" t="n"/>
      <c r="PJR370" s="476" t="n"/>
      <c r="PJS370" s="476" t="n"/>
      <c r="PJT370" s="476" t="n"/>
      <c r="PJU370" s="476" t="n"/>
      <c r="PJV370" s="476" t="n"/>
      <c r="PJW370" s="476" t="n"/>
      <c r="PJX370" s="476" t="n"/>
      <c r="PJY370" s="476" t="n"/>
      <c r="PJZ370" s="476" t="n"/>
      <c r="PKA370" s="476" t="n"/>
      <c r="PKB370" s="476" t="n"/>
      <c r="PKC370" s="476" t="n"/>
      <c r="PKD370" s="476" t="n"/>
      <c r="PKE370" s="476" t="n"/>
      <c r="PKF370" s="476" t="n"/>
      <c r="PKG370" s="476" t="n"/>
      <c r="PKH370" s="476" t="n"/>
      <c r="PKI370" s="476" t="n"/>
      <c r="PKJ370" s="476" t="n"/>
      <c r="PKK370" s="476" t="n"/>
      <c r="PKL370" s="476" t="n"/>
      <c r="PKM370" s="476" t="n"/>
      <c r="PKN370" s="476" t="n"/>
      <c r="PKO370" s="476" t="n"/>
      <c r="PKP370" s="476" t="n"/>
      <c r="PKQ370" s="476" t="n"/>
      <c r="PKR370" s="476" t="n"/>
      <c r="PKS370" s="476" t="n"/>
      <c r="PKT370" s="476" t="n"/>
      <c r="PKU370" s="476" t="n"/>
      <c r="PKV370" s="476" t="n"/>
      <c r="PKW370" s="476" t="n"/>
      <c r="PKX370" s="476" t="n"/>
      <c r="PKY370" s="476" t="n"/>
      <c r="PKZ370" s="476" t="n"/>
      <c r="PLA370" s="476" t="n"/>
      <c r="PLB370" s="476" t="n"/>
      <c r="PLC370" s="476" t="n"/>
      <c r="PLD370" s="476" t="n"/>
      <c r="PLE370" s="476" t="n"/>
      <c r="PLF370" s="476" t="n"/>
      <c r="PLG370" s="476" t="n"/>
      <c r="PLH370" s="476" t="n"/>
      <c r="PLI370" s="476" t="n"/>
      <c r="PLJ370" s="476" t="n"/>
      <c r="PLK370" s="476" t="n"/>
      <c r="PLL370" s="476" t="n"/>
      <c r="PLM370" s="476" t="n"/>
      <c r="PLN370" s="476" t="n"/>
      <c r="PLO370" s="476" t="n"/>
      <c r="PLP370" s="476" t="n"/>
      <c r="PLQ370" s="476" t="n"/>
      <c r="PLR370" s="476" t="n"/>
      <c r="PLS370" s="476" t="n"/>
      <c r="PLT370" s="476" t="n"/>
      <c r="PLU370" s="476" t="n"/>
      <c r="PLV370" s="476" t="n"/>
      <c r="PLW370" s="476" t="n"/>
      <c r="PLX370" s="476" t="n"/>
      <c r="PLY370" s="476" t="n"/>
      <c r="PLZ370" s="476" t="n"/>
      <c r="PMA370" s="476" t="n"/>
      <c r="PMB370" s="476" t="n"/>
      <c r="PMC370" s="476" t="n"/>
      <c r="PMD370" s="476" t="n"/>
      <c r="PME370" s="476" t="n"/>
      <c r="PMF370" s="476" t="n"/>
      <c r="PMG370" s="476" t="n"/>
      <c r="PMH370" s="476" t="n"/>
      <c r="PMI370" s="476" t="n"/>
      <c r="PMJ370" s="476" t="n"/>
      <c r="PMK370" s="476" t="n"/>
      <c r="PML370" s="476" t="n"/>
      <c r="PMM370" s="476" t="n"/>
      <c r="PMN370" s="476" t="n"/>
      <c r="PMO370" s="476" t="n"/>
      <c r="PMP370" s="476" t="n"/>
      <c r="PMQ370" s="476" t="n"/>
      <c r="PMR370" s="476" t="n"/>
      <c r="PMS370" s="476" t="n"/>
      <c r="PMT370" s="476" t="n"/>
      <c r="PMU370" s="476" t="n"/>
      <c r="PMV370" s="476" t="n"/>
      <c r="PMW370" s="476" t="n"/>
      <c r="PMX370" s="476" t="n"/>
      <c r="PMY370" s="476" t="n"/>
      <c r="PMZ370" s="476" t="n"/>
      <c r="PNA370" s="476" t="n"/>
      <c r="PNB370" s="476" t="n"/>
      <c r="PNC370" s="476" t="n"/>
      <c r="PND370" s="476" t="n"/>
      <c r="PNE370" s="476" t="n"/>
      <c r="PNF370" s="476" t="n"/>
      <c r="PNG370" s="476" t="n"/>
      <c r="PNH370" s="476" t="n"/>
      <c r="PNI370" s="476" t="n"/>
      <c r="PNJ370" s="476" t="n"/>
      <c r="PNK370" s="476" t="n"/>
      <c r="PNL370" s="476" t="n"/>
      <c r="PNM370" s="476" t="n"/>
      <c r="PNN370" s="476" t="n"/>
      <c r="PNO370" s="476" t="n"/>
      <c r="PNP370" s="476" t="n"/>
      <c r="PNQ370" s="476" t="n"/>
      <c r="PNR370" s="476" t="n"/>
      <c r="PNS370" s="476" t="n"/>
      <c r="PNT370" s="476" t="n"/>
      <c r="PNU370" s="476" t="n"/>
      <c r="PNV370" s="476" t="n"/>
      <c r="PNW370" s="476" t="n"/>
      <c r="PNX370" s="476" t="n"/>
      <c r="PNY370" s="476" t="n"/>
      <c r="PNZ370" s="476" t="n"/>
      <c r="POA370" s="476" t="n"/>
      <c r="POB370" s="476" t="n"/>
      <c r="POC370" s="476" t="n"/>
      <c r="POD370" s="476" t="n"/>
      <c r="POE370" s="476" t="n"/>
      <c r="POF370" s="476" t="n"/>
      <c r="POG370" s="476" t="n"/>
      <c r="POH370" s="476" t="n"/>
      <c r="POI370" s="476" t="n"/>
      <c r="POJ370" s="476" t="n"/>
      <c r="POK370" s="476" t="n"/>
      <c r="POL370" s="476" t="n"/>
      <c r="POM370" s="476" t="n"/>
      <c r="PON370" s="476" t="n"/>
      <c r="POO370" s="476" t="n"/>
      <c r="POP370" s="476" t="n"/>
      <c r="POQ370" s="476" t="n"/>
      <c r="POR370" s="476" t="n"/>
      <c r="POS370" s="476" t="n"/>
      <c r="POT370" s="476" t="n"/>
      <c r="POU370" s="476" t="n"/>
      <c r="POV370" s="476" t="n"/>
      <c r="POW370" s="476" t="n"/>
      <c r="POX370" s="476" t="n"/>
      <c r="POY370" s="476" t="n"/>
      <c r="POZ370" s="476" t="n"/>
      <c r="PPA370" s="476" t="n"/>
      <c r="PPB370" s="476" t="n"/>
      <c r="PPC370" s="476" t="n"/>
      <c r="PPD370" s="476" t="n"/>
      <c r="PPE370" s="476" t="n"/>
      <c r="PPF370" s="476" t="n"/>
      <c r="PPG370" s="476" t="n"/>
      <c r="PPH370" s="476" t="n"/>
      <c r="PPI370" s="476" t="n"/>
      <c r="PPJ370" s="476" t="n"/>
      <c r="PPK370" s="476" t="n"/>
      <c r="PPL370" s="476" t="n"/>
      <c r="PPM370" s="476" t="n"/>
      <c r="PPN370" s="476" t="n"/>
      <c r="PPO370" s="476" t="n"/>
      <c r="PPP370" s="476" t="n"/>
      <c r="PPQ370" s="476" t="n"/>
      <c r="PPR370" s="476" t="n"/>
      <c r="PPS370" s="476" t="n"/>
      <c r="PPT370" s="476" t="n"/>
      <c r="PPU370" s="476" t="n"/>
      <c r="PPV370" s="476" t="n"/>
      <c r="PPW370" s="476" t="n"/>
      <c r="PPX370" s="476" t="n"/>
      <c r="PPY370" s="476" t="n"/>
      <c r="PPZ370" s="476" t="n"/>
      <c r="PQA370" s="476" t="n"/>
      <c r="PQB370" s="476" t="n"/>
      <c r="PQC370" s="476" t="n"/>
      <c r="PQD370" s="476" t="n"/>
      <c r="PQE370" s="476" t="n"/>
      <c r="PQF370" s="476" t="n"/>
      <c r="PQG370" s="476" t="n"/>
      <c r="PQH370" s="476" t="n"/>
      <c r="PQI370" s="476" t="n"/>
      <c r="PQJ370" s="476" t="n"/>
      <c r="PQK370" s="476" t="n"/>
      <c r="PQL370" s="476" t="n"/>
      <c r="PQM370" s="476" t="n"/>
      <c r="PQN370" s="476" t="n"/>
      <c r="PQO370" s="476" t="n"/>
      <c r="PQP370" s="476" t="n"/>
      <c r="PQQ370" s="476" t="n"/>
      <c r="PQR370" s="476" t="n"/>
      <c r="PQS370" s="476" t="n"/>
      <c r="PQT370" s="476" t="n"/>
      <c r="PQU370" s="476" t="n"/>
      <c r="PQV370" s="476" t="n"/>
      <c r="PQW370" s="476" t="n"/>
      <c r="PQX370" s="476" t="n"/>
      <c r="PQY370" s="476" t="n"/>
      <c r="PQZ370" s="476" t="n"/>
      <c r="PRA370" s="476" t="n"/>
      <c r="PRB370" s="476" t="n"/>
      <c r="PRC370" s="476" t="n"/>
      <c r="PRD370" s="476" t="n"/>
      <c r="PRE370" s="476" t="n"/>
      <c r="PRF370" s="476" t="n"/>
      <c r="PRG370" s="476" t="n"/>
      <c r="PRH370" s="476" t="n"/>
      <c r="PRI370" s="476" t="n"/>
      <c r="PRJ370" s="476" t="n"/>
      <c r="PRK370" s="476" t="n"/>
      <c r="PRL370" s="476" t="n"/>
      <c r="PRM370" s="476" t="n"/>
      <c r="PRN370" s="476" t="n"/>
      <c r="PRO370" s="476" t="n"/>
      <c r="PRP370" s="476" t="n"/>
      <c r="PRQ370" s="476" t="n"/>
      <c r="PRR370" s="476" t="n"/>
      <c r="PRS370" s="476" t="n"/>
      <c r="PRT370" s="476" t="n"/>
      <c r="PRU370" s="476" t="n"/>
      <c r="PRV370" s="476" t="n"/>
      <c r="PRW370" s="476" t="n"/>
      <c r="PRX370" s="476" t="n"/>
      <c r="PRY370" s="476" t="n"/>
      <c r="PRZ370" s="476" t="n"/>
      <c r="PSA370" s="476" t="n"/>
      <c r="PSB370" s="476" t="n"/>
      <c r="PSC370" s="476" t="n"/>
      <c r="PSD370" s="476" t="n"/>
      <c r="PSE370" s="476" t="n"/>
      <c r="PSF370" s="476" t="n"/>
      <c r="PSG370" s="476" t="n"/>
      <c r="PSH370" s="476" t="n"/>
      <c r="PSI370" s="476" t="n"/>
      <c r="PSJ370" s="476" t="n"/>
      <c r="PSK370" s="476" t="n"/>
      <c r="PSL370" s="476" t="n"/>
      <c r="PSM370" s="476" t="n"/>
      <c r="PSN370" s="476" t="n"/>
      <c r="PSO370" s="476" t="n"/>
      <c r="PSP370" s="476" t="n"/>
      <c r="PSQ370" s="476" t="n"/>
      <c r="PSR370" s="476" t="n"/>
      <c r="PSS370" s="476" t="n"/>
      <c r="PST370" s="476" t="n"/>
      <c r="PSU370" s="476" t="n"/>
      <c r="PSV370" s="476" t="n"/>
      <c r="PSW370" s="476" t="n"/>
      <c r="PSX370" s="476" t="n"/>
      <c r="PSY370" s="476" t="n"/>
      <c r="PSZ370" s="476" t="n"/>
      <c r="PTA370" s="476" t="n"/>
      <c r="PTB370" s="476" t="n"/>
      <c r="PTC370" s="476" t="n"/>
      <c r="PTD370" s="476" t="n"/>
      <c r="PTE370" s="476" t="n"/>
      <c r="PTF370" s="476" t="n"/>
      <c r="PTG370" s="476" t="n"/>
      <c r="PTH370" s="476" t="n"/>
      <c r="PTI370" s="476" t="n"/>
      <c r="PTJ370" s="476" t="n"/>
      <c r="PTK370" s="476" t="n"/>
      <c r="PTL370" s="476" t="n"/>
      <c r="PTM370" s="476" t="n"/>
      <c r="PTN370" s="476" t="n"/>
      <c r="PTO370" s="476" t="n"/>
      <c r="PTP370" s="476" t="n"/>
      <c r="PTQ370" s="476" t="n"/>
      <c r="PTR370" s="476" t="n"/>
      <c r="PTS370" s="476" t="n"/>
      <c r="PTT370" s="476" t="n"/>
      <c r="PTU370" s="476" t="n"/>
      <c r="PTV370" s="476" t="n"/>
      <c r="PTW370" s="476" t="n"/>
      <c r="PTX370" s="476" t="n"/>
      <c r="PTY370" s="476" t="n"/>
      <c r="PTZ370" s="476" t="n"/>
      <c r="PUA370" s="476" t="n"/>
      <c r="PUB370" s="476" t="n"/>
      <c r="PUC370" s="476" t="n"/>
      <c r="PUD370" s="476" t="n"/>
      <c r="PUE370" s="476" t="n"/>
      <c r="PUF370" s="476" t="n"/>
      <c r="PUG370" s="476" t="n"/>
      <c r="PUH370" s="476" t="n"/>
      <c r="PUI370" s="476" t="n"/>
      <c r="PUJ370" s="476" t="n"/>
      <c r="PUK370" s="476" t="n"/>
      <c r="PUL370" s="476" t="n"/>
      <c r="PUM370" s="476" t="n"/>
      <c r="PUN370" s="476" t="n"/>
      <c r="PUO370" s="476" t="n"/>
      <c r="PUP370" s="476" t="n"/>
      <c r="PUQ370" s="476" t="n"/>
      <c r="PUR370" s="476" t="n"/>
      <c r="PUS370" s="476" t="n"/>
      <c r="PUT370" s="476" t="n"/>
      <c r="PUU370" s="476" t="n"/>
      <c r="PUV370" s="476" t="n"/>
      <c r="PUW370" s="476" t="n"/>
      <c r="PUX370" s="476" t="n"/>
      <c r="PUY370" s="476" t="n"/>
      <c r="PUZ370" s="476" t="n"/>
      <c r="PVA370" s="476" t="n"/>
      <c r="PVB370" s="476" t="n"/>
      <c r="PVC370" s="476" t="n"/>
      <c r="PVD370" s="476" t="n"/>
      <c r="PVE370" s="476" t="n"/>
      <c r="PVF370" s="476" t="n"/>
      <c r="PVG370" s="476" t="n"/>
      <c r="PVH370" s="476" t="n"/>
      <c r="PVI370" s="476" t="n"/>
      <c r="PVJ370" s="476" t="n"/>
      <c r="PVK370" s="476" t="n"/>
      <c r="PVL370" s="476" t="n"/>
      <c r="PVM370" s="476" t="n"/>
      <c r="PVN370" s="476" t="n"/>
      <c r="PVO370" s="476" t="n"/>
      <c r="PVP370" s="476" t="n"/>
      <c r="PVQ370" s="476" t="n"/>
      <c r="PVR370" s="476" t="n"/>
      <c r="PVS370" s="476" t="n"/>
      <c r="PVT370" s="476" t="n"/>
      <c r="PVU370" s="476" t="n"/>
      <c r="PVV370" s="476" t="n"/>
      <c r="PVW370" s="476" t="n"/>
      <c r="PVX370" s="476" t="n"/>
      <c r="PVY370" s="476" t="n"/>
      <c r="PVZ370" s="476" t="n"/>
      <c r="PWA370" s="476" t="n"/>
      <c r="PWB370" s="476" t="n"/>
      <c r="PWC370" s="476" t="n"/>
      <c r="PWD370" s="476" t="n"/>
      <c r="PWE370" s="476" t="n"/>
      <c r="PWF370" s="476" t="n"/>
      <c r="PWG370" s="476" t="n"/>
      <c r="PWH370" s="476" t="n"/>
      <c r="PWI370" s="476" t="n"/>
      <c r="PWJ370" s="476" t="n"/>
      <c r="PWK370" s="476" t="n"/>
      <c r="PWL370" s="476" t="n"/>
      <c r="PWM370" s="476" t="n"/>
      <c r="PWN370" s="476" t="n"/>
      <c r="PWO370" s="476" t="n"/>
      <c r="PWP370" s="476" t="n"/>
      <c r="PWQ370" s="476" t="n"/>
      <c r="PWR370" s="476" t="n"/>
      <c r="PWS370" s="476" t="n"/>
      <c r="PWT370" s="476" t="n"/>
      <c r="PWU370" s="476" t="n"/>
      <c r="PWV370" s="476" t="n"/>
      <c r="PWW370" s="476" t="n"/>
      <c r="PWX370" s="476" t="n"/>
      <c r="PWY370" s="476" t="n"/>
      <c r="PWZ370" s="476" t="n"/>
      <c r="PXA370" s="476" t="n"/>
      <c r="PXB370" s="476" t="n"/>
      <c r="PXC370" s="476" t="n"/>
      <c r="PXD370" s="476" t="n"/>
      <c r="PXE370" s="476" t="n"/>
      <c r="PXF370" s="476" t="n"/>
      <c r="PXG370" s="476" t="n"/>
      <c r="PXH370" s="476" t="n"/>
      <c r="PXI370" s="476" t="n"/>
      <c r="PXJ370" s="476" t="n"/>
      <c r="PXK370" s="476" t="n"/>
      <c r="PXL370" s="476" t="n"/>
      <c r="PXM370" s="476" t="n"/>
      <c r="PXN370" s="476" t="n"/>
      <c r="PXO370" s="476" t="n"/>
      <c r="PXP370" s="476" t="n"/>
      <c r="PXQ370" s="476" t="n"/>
      <c r="PXR370" s="476" t="n"/>
      <c r="PXS370" s="476" t="n"/>
      <c r="PXT370" s="476" t="n"/>
      <c r="PXU370" s="476" t="n"/>
      <c r="PXV370" s="476" t="n"/>
      <c r="PXW370" s="476" t="n"/>
      <c r="PXX370" s="476" t="n"/>
      <c r="PXY370" s="476" t="n"/>
      <c r="PXZ370" s="476" t="n"/>
      <c r="PYA370" s="476" t="n"/>
      <c r="PYB370" s="476" t="n"/>
      <c r="PYC370" s="476" t="n"/>
      <c r="PYD370" s="476" t="n"/>
      <c r="PYE370" s="476" t="n"/>
      <c r="PYF370" s="476" t="n"/>
      <c r="PYG370" s="476" t="n"/>
      <c r="PYH370" s="476" t="n"/>
      <c r="PYI370" s="476" t="n"/>
      <c r="PYJ370" s="476" t="n"/>
      <c r="PYK370" s="476" t="n"/>
      <c r="PYL370" s="476" t="n"/>
      <c r="PYM370" s="476" t="n"/>
      <c r="PYN370" s="476" t="n"/>
      <c r="PYO370" s="476" t="n"/>
      <c r="PYP370" s="476" t="n"/>
      <c r="PYQ370" s="476" t="n"/>
      <c r="PYR370" s="476" t="n"/>
      <c r="PYS370" s="476" t="n"/>
      <c r="PYT370" s="476" t="n"/>
      <c r="PYU370" s="476" t="n"/>
      <c r="PYV370" s="476" t="n"/>
      <c r="PYW370" s="476" t="n"/>
      <c r="PYX370" s="476" t="n"/>
      <c r="PYY370" s="476" t="n"/>
      <c r="PYZ370" s="476" t="n"/>
      <c r="PZA370" s="476" t="n"/>
      <c r="PZB370" s="476" t="n"/>
      <c r="PZC370" s="476" t="n"/>
      <c r="PZD370" s="476" t="n"/>
      <c r="PZE370" s="476" t="n"/>
      <c r="PZF370" s="476" t="n"/>
      <c r="PZG370" s="476" t="n"/>
      <c r="PZH370" s="476" t="n"/>
      <c r="PZI370" s="476" t="n"/>
      <c r="PZJ370" s="476" t="n"/>
      <c r="PZK370" s="476" t="n"/>
      <c r="PZL370" s="476" t="n"/>
      <c r="PZM370" s="476" t="n"/>
      <c r="PZN370" s="476" t="n"/>
      <c r="PZO370" s="476" t="n"/>
      <c r="PZP370" s="476" t="n"/>
      <c r="PZQ370" s="476" t="n"/>
      <c r="PZR370" s="476" t="n"/>
      <c r="PZS370" s="476" t="n"/>
      <c r="PZT370" s="476" t="n"/>
      <c r="PZU370" s="476" t="n"/>
      <c r="PZV370" s="476" t="n"/>
      <c r="PZW370" s="476" t="n"/>
      <c r="PZX370" s="476" t="n"/>
      <c r="PZY370" s="476" t="n"/>
      <c r="PZZ370" s="476" t="n"/>
      <c r="QAA370" s="476" t="n"/>
      <c r="QAB370" s="476" t="n"/>
      <c r="QAC370" s="476" t="n"/>
      <c r="QAD370" s="476" t="n"/>
      <c r="QAE370" s="476" t="n"/>
      <c r="QAF370" s="476" t="n"/>
      <c r="QAG370" s="476" t="n"/>
      <c r="QAH370" s="476" t="n"/>
      <c r="QAI370" s="476" t="n"/>
      <c r="QAJ370" s="476" t="n"/>
      <c r="QAK370" s="476" t="n"/>
      <c r="QAL370" s="476" t="n"/>
      <c r="QAM370" s="476" t="n"/>
      <c r="QAN370" s="476" t="n"/>
      <c r="QAO370" s="476" t="n"/>
      <c r="QAP370" s="476" t="n"/>
      <c r="QAQ370" s="476" t="n"/>
      <c r="QAR370" s="476" t="n"/>
      <c r="QAS370" s="476" t="n"/>
      <c r="QAT370" s="476" t="n"/>
      <c r="QAU370" s="476" t="n"/>
      <c r="QAV370" s="476" t="n"/>
      <c r="QAW370" s="476" t="n"/>
      <c r="QAX370" s="476" t="n"/>
      <c r="QAY370" s="476" t="n"/>
      <c r="QAZ370" s="476" t="n"/>
      <c r="QBA370" s="476" t="n"/>
      <c r="QBB370" s="476" t="n"/>
      <c r="QBC370" s="476" t="n"/>
      <c r="QBD370" s="476" t="n"/>
      <c r="QBE370" s="476" t="n"/>
      <c r="QBF370" s="476" t="n"/>
      <c r="QBG370" s="476" t="n"/>
      <c r="QBH370" s="476" t="n"/>
      <c r="QBI370" s="476" t="n"/>
      <c r="QBJ370" s="476" t="n"/>
      <c r="QBK370" s="476" t="n"/>
      <c r="QBL370" s="476" t="n"/>
      <c r="QBM370" s="476" t="n"/>
      <c r="QBN370" s="476" t="n"/>
      <c r="QBO370" s="476" t="n"/>
      <c r="QBP370" s="476" t="n"/>
      <c r="QBQ370" s="476" t="n"/>
      <c r="QBR370" s="476" t="n"/>
      <c r="QBS370" s="476" t="n"/>
      <c r="QBT370" s="476" t="n"/>
      <c r="QBU370" s="476" t="n"/>
      <c r="QBV370" s="476" t="n"/>
      <c r="QBW370" s="476" t="n"/>
      <c r="QBX370" s="476" t="n"/>
      <c r="QBY370" s="476" t="n"/>
      <c r="QBZ370" s="476" t="n"/>
      <c r="QCA370" s="476" t="n"/>
      <c r="QCB370" s="476" t="n"/>
      <c r="QCC370" s="476" t="n"/>
      <c r="QCD370" s="476" t="n"/>
      <c r="QCE370" s="476" t="n"/>
      <c r="QCF370" s="476" t="n"/>
      <c r="QCG370" s="476" t="n"/>
      <c r="QCH370" s="476" t="n"/>
      <c r="QCI370" s="476" t="n"/>
      <c r="QCJ370" s="476" t="n"/>
      <c r="QCK370" s="476" t="n"/>
      <c r="QCL370" s="476" t="n"/>
      <c r="QCM370" s="476" t="n"/>
      <c r="QCN370" s="476" t="n"/>
      <c r="QCO370" s="476" t="n"/>
      <c r="QCP370" s="476" t="n"/>
      <c r="QCQ370" s="476" t="n"/>
      <c r="QCR370" s="476" t="n"/>
      <c r="QCS370" s="476" t="n"/>
      <c r="QCT370" s="476" t="n"/>
      <c r="QCU370" s="476" t="n"/>
      <c r="QCV370" s="476" t="n"/>
      <c r="QCW370" s="476" t="n"/>
      <c r="QCX370" s="476" t="n"/>
      <c r="QCY370" s="476" t="n"/>
      <c r="QCZ370" s="476" t="n"/>
      <c r="QDA370" s="476" t="n"/>
      <c r="QDB370" s="476" t="n"/>
      <c r="QDC370" s="476" t="n"/>
      <c r="QDD370" s="476" t="n"/>
      <c r="QDE370" s="476" t="n"/>
      <c r="QDF370" s="476" t="n"/>
      <c r="QDG370" s="476" t="n"/>
      <c r="QDH370" s="476" t="n"/>
      <c r="QDI370" s="476" t="n"/>
      <c r="QDJ370" s="476" t="n"/>
      <c r="QDK370" s="476" t="n"/>
      <c r="QDL370" s="476" t="n"/>
      <c r="QDM370" s="476" t="n"/>
      <c r="QDN370" s="476" t="n"/>
      <c r="QDO370" s="476" t="n"/>
      <c r="QDP370" s="476" t="n"/>
      <c r="QDQ370" s="476" t="n"/>
      <c r="QDR370" s="476" t="n"/>
      <c r="QDS370" s="476" t="n"/>
      <c r="QDT370" s="476" t="n"/>
      <c r="QDU370" s="476" t="n"/>
      <c r="QDV370" s="476" t="n"/>
      <c r="QDW370" s="476" t="n"/>
      <c r="QDX370" s="476" t="n"/>
      <c r="QDY370" s="476" t="n"/>
      <c r="QDZ370" s="476" t="n"/>
      <c r="QEA370" s="476" t="n"/>
      <c r="QEB370" s="476" t="n"/>
      <c r="QEC370" s="476" t="n"/>
      <c r="QED370" s="476" t="n"/>
      <c r="QEE370" s="476" t="n"/>
      <c r="QEF370" s="476" t="n"/>
      <c r="QEG370" s="476" t="n"/>
      <c r="QEH370" s="476" t="n"/>
      <c r="QEI370" s="476" t="n"/>
      <c r="QEJ370" s="476" t="n"/>
      <c r="QEK370" s="476" t="n"/>
      <c r="QEL370" s="476" t="n"/>
      <c r="QEM370" s="476" t="n"/>
      <c r="QEN370" s="476" t="n"/>
      <c r="QEO370" s="476" t="n"/>
      <c r="QEP370" s="476" t="n"/>
      <c r="QEQ370" s="476" t="n"/>
      <c r="QER370" s="476" t="n"/>
      <c r="QES370" s="476" t="n"/>
      <c r="QET370" s="476" t="n"/>
      <c r="QEU370" s="476" t="n"/>
      <c r="QEV370" s="476" t="n"/>
      <c r="QEW370" s="476" t="n"/>
      <c r="QEX370" s="476" t="n"/>
      <c r="QEY370" s="476" t="n"/>
      <c r="QEZ370" s="476" t="n"/>
      <c r="QFA370" s="476" t="n"/>
      <c r="QFB370" s="476" t="n"/>
      <c r="QFC370" s="476" t="n"/>
      <c r="QFD370" s="476" t="n"/>
      <c r="QFE370" s="476" t="n"/>
      <c r="QFF370" s="476" t="n"/>
      <c r="QFG370" s="476" t="n"/>
      <c r="QFH370" s="476" t="n"/>
      <c r="QFI370" s="476" t="n"/>
      <c r="QFJ370" s="476" t="n"/>
      <c r="QFK370" s="476" t="n"/>
      <c r="QFL370" s="476" t="n"/>
      <c r="QFM370" s="476" t="n"/>
      <c r="QFN370" s="476" t="n"/>
      <c r="QFO370" s="476" t="n"/>
      <c r="QFP370" s="476" t="n"/>
      <c r="QFQ370" s="476" t="n"/>
      <c r="QFR370" s="476" t="n"/>
      <c r="QFS370" s="476" t="n"/>
      <c r="QFT370" s="476" t="n"/>
      <c r="QFU370" s="476" t="n"/>
      <c r="QFV370" s="476" t="n"/>
      <c r="QFW370" s="476" t="n"/>
      <c r="QFX370" s="476" t="n"/>
      <c r="QFY370" s="476" t="n"/>
      <c r="QFZ370" s="476" t="n"/>
      <c r="QGA370" s="476" t="n"/>
      <c r="QGB370" s="476" t="n"/>
      <c r="QGC370" s="476" t="n"/>
      <c r="QGD370" s="476" t="n"/>
      <c r="QGE370" s="476" t="n"/>
      <c r="QGF370" s="476" t="n"/>
      <c r="QGG370" s="476" t="n"/>
      <c r="QGH370" s="476" t="n"/>
      <c r="QGI370" s="476" t="n"/>
      <c r="QGJ370" s="476" t="n"/>
      <c r="QGK370" s="476" t="n"/>
      <c r="QGL370" s="476" t="n"/>
      <c r="QGM370" s="476" t="n"/>
      <c r="QGN370" s="476" t="n"/>
      <c r="QGO370" s="476" t="n"/>
      <c r="QGP370" s="476" t="n"/>
      <c r="QGQ370" s="476" t="n"/>
      <c r="QGR370" s="476" t="n"/>
      <c r="QGS370" s="476" t="n"/>
      <c r="QGT370" s="476" t="n"/>
      <c r="QGU370" s="476" t="n"/>
      <c r="QGV370" s="476" t="n"/>
      <c r="QGW370" s="476" t="n"/>
      <c r="QGX370" s="476" t="n"/>
      <c r="QGY370" s="476" t="n"/>
      <c r="QGZ370" s="476" t="n"/>
      <c r="QHA370" s="476" t="n"/>
      <c r="QHB370" s="476" t="n"/>
      <c r="QHC370" s="476" t="n"/>
      <c r="QHD370" s="476" t="n"/>
      <c r="QHE370" s="476" t="n"/>
      <c r="QHF370" s="476" t="n"/>
      <c r="QHG370" s="476" t="n"/>
      <c r="QHH370" s="476" t="n"/>
      <c r="QHI370" s="476" t="n"/>
      <c r="QHJ370" s="476" t="n"/>
      <c r="QHK370" s="476" t="n"/>
      <c r="QHL370" s="476" t="n"/>
      <c r="QHM370" s="476" t="n"/>
      <c r="QHN370" s="476" t="n"/>
      <c r="QHO370" s="476" t="n"/>
      <c r="QHP370" s="476" t="n"/>
      <c r="QHQ370" s="476" t="n"/>
      <c r="QHR370" s="476" t="n"/>
      <c r="QHS370" s="476" t="n"/>
      <c r="QHT370" s="476" t="n"/>
      <c r="QHU370" s="476" t="n"/>
      <c r="QHV370" s="476" t="n"/>
      <c r="QHW370" s="476" t="n"/>
      <c r="QHX370" s="476" t="n"/>
      <c r="QHY370" s="476" t="n"/>
      <c r="QHZ370" s="476" t="n"/>
      <c r="QIA370" s="476" t="n"/>
      <c r="QIB370" s="476" t="n"/>
      <c r="QIC370" s="476" t="n"/>
      <c r="QID370" s="476" t="n"/>
      <c r="QIE370" s="476" t="n"/>
      <c r="QIF370" s="476" t="n"/>
      <c r="QIG370" s="476" t="n"/>
      <c r="QIH370" s="476" t="n"/>
      <c r="QII370" s="476" t="n"/>
      <c r="QIJ370" s="476" t="n"/>
      <c r="QIK370" s="476" t="n"/>
      <c r="QIL370" s="476" t="n"/>
      <c r="QIM370" s="476" t="n"/>
      <c r="QIN370" s="476" t="n"/>
      <c r="QIO370" s="476" t="n"/>
      <c r="QIP370" s="476" t="n"/>
      <c r="QIQ370" s="476" t="n"/>
      <c r="QIR370" s="476" t="n"/>
      <c r="QIS370" s="476" t="n"/>
      <c r="QIT370" s="476" t="n"/>
      <c r="QIU370" s="476" t="n"/>
      <c r="QIV370" s="476" t="n"/>
      <c r="QIW370" s="476" t="n"/>
      <c r="QIX370" s="476" t="n"/>
      <c r="QIY370" s="476" t="n"/>
      <c r="QIZ370" s="476" t="n"/>
      <c r="QJA370" s="476" t="n"/>
      <c r="QJB370" s="476" t="n"/>
      <c r="QJC370" s="476" t="n"/>
      <c r="QJD370" s="476" t="n"/>
      <c r="QJE370" s="476" t="n"/>
      <c r="QJF370" s="476" t="n"/>
      <c r="QJG370" s="476" t="n"/>
      <c r="QJH370" s="476" t="n"/>
      <c r="QJI370" s="476" t="n"/>
      <c r="QJJ370" s="476" t="n"/>
      <c r="QJK370" s="476" t="n"/>
      <c r="QJL370" s="476" t="n"/>
      <c r="QJM370" s="476" t="n"/>
      <c r="QJN370" s="476" t="n"/>
      <c r="QJO370" s="476" t="n"/>
      <c r="QJP370" s="476" t="n"/>
      <c r="QJQ370" s="476" t="n"/>
      <c r="QJR370" s="476" t="n"/>
      <c r="QJS370" s="476" t="n"/>
      <c r="QJT370" s="476" t="n"/>
      <c r="QJU370" s="476" t="n"/>
      <c r="QJV370" s="476" t="n"/>
      <c r="QJW370" s="476" t="n"/>
      <c r="QJX370" s="476" t="n"/>
      <c r="QJY370" s="476" t="n"/>
      <c r="QJZ370" s="476" t="n"/>
      <c r="QKA370" s="476" t="n"/>
      <c r="QKB370" s="476" t="n"/>
      <c r="QKC370" s="476" t="n"/>
      <c r="QKD370" s="476" t="n"/>
      <c r="QKE370" s="476" t="n"/>
      <c r="QKF370" s="476" t="n"/>
      <c r="QKG370" s="476" t="n"/>
      <c r="QKH370" s="476" t="n"/>
      <c r="QKI370" s="476" t="n"/>
      <c r="QKJ370" s="476" t="n"/>
      <c r="QKK370" s="476" t="n"/>
      <c r="QKL370" s="476" t="n"/>
      <c r="QKM370" s="476" t="n"/>
      <c r="QKN370" s="476" t="n"/>
      <c r="QKO370" s="476" t="n"/>
      <c r="QKP370" s="476" t="n"/>
      <c r="QKQ370" s="476" t="n"/>
      <c r="QKR370" s="476" t="n"/>
      <c r="QKS370" s="476" t="n"/>
      <c r="QKT370" s="476" t="n"/>
      <c r="QKU370" s="476" t="n"/>
      <c r="QKV370" s="476" t="n"/>
      <c r="QKW370" s="476" t="n"/>
      <c r="QKX370" s="476" t="n"/>
      <c r="QKY370" s="476" t="n"/>
      <c r="QKZ370" s="476" t="n"/>
      <c r="QLA370" s="476" t="n"/>
      <c r="QLB370" s="476" t="n"/>
      <c r="QLC370" s="476" t="n"/>
      <c r="QLD370" s="476" t="n"/>
      <c r="QLE370" s="476" t="n"/>
      <c r="QLF370" s="476" t="n"/>
      <c r="QLG370" s="476" t="n"/>
      <c r="QLH370" s="476" t="n"/>
      <c r="QLI370" s="476" t="n"/>
      <c r="QLJ370" s="476" t="n"/>
      <c r="QLK370" s="476" t="n"/>
      <c r="QLL370" s="476" t="n"/>
      <c r="QLM370" s="476" t="n"/>
      <c r="QLN370" s="476" t="n"/>
      <c r="QLO370" s="476" t="n"/>
      <c r="QLP370" s="476" t="n"/>
      <c r="QLQ370" s="476" t="n"/>
      <c r="QLR370" s="476" t="n"/>
      <c r="QLS370" s="476" t="n"/>
      <c r="QLT370" s="476" t="n"/>
      <c r="QLU370" s="476" t="n"/>
      <c r="QLV370" s="476" t="n"/>
      <c r="QLW370" s="476" t="n"/>
      <c r="QLX370" s="476" t="n"/>
      <c r="QLY370" s="476" t="n"/>
      <c r="QLZ370" s="476" t="n"/>
      <c r="QMA370" s="476" t="n"/>
      <c r="QMB370" s="476" t="n"/>
      <c r="QMC370" s="476" t="n"/>
      <c r="QMD370" s="476" t="n"/>
      <c r="QME370" s="476" t="n"/>
      <c r="QMF370" s="476" t="n"/>
      <c r="QMG370" s="476" t="n"/>
      <c r="QMH370" s="476" t="n"/>
      <c r="QMI370" s="476" t="n"/>
      <c r="QMJ370" s="476" t="n"/>
      <c r="QMK370" s="476" t="n"/>
      <c r="QML370" s="476" t="n"/>
      <c r="QMM370" s="476" t="n"/>
      <c r="QMN370" s="476" t="n"/>
      <c r="QMO370" s="476" t="n"/>
      <c r="QMP370" s="476" t="n"/>
      <c r="QMQ370" s="476" t="n"/>
      <c r="QMR370" s="476" t="n"/>
      <c r="QMS370" s="476" t="n"/>
      <c r="QMT370" s="476" t="n"/>
      <c r="QMU370" s="476" t="n"/>
      <c r="QMV370" s="476" t="n"/>
      <c r="QMW370" s="476" t="n"/>
      <c r="QMX370" s="476" t="n"/>
      <c r="QMY370" s="476" t="n"/>
      <c r="QMZ370" s="476" t="n"/>
      <c r="QNA370" s="476" t="n"/>
      <c r="QNB370" s="476" t="n"/>
      <c r="QNC370" s="476" t="n"/>
      <c r="QND370" s="476" t="n"/>
      <c r="QNE370" s="476" t="n"/>
      <c r="QNF370" s="476" t="n"/>
      <c r="QNG370" s="476" t="n"/>
      <c r="QNH370" s="476" t="n"/>
      <c r="QNI370" s="476" t="n"/>
      <c r="QNJ370" s="476" t="n"/>
      <c r="QNK370" s="476" t="n"/>
      <c r="QNL370" s="476" t="n"/>
      <c r="QNM370" s="476" t="n"/>
      <c r="QNN370" s="476" t="n"/>
      <c r="QNO370" s="476" t="n"/>
      <c r="QNP370" s="476" t="n"/>
      <c r="QNQ370" s="476" t="n"/>
      <c r="QNR370" s="476" t="n"/>
      <c r="QNS370" s="476" t="n"/>
      <c r="QNT370" s="476" t="n"/>
      <c r="QNU370" s="476" t="n"/>
      <c r="QNV370" s="476" t="n"/>
      <c r="QNW370" s="476" t="n"/>
      <c r="QNX370" s="476" t="n"/>
      <c r="QNY370" s="476" t="n"/>
      <c r="QNZ370" s="476" t="n"/>
      <c r="QOA370" s="476" t="n"/>
      <c r="QOB370" s="476" t="n"/>
      <c r="QOC370" s="476" t="n"/>
      <c r="QOD370" s="476" t="n"/>
      <c r="QOE370" s="476" t="n"/>
      <c r="QOF370" s="476" t="n"/>
      <c r="QOG370" s="476" t="n"/>
      <c r="QOH370" s="476" t="n"/>
      <c r="QOI370" s="476" t="n"/>
      <c r="QOJ370" s="476" t="n"/>
      <c r="QOK370" s="476" t="n"/>
      <c r="QOL370" s="476" t="n"/>
      <c r="QOM370" s="476" t="n"/>
      <c r="QON370" s="476" t="n"/>
      <c r="QOO370" s="476" t="n"/>
      <c r="QOP370" s="476" t="n"/>
      <c r="QOQ370" s="476" t="n"/>
      <c r="QOR370" s="476" t="n"/>
      <c r="QOS370" s="476" t="n"/>
      <c r="QOT370" s="476" t="n"/>
      <c r="QOU370" s="476" t="n"/>
      <c r="QOV370" s="476" t="n"/>
      <c r="QOW370" s="476" t="n"/>
      <c r="QOX370" s="476" t="n"/>
      <c r="QOY370" s="476" t="n"/>
      <c r="QOZ370" s="476" t="n"/>
      <c r="QPA370" s="476" t="n"/>
      <c r="QPB370" s="476" t="n"/>
      <c r="QPC370" s="476" t="n"/>
      <c r="QPD370" s="476" t="n"/>
      <c r="QPE370" s="476" t="n"/>
      <c r="QPF370" s="476" t="n"/>
      <c r="QPG370" s="476" t="n"/>
      <c r="QPH370" s="476" t="n"/>
      <c r="QPI370" s="476" t="n"/>
      <c r="QPJ370" s="476" t="n"/>
      <c r="QPK370" s="476" t="n"/>
      <c r="QPL370" s="476" t="n"/>
      <c r="QPM370" s="476" t="n"/>
      <c r="QPN370" s="476" t="n"/>
      <c r="QPO370" s="476" t="n"/>
      <c r="QPP370" s="476" t="n"/>
      <c r="QPQ370" s="476" t="n"/>
      <c r="QPR370" s="476" t="n"/>
      <c r="QPS370" s="476" t="n"/>
      <c r="QPT370" s="476" t="n"/>
      <c r="QPU370" s="476" t="n"/>
      <c r="QPV370" s="476" t="n"/>
      <c r="QPW370" s="476" t="n"/>
      <c r="QPX370" s="476" t="n"/>
      <c r="QPY370" s="476" t="n"/>
      <c r="QPZ370" s="476" t="n"/>
      <c r="QQA370" s="476" t="n"/>
      <c r="QQB370" s="476" t="n"/>
      <c r="QQC370" s="476" t="n"/>
      <c r="QQD370" s="476" t="n"/>
      <c r="QQE370" s="476" t="n"/>
      <c r="QQF370" s="476" t="n"/>
      <c r="QQG370" s="476" t="n"/>
      <c r="QQH370" s="476" t="n"/>
      <c r="QQI370" s="476" t="n"/>
      <c r="QQJ370" s="476" t="n"/>
      <c r="QQK370" s="476" t="n"/>
      <c r="QQL370" s="476" t="n"/>
      <c r="QQM370" s="476" t="n"/>
      <c r="QQN370" s="476" t="n"/>
      <c r="QQO370" s="476" t="n"/>
      <c r="QQP370" s="476" t="n"/>
      <c r="QQQ370" s="476" t="n"/>
      <c r="QQR370" s="476" t="n"/>
      <c r="QQS370" s="476" t="n"/>
      <c r="QQT370" s="476" t="n"/>
      <c r="QQU370" s="476" t="n"/>
      <c r="QQV370" s="476" t="n"/>
      <c r="QQW370" s="476" t="n"/>
      <c r="QQX370" s="476" t="n"/>
      <c r="QQY370" s="476" t="n"/>
      <c r="QQZ370" s="476" t="n"/>
      <c r="QRA370" s="476" t="n"/>
      <c r="QRB370" s="476" t="n"/>
      <c r="QRC370" s="476" t="n"/>
      <c r="QRD370" s="476" t="n"/>
      <c r="QRE370" s="476" t="n"/>
      <c r="QRF370" s="476" t="n"/>
      <c r="QRG370" s="476" t="n"/>
      <c r="QRH370" s="476" t="n"/>
      <c r="QRI370" s="476" t="n"/>
      <c r="QRJ370" s="476" t="n"/>
      <c r="QRK370" s="476" t="n"/>
      <c r="QRL370" s="476" t="n"/>
      <c r="QRM370" s="476" t="n"/>
      <c r="QRN370" s="476" t="n"/>
      <c r="QRO370" s="476" t="n"/>
      <c r="QRP370" s="476" t="n"/>
      <c r="QRQ370" s="476" t="n"/>
      <c r="QRR370" s="476" t="n"/>
      <c r="QRS370" s="476" t="n"/>
      <c r="QRT370" s="476" t="n"/>
      <c r="QRU370" s="476" t="n"/>
      <c r="QRV370" s="476" t="n"/>
      <c r="QRW370" s="476" t="n"/>
      <c r="QRX370" s="476" t="n"/>
      <c r="QRY370" s="476" t="n"/>
      <c r="QRZ370" s="476" t="n"/>
      <c r="QSA370" s="476" t="n"/>
      <c r="QSB370" s="476" t="n"/>
      <c r="QSC370" s="476" t="n"/>
      <c r="QSD370" s="476" t="n"/>
      <c r="QSE370" s="476" t="n"/>
      <c r="QSF370" s="476" t="n"/>
      <c r="QSG370" s="476" t="n"/>
      <c r="QSH370" s="476" t="n"/>
      <c r="QSI370" s="476" t="n"/>
      <c r="QSJ370" s="476" t="n"/>
      <c r="QSK370" s="476" t="n"/>
      <c r="QSL370" s="476" t="n"/>
      <c r="QSM370" s="476" t="n"/>
      <c r="QSN370" s="476" t="n"/>
      <c r="QSO370" s="476" t="n"/>
      <c r="QSP370" s="476" t="n"/>
      <c r="QSQ370" s="476" t="n"/>
      <c r="QSR370" s="476" t="n"/>
      <c r="QSS370" s="476" t="n"/>
      <c r="QST370" s="476" t="n"/>
      <c r="QSU370" s="476" t="n"/>
      <c r="QSV370" s="476" t="n"/>
      <c r="QSW370" s="476" t="n"/>
      <c r="QSX370" s="476" t="n"/>
      <c r="QSY370" s="476" t="n"/>
      <c r="QSZ370" s="476" t="n"/>
      <c r="QTA370" s="476" t="n"/>
      <c r="QTB370" s="476" t="n"/>
      <c r="QTC370" s="476" t="n"/>
      <c r="QTD370" s="476" t="n"/>
      <c r="QTE370" s="476" t="n"/>
      <c r="QTF370" s="476" t="n"/>
      <c r="QTG370" s="476" t="n"/>
      <c r="QTH370" s="476" t="n"/>
      <c r="QTI370" s="476" t="n"/>
      <c r="QTJ370" s="476" t="n"/>
      <c r="QTK370" s="476" t="n"/>
      <c r="QTL370" s="476" t="n"/>
      <c r="QTM370" s="476" t="n"/>
      <c r="QTN370" s="476" t="n"/>
      <c r="QTO370" s="476" t="n"/>
      <c r="QTP370" s="476" t="n"/>
      <c r="QTQ370" s="476" t="n"/>
      <c r="QTR370" s="476" t="n"/>
      <c r="QTS370" s="476" t="n"/>
      <c r="QTT370" s="476" t="n"/>
      <c r="QTU370" s="476" t="n"/>
      <c r="QTV370" s="476" t="n"/>
      <c r="QTW370" s="476" t="n"/>
      <c r="QTX370" s="476" t="n"/>
      <c r="QTY370" s="476" t="n"/>
      <c r="QTZ370" s="476" t="n"/>
      <c r="QUA370" s="476" t="n"/>
      <c r="QUB370" s="476" t="n"/>
      <c r="QUC370" s="476" t="n"/>
      <c r="QUD370" s="476" t="n"/>
      <c r="QUE370" s="476" t="n"/>
      <c r="QUF370" s="476" t="n"/>
      <c r="QUG370" s="476" t="n"/>
      <c r="QUH370" s="476" t="n"/>
      <c r="QUI370" s="476" t="n"/>
      <c r="QUJ370" s="476" t="n"/>
      <c r="QUK370" s="476" t="n"/>
      <c r="QUL370" s="476" t="n"/>
      <c r="QUM370" s="476" t="n"/>
      <c r="QUN370" s="476" t="n"/>
      <c r="QUO370" s="476" t="n"/>
      <c r="QUP370" s="476" t="n"/>
      <c r="QUQ370" s="476" t="n"/>
      <c r="QUR370" s="476" t="n"/>
      <c r="QUS370" s="476" t="n"/>
      <c r="QUT370" s="476" t="n"/>
      <c r="QUU370" s="476" t="n"/>
      <c r="QUV370" s="476" t="n"/>
      <c r="QUW370" s="476" t="n"/>
      <c r="QUX370" s="476" t="n"/>
      <c r="QUY370" s="476" t="n"/>
      <c r="QUZ370" s="476" t="n"/>
      <c r="QVA370" s="476" t="n"/>
      <c r="QVB370" s="476" t="n"/>
      <c r="QVC370" s="476" t="n"/>
      <c r="QVD370" s="476" t="n"/>
      <c r="QVE370" s="476" t="n"/>
      <c r="QVF370" s="476" t="n"/>
      <c r="QVG370" s="476" t="n"/>
      <c r="QVH370" s="476" t="n"/>
      <c r="QVI370" s="476" t="n"/>
      <c r="QVJ370" s="476" t="n"/>
      <c r="QVK370" s="476" t="n"/>
      <c r="QVL370" s="476" t="n"/>
      <c r="QVM370" s="476" t="n"/>
      <c r="QVN370" s="476" t="n"/>
      <c r="QVO370" s="476" t="n"/>
      <c r="QVP370" s="476" t="n"/>
      <c r="QVQ370" s="476" t="n"/>
      <c r="QVR370" s="476" t="n"/>
      <c r="QVS370" s="476" t="n"/>
      <c r="QVT370" s="476" t="n"/>
      <c r="QVU370" s="476" t="n"/>
      <c r="QVV370" s="476" t="n"/>
      <c r="QVW370" s="476" t="n"/>
      <c r="QVX370" s="476" t="n"/>
      <c r="QVY370" s="476" t="n"/>
      <c r="QVZ370" s="476" t="n"/>
      <c r="QWA370" s="476" t="n"/>
      <c r="QWB370" s="476" t="n"/>
      <c r="QWC370" s="476" t="n"/>
      <c r="QWD370" s="476" t="n"/>
      <c r="QWE370" s="476" t="n"/>
      <c r="QWF370" s="476" t="n"/>
      <c r="QWG370" s="476" t="n"/>
      <c r="QWH370" s="476" t="n"/>
      <c r="QWI370" s="476" t="n"/>
      <c r="QWJ370" s="476" t="n"/>
      <c r="QWK370" s="476" t="n"/>
      <c r="QWL370" s="476" t="n"/>
      <c r="QWM370" s="476" t="n"/>
      <c r="QWN370" s="476" t="n"/>
      <c r="QWO370" s="476" t="n"/>
      <c r="QWP370" s="476" t="n"/>
      <c r="QWQ370" s="476" t="n"/>
      <c r="QWR370" s="476" t="n"/>
      <c r="QWS370" s="476" t="n"/>
      <c r="QWT370" s="476" t="n"/>
      <c r="QWU370" s="476" t="n"/>
      <c r="QWV370" s="476" t="n"/>
      <c r="QWW370" s="476" t="n"/>
      <c r="QWX370" s="476" t="n"/>
      <c r="QWY370" s="476" t="n"/>
      <c r="QWZ370" s="476" t="n"/>
      <c r="QXA370" s="476" t="n"/>
      <c r="QXB370" s="476" t="n"/>
      <c r="QXC370" s="476" t="n"/>
      <c r="QXD370" s="476" t="n"/>
      <c r="QXE370" s="476" t="n"/>
      <c r="QXF370" s="476" t="n"/>
      <c r="QXG370" s="476" t="n"/>
      <c r="QXH370" s="476" t="n"/>
      <c r="QXI370" s="476" t="n"/>
      <c r="QXJ370" s="476" t="n"/>
      <c r="QXK370" s="476" t="n"/>
      <c r="QXL370" s="476" t="n"/>
      <c r="QXM370" s="476" t="n"/>
      <c r="QXN370" s="476" t="n"/>
      <c r="QXO370" s="476" t="n"/>
      <c r="QXP370" s="476" t="n"/>
      <c r="QXQ370" s="476" t="n"/>
      <c r="QXR370" s="476" t="n"/>
      <c r="QXS370" s="476" t="n"/>
      <c r="QXT370" s="476" t="n"/>
      <c r="QXU370" s="476" t="n"/>
      <c r="QXV370" s="476" t="n"/>
      <c r="QXW370" s="476" t="n"/>
      <c r="QXX370" s="476" t="n"/>
      <c r="QXY370" s="476" t="n"/>
      <c r="QXZ370" s="476" t="n"/>
      <c r="QYA370" s="476" t="n"/>
      <c r="QYB370" s="476" t="n"/>
      <c r="QYC370" s="476" t="n"/>
      <c r="QYD370" s="476" t="n"/>
      <c r="QYE370" s="476" t="n"/>
      <c r="QYF370" s="476" t="n"/>
      <c r="QYG370" s="476" t="n"/>
      <c r="QYH370" s="476" t="n"/>
      <c r="QYI370" s="476" t="n"/>
      <c r="QYJ370" s="476" t="n"/>
      <c r="QYK370" s="476" t="n"/>
      <c r="QYL370" s="476" t="n"/>
      <c r="QYM370" s="476" t="n"/>
      <c r="QYN370" s="476" t="n"/>
      <c r="QYO370" s="476" t="n"/>
      <c r="QYP370" s="476" t="n"/>
      <c r="QYQ370" s="476" t="n"/>
      <c r="QYR370" s="476" t="n"/>
      <c r="QYS370" s="476" t="n"/>
      <c r="QYT370" s="476" t="n"/>
      <c r="QYU370" s="476" t="n"/>
      <c r="QYV370" s="476" t="n"/>
      <c r="QYW370" s="476" t="n"/>
      <c r="QYX370" s="476" t="n"/>
      <c r="QYY370" s="476" t="n"/>
      <c r="QYZ370" s="476" t="n"/>
      <c r="QZA370" s="476" t="n"/>
      <c r="QZB370" s="476" t="n"/>
      <c r="QZC370" s="476" t="n"/>
      <c r="QZD370" s="476" t="n"/>
      <c r="QZE370" s="476" t="n"/>
      <c r="QZF370" s="476" t="n"/>
      <c r="QZG370" s="476" t="n"/>
      <c r="QZH370" s="476" t="n"/>
      <c r="QZI370" s="476" t="n"/>
      <c r="QZJ370" s="476" t="n"/>
      <c r="QZK370" s="476" t="n"/>
      <c r="QZL370" s="476" t="n"/>
      <c r="QZM370" s="476" t="n"/>
      <c r="QZN370" s="476" t="n"/>
      <c r="QZO370" s="476" t="n"/>
      <c r="QZP370" s="476" t="n"/>
      <c r="QZQ370" s="476" t="n"/>
      <c r="QZR370" s="476" t="n"/>
      <c r="QZS370" s="476" t="n"/>
      <c r="QZT370" s="476" t="n"/>
      <c r="QZU370" s="476" t="n"/>
      <c r="QZV370" s="476" t="n"/>
      <c r="QZW370" s="476" t="n"/>
      <c r="QZX370" s="476" t="n"/>
      <c r="QZY370" s="476" t="n"/>
      <c r="QZZ370" s="476" t="n"/>
      <c r="RAA370" s="476" t="n"/>
      <c r="RAB370" s="476" t="n"/>
      <c r="RAC370" s="476" t="n"/>
      <c r="RAD370" s="476" t="n"/>
      <c r="RAE370" s="476" t="n"/>
      <c r="RAF370" s="476" t="n"/>
      <c r="RAG370" s="476" t="n"/>
      <c r="RAH370" s="476" t="n"/>
      <c r="RAI370" s="476" t="n"/>
      <c r="RAJ370" s="476" t="n"/>
      <c r="RAK370" s="476" t="n"/>
      <c r="RAL370" s="476" t="n"/>
      <c r="RAM370" s="476" t="n"/>
      <c r="RAN370" s="476" t="n"/>
      <c r="RAO370" s="476" t="n"/>
      <c r="RAP370" s="476" t="n"/>
      <c r="RAQ370" s="476" t="n"/>
      <c r="RAR370" s="476" t="n"/>
      <c r="RAS370" s="476" t="n"/>
      <c r="RAT370" s="476" t="n"/>
      <c r="RAU370" s="476" t="n"/>
      <c r="RAV370" s="476" t="n"/>
      <c r="RAW370" s="476" t="n"/>
      <c r="RAX370" s="476" t="n"/>
      <c r="RAY370" s="476" t="n"/>
      <c r="RAZ370" s="476" t="n"/>
      <c r="RBA370" s="476" t="n"/>
      <c r="RBB370" s="476" t="n"/>
      <c r="RBC370" s="476" t="n"/>
      <c r="RBD370" s="476" t="n"/>
      <c r="RBE370" s="476" t="n"/>
      <c r="RBF370" s="476" t="n"/>
      <c r="RBG370" s="476" t="n"/>
      <c r="RBH370" s="476" t="n"/>
      <c r="RBI370" s="476" t="n"/>
      <c r="RBJ370" s="476" t="n"/>
      <c r="RBK370" s="476" t="n"/>
      <c r="RBL370" s="476" t="n"/>
      <c r="RBM370" s="476" t="n"/>
      <c r="RBN370" s="476" t="n"/>
      <c r="RBO370" s="476" t="n"/>
      <c r="RBP370" s="476" t="n"/>
      <c r="RBQ370" s="476" t="n"/>
      <c r="RBR370" s="476" t="n"/>
      <c r="RBS370" s="476" t="n"/>
      <c r="RBT370" s="476" t="n"/>
      <c r="RBU370" s="476" t="n"/>
      <c r="RBV370" s="476" t="n"/>
      <c r="RBW370" s="476" t="n"/>
      <c r="RBX370" s="476" t="n"/>
      <c r="RBY370" s="476" t="n"/>
      <c r="RBZ370" s="476" t="n"/>
      <c r="RCA370" s="476" t="n"/>
      <c r="RCB370" s="476" t="n"/>
      <c r="RCC370" s="476" t="n"/>
      <c r="RCD370" s="476" t="n"/>
      <c r="RCE370" s="476" t="n"/>
      <c r="RCF370" s="476" t="n"/>
      <c r="RCG370" s="476" t="n"/>
      <c r="RCH370" s="476" t="n"/>
      <c r="RCI370" s="476" t="n"/>
      <c r="RCJ370" s="476" t="n"/>
      <c r="RCK370" s="476" t="n"/>
      <c r="RCL370" s="476" t="n"/>
      <c r="RCM370" s="476" t="n"/>
      <c r="RCN370" s="476" t="n"/>
      <c r="RCO370" s="476" t="n"/>
      <c r="RCP370" s="476" t="n"/>
      <c r="RCQ370" s="476" t="n"/>
      <c r="RCR370" s="476" t="n"/>
      <c r="RCS370" s="476" t="n"/>
      <c r="RCT370" s="476" t="n"/>
      <c r="RCU370" s="476" t="n"/>
      <c r="RCV370" s="476" t="n"/>
      <c r="RCW370" s="476" t="n"/>
      <c r="RCX370" s="476" t="n"/>
      <c r="RCY370" s="476" t="n"/>
      <c r="RCZ370" s="476" t="n"/>
      <c r="RDA370" s="476" t="n"/>
      <c r="RDB370" s="476" t="n"/>
      <c r="RDC370" s="476" t="n"/>
      <c r="RDD370" s="476" t="n"/>
      <c r="RDE370" s="476" t="n"/>
      <c r="RDF370" s="476" t="n"/>
      <c r="RDG370" s="476" t="n"/>
      <c r="RDH370" s="476" t="n"/>
      <c r="RDI370" s="476" t="n"/>
      <c r="RDJ370" s="476" t="n"/>
      <c r="RDK370" s="476" t="n"/>
      <c r="RDL370" s="476" t="n"/>
      <c r="RDM370" s="476" t="n"/>
      <c r="RDN370" s="476" t="n"/>
      <c r="RDO370" s="476" t="n"/>
      <c r="RDP370" s="476" t="n"/>
      <c r="RDQ370" s="476" t="n"/>
      <c r="RDR370" s="476" t="n"/>
      <c r="RDS370" s="476" t="n"/>
      <c r="RDT370" s="476" t="n"/>
      <c r="RDU370" s="476" t="n"/>
      <c r="RDV370" s="476" t="n"/>
      <c r="RDW370" s="476" t="n"/>
      <c r="RDX370" s="476" t="n"/>
      <c r="RDY370" s="476" t="n"/>
      <c r="RDZ370" s="476" t="n"/>
      <c r="REA370" s="476" t="n"/>
      <c r="REB370" s="476" t="n"/>
      <c r="REC370" s="476" t="n"/>
      <c r="RED370" s="476" t="n"/>
      <c r="REE370" s="476" t="n"/>
      <c r="REF370" s="476" t="n"/>
      <c r="REG370" s="476" t="n"/>
      <c r="REH370" s="476" t="n"/>
      <c r="REI370" s="476" t="n"/>
      <c r="REJ370" s="476" t="n"/>
      <c r="REK370" s="476" t="n"/>
      <c r="REL370" s="476" t="n"/>
      <c r="REM370" s="476" t="n"/>
      <c r="REN370" s="476" t="n"/>
      <c r="REO370" s="476" t="n"/>
      <c r="REP370" s="476" t="n"/>
      <c r="REQ370" s="476" t="n"/>
      <c r="RER370" s="476" t="n"/>
      <c r="RES370" s="476" t="n"/>
      <c r="RET370" s="476" t="n"/>
      <c r="REU370" s="476" t="n"/>
      <c r="REV370" s="476" t="n"/>
      <c r="REW370" s="476" t="n"/>
      <c r="REX370" s="476" t="n"/>
      <c r="REY370" s="476" t="n"/>
      <c r="REZ370" s="476" t="n"/>
      <c r="RFA370" s="476" t="n"/>
      <c r="RFB370" s="476" t="n"/>
      <c r="RFC370" s="476" t="n"/>
      <c r="RFD370" s="476" t="n"/>
      <c r="RFE370" s="476" t="n"/>
      <c r="RFF370" s="476" t="n"/>
      <c r="RFG370" s="476" t="n"/>
      <c r="RFH370" s="476" t="n"/>
      <c r="RFI370" s="476" t="n"/>
      <c r="RFJ370" s="476" t="n"/>
      <c r="RFK370" s="476" t="n"/>
      <c r="RFL370" s="476" t="n"/>
      <c r="RFM370" s="476" t="n"/>
      <c r="RFN370" s="476" t="n"/>
      <c r="RFO370" s="476" t="n"/>
      <c r="RFP370" s="476" t="n"/>
      <c r="RFQ370" s="476" t="n"/>
      <c r="RFR370" s="476" t="n"/>
      <c r="RFS370" s="476" t="n"/>
      <c r="RFT370" s="476" t="n"/>
      <c r="RFU370" s="476" t="n"/>
      <c r="RFV370" s="476" t="n"/>
      <c r="RFW370" s="476" t="n"/>
      <c r="RFX370" s="476" t="n"/>
      <c r="RFY370" s="476" t="n"/>
      <c r="RFZ370" s="476" t="n"/>
      <c r="RGA370" s="476" t="n"/>
      <c r="RGB370" s="476" t="n"/>
      <c r="RGC370" s="476" t="n"/>
      <c r="RGD370" s="476" t="n"/>
      <c r="RGE370" s="476" t="n"/>
      <c r="RGF370" s="476" t="n"/>
      <c r="RGG370" s="476" t="n"/>
      <c r="RGH370" s="476" t="n"/>
      <c r="RGI370" s="476" t="n"/>
      <c r="RGJ370" s="476" t="n"/>
      <c r="RGK370" s="476" t="n"/>
      <c r="RGL370" s="476" t="n"/>
      <c r="RGM370" s="476" t="n"/>
      <c r="RGN370" s="476" t="n"/>
      <c r="RGO370" s="476" t="n"/>
      <c r="RGP370" s="476" t="n"/>
      <c r="RGQ370" s="476" t="n"/>
      <c r="RGR370" s="476" t="n"/>
      <c r="RGS370" s="476" t="n"/>
      <c r="RGT370" s="476" t="n"/>
      <c r="RGU370" s="476" t="n"/>
      <c r="RGV370" s="476" t="n"/>
      <c r="RGW370" s="476" t="n"/>
      <c r="RGX370" s="476" t="n"/>
      <c r="RGY370" s="476" t="n"/>
      <c r="RGZ370" s="476" t="n"/>
      <c r="RHA370" s="476" t="n"/>
      <c r="RHB370" s="476" t="n"/>
      <c r="RHC370" s="476" t="n"/>
      <c r="RHD370" s="476" t="n"/>
      <c r="RHE370" s="476" t="n"/>
      <c r="RHF370" s="476" t="n"/>
      <c r="RHG370" s="476" t="n"/>
      <c r="RHH370" s="476" t="n"/>
      <c r="RHI370" s="476" t="n"/>
      <c r="RHJ370" s="476" t="n"/>
      <c r="RHK370" s="476" t="n"/>
      <c r="RHL370" s="476" t="n"/>
      <c r="RHM370" s="476" t="n"/>
      <c r="RHN370" s="476" t="n"/>
      <c r="RHO370" s="476" t="n"/>
      <c r="RHP370" s="476" t="n"/>
      <c r="RHQ370" s="476" t="n"/>
      <c r="RHR370" s="476" t="n"/>
      <c r="RHS370" s="476" t="n"/>
      <c r="RHT370" s="476" t="n"/>
      <c r="RHU370" s="476" t="n"/>
      <c r="RHV370" s="476" t="n"/>
      <c r="RHW370" s="476" t="n"/>
      <c r="RHX370" s="476" t="n"/>
      <c r="RHY370" s="476" t="n"/>
      <c r="RHZ370" s="476" t="n"/>
      <c r="RIA370" s="476" t="n"/>
      <c r="RIB370" s="476" t="n"/>
      <c r="RIC370" s="476" t="n"/>
      <c r="RID370" s="476" t="n"/>
      <c r="RIE370" s="476" t="n"/>
      <c r="RIF370" s="476" t="n"/>
      <c r="RIG370" s="476" t="n"/>
      <c r="RIH370" s="476" t="n"/>
      <c r="RII370" s="476" t="n"/>
      <c r="RIJ370" s="476" t="n"/>
      <c r="RIK370" s="476" t="n"/>
      <c r="RIL370" s="476" t="n"/>
      <c r="RIM370" s="476" t="n"/>
      <c r="RIN370" s="476" t="n"/>
      <c r="RIO370" s="476" t="n"/>
      <c r="RIP370" s="476" t="n"/>
      <c r="RIQ370" s="476" t="n"/>
      <c r="RIR370" s="476" t="n"/>
      <c r="RIS370" s="476" t="n"/>
      <c r="RIT370" s="476" t="n"/>
      <c r="RIU370" s="476" t="n"/>
      <c r="RIV370" s="476" t="n"/>
      <c r="RIW370" s="476" t="n"/>
      <c r="RIX370" s="476" t="n"/>
      <c r="RIY370" s="476" t="n"/>
      <c r="RIZ370" s="476" t="n"/>
      <c r="RJA370" s="476" t="n"/>
      <c r="RJB370" s="476" t="n"/>
      <c r="RJC370" s="476" t="n"/>
      <c r="RJD370" s="476" t="n"/>
      <c r="RJE370" s="476" t="n"/>
      <c r="RJF370" s="476" t="n"/>
      <c r="RJG370" s="476" t="n"/>
      <c r="RJH370" s="476" t="n"/>
      <c r="RJI370" s="476" t="n"/>
      <c r="RJJ370" s="476" t="n"/>
      <c r="RJK370" s="476" t="n"/>
      <c r="RJL370" s="476" t="n"/>
      <c r="RJM370" s="476" t="n"/>
      <c r="RJN370" s="476" t="n"/>
      <c r="RJO370" s="476" t="n"/>
      <c r="RJP370" s="476" t="n"/>
      <c r="RJQ370" s="476" t="n"/>
      <c r="RJR370" s="476" t="n"/>
      <c r="RJS370" s="476" t="n"/>
      <c r="RJT370" s="476" t="n"/>
      <c r="RJU370" s="476" t="n"/>
      <c r="RJV370" s="476" t="n"/>
      <c r="RJW370" s="476" t="n"/>
      <c r="RJX370" s="476" t="n"/>
      <c r="RJY370" s="476" t="n"/>
      <c r="RJZ370" s="476" t="n"/>
      <c r="RKA370" s="476" t="n"/>
      <c r="RKB370" s="476" t="n"/>
      <c r="RKC370" s="476" t="n"/>
      <c r="RKD370" s="476" t="n"/>
      <c r="RKE370" s="476" t="n"/>
      <c r="RKF370" s="476" t="n"/>
      <c r="RKG370" s="476" t="n"/>
      <c r="RKH370" s="476" t="n"/>
      <c r="RKI370" s="476" t="n"/>
      <c r="RKJ370" s="476" t="n"/>
      <c r="RKK370" s="476" t="n"/>
      <c r="RKL370" s="476" t="n"/>
      <c r="RKM370" s="476" t="n"/>
      <c r="RKN370" s="476" t="n"/>
      <c r="RKO370" s="476" t="n"/>
      <c r="RKP370" s="476" t="n"/>
      <c r="RKQ370" s="476" t="n"/>
      <c r="RKR370" s="476" t="n"/>
      <c r="RKS370" s="476" t="n"/>
      <c r="RKT370" s="476" t="n"/>
      <c r="RKU370" s="476" t="n"/>
      <c r="RKV370" s="476" t="n"/>
      <c r="RKW370" s="476" t="n"/>
      <c r="RKX370" s="476" t="n"/>
      <c r="RKY370" s="476" t="n"/>
      <c r="RKZ370" s="476" t="n"/>
      <c r="RLA370" s="476" t="n"/>
      <c r="RLB370" s="476" t="n"/>
      <c r="RLC370" s="476" t="n"/>
      <c r="RLD370" s="476" t="n"/>
      <c r="RLE370" s="476" t="n"/>
      <c r="RLF370" s="476" t="n"/>
      <c r="RLG370" s="476" t="n"/>
      <c r="RLH370" s="476" t="n"/>
      <c r="RLI370" s="476" t="n"/>
      <c r="RLJ370" s="476" t="n"/>
      <c r="RLK370" s="476" t="n"/>
      <c r="RLL370" s="476" t="n"/>
      <c r="RLM370" s="476" t="n"/>
      <c r="RLN370" s="476" t="n"/>
      <c r="RLO370" s="476" t="n"/>
      <c r="RLP370" s="476" t="n"/>
      <c r="RLQ370" s="476" t="n"/>
      <c r="RLR370" s="476" t="n"/>
      <c r="RLS370" s="476" t="n"/>
      <c r="RLT370" s="476" t="n"/>
      <c r="RLU370" s="476" t="n"/>
      <c r="RLV370" s="476" t="n"/>
      <c r="RLW370" s="476" t="n"/>
      <c r="RLX370" s="476" t="n"/>
      <c r="RLY370" s="476" t="n"/>
      <c r="RLZ370" s="476" t="n"/>
      <c r="RMA370" s="476" t="n"/>
      <c r="RMB370" s="476" t="n"/>
      <c r="RMC370" s="476" t="n"/>
      <c r="RMD370" s="476" t="n"/>
      <c r="RME370" s="476" t="n"/>
      <c r="RMF370" s="476" t="n"/>
      <c r="RMG370" s="476" t="n"/>
      <c r="RMH370" s="476" t="n"/>
      <c r="RMI370" s="476" t="n"/>
      <c r="RMJ370" s="476" t="n"/>
      <c r="RMK370" s="476" t="n"/>
      <c r="RML370" s="476" t="n"/>
      <c r="RMM370" s="476" t="n"/>
      <c r="RMN370" s="476" t="n"/>
      <c r="RMO370" s="476" t="n"/>
      <c r="RMP370" s="476" t="n"/>
      <c r="RMQ370" s="476" t="n"/>
      <c r="RMR370" s="476" t="n"/>
      <c r="RMS370" s="476" t="n"/>
      <c r="RMT370" s="476" t="n"/>
      <c r="RMU370" s="476" t="n"/>
      <c r="RMV370" s="476" t="n"/>
      <c r="RMW370" s="476" t="n"/>
      <c r="RMX370" s="476" t="n"/>
      <c r="RMY370" s="476" t="n"/>
      <c r="RMZ370" s="476" t="n"/>
      <c r="RNA370" s="476" t="n"/>
      <c r="RNB370" s="476" t="n"/>
      <c r="RNC370" s="476" t="n"/>
      <c r="RND370" s="476" t="n"/>
      <c r="RNE370" s="476" t="n"/>
      <c r="RNF370" s="476" t="n"/>
      <c r="RNG370" s="476" t="n"/>
      <c r="RNH370" s="476" t="n"/>
      <c r="RNI370" s="476" t="n"/>
      <c r="RNJ370" s="476" t="n"/>
      <c r="RNK370" s="476" t="n"/>
      <c r="RNL370" s="476" t="n"/>
      <c r="RNM370" s="476" t="n"/>
      <c r="RNN370" s="476" t="n"/>
      <c r="RNO370" s="476" t="n"/>
      <c r="RNP370" s="476" t="n"/>
      <c r="RNQ370" s="476" t="n"/>
      <c r="RNR370" s="476" t="n"/>
      <c r="RNS370" s="476" t="n"/>
      <c r="RNT370" s="476" t="n"/>
      <c r="RNU370" s="476" t="n"/>
      <c r="RNV370" s="476" t="n"/>
      <c r="RNW370" s="476" t="n"/>
      <c r="RNX370" s="476" t="n"/>
      <c r="RNY370" s="476" t="n"/>
      <c r="RNZ370" s="476" t="n"/>
      <c r="ROA370" s="476" t="n"/>
      <c r="ROB370" s="476" t="n"/>
      <c r="ROC370" s="476" t="n"/>
      <c r="ROD370" s="476" t="n"/>
      <c r="ROE370" s="476" t="n"/>
      <c r="ROF370" s="476" t="n"/>
      <c r="ROG370" s="476" t="n"/>
      <c r="ROH370" s="476" t="n"/>
      <c r="ROI370" s="476" t="n"/>
      <c r="ROJ370" s="476" t="n"/>
      <c r="ROK370" s="476" t="n"/>
      <c r="ROL370" s="476" t="n"/>
      <c r="ROM370" s="476" t="n"/>
      <c r="RON370" s="476" t="n"/>
      <c r="ROO370" s="476" t="n"/>
      <c r="ROP370" s="476" t="n"/>
      <c r="ROQ370" s="476" t="n"/>
      <c r="ROR370" s="476" t="n"/>
      <c r="ROS370" s="476" t="n"/>
      <c r="ROT370" s="476" t="n"/>
      <c r="ROU370" s="476" t="n"/>
      <c r="ROV370" s="476" t="n"/>
      <c r="ROW370" s="476" t="n"/>
      <c r="ROX370" s="476" t="n"/>
      <c r="ROY370" s="476" t="n"/>
      <c r="ROZ370" s="476" t="n"/>
      <c r="RPA370" s="476" t="n"/>
      <c r="RPB370" s="476" t="n"/>
      <c r="RPC370" s="476" t="n"/>
      <c r="RPD370" s="476" t="n"/>
      <c r="RPE370" s="476" t="n"/>
      <c r="RPF370" s="476" t="n"/>
      <c r="RPG370" s="476" t="n"/>
      <c r="RPH370" s="476" t="n"/>
      <c r="RPI370" s="476" t="n"/>
      <c r="RPJ370" s="476" t="n"/>
      <c r="RPK370" s="476" t="n"/>
      <c r="RPL370" s="476" t="n"/>
      <c r="RPM370" s="476" t="n"/>
      <c r="RPN370" s="476" t="n"/>
      <c r="RPO370" s="476" t="n"/>
      <c r="RPP370" s="476" t="n"/>
      <c r="RPQ370" s="476" t="n"/>
      <c r="RPR370" s="476" t="n"/>
      <c r="RPS370" s="476" t="n"/>
      <c r="RPT370" s="476" t="n"/>
      <c r="RPU370" s="476" t="n"/>
      <c r="RPV370" s="476" t="n"/>
      <c r="RPW370" s="476" t="n"/>
      <c r="RPX370" s="476" t="n"/>
      <c r="RPY370" s="476" t="n"/>
      <c r="RPZ370" s="476" t="n"/>
      <c r="RQA370" s="476" t="n"/>
      <c r="RQB370" s="476" t="n"/>
      <c r="RQC370" s="476" t="n"/>
      <c r="RQD370" s="476" t="n"/>
      <c r="RQE370" s="476" t="n"/>
      <c r="RQF370" s="476" t="n"/>
      <c r="RQG370" s="476" t="n"/>
      <c r="RQH370" s="476" t="n"/>
      <c r="RQI370" s="476" t="n"/>
      <c r="RQJ370" s="476" t="n"/>
      <c r="RQK370" s="476" t="n"/>
      <c r="RQL370" s="476" t="n"/>
      <c r="RQM370" s="476" t="n"/>
      <c r="RQN370" s="476" t="n"/>
      <c r="RQO370" s="476" t="n"/>
      <c r="RQP370" s="476" t="n"/>
      <c r="RQQ370" s="476" t="n"/>
      <c r="RQR370" s="476" t="n"/>
      <c r="RQS370" s="476" t="n"/>
      <c r="RQT370" s="476" t="n"/>
      <c r="RQU370" s="476" t="n"/>
      <c r="RQV370" s="476" t="n"/>
      <c r="RQW370" s="476" t="n"/>
      <c r="RQX370" s="476" t="n"/>
      <c r="RQY370" s="476" t="n"/>
      <c r="RQZ370" s="476" t="n"/>
      <c r="RRA370" s="476" t="n"/>
      <c r="RRB370" s="476" t="n"/>
      <c r="RRC370" s="476" t="n"/>
      <c r="RRD370" s="476" t="n"/>
      <c r="RRE370" s="476" t="n"/>
      <c r="RRF370" s="476" t="n"/>
      <c r="RRG370" s="476" t="n"/>
      <c r="RRH370" s="476" t="n"/>
      <c r="RRI370" s="476" t="n"/>
      <c r="RRJ370" s="476" t="n"/>
      <c r="RRK370" s="476" t="n"/>
      <c r="RRL370" s="476" t="n"/>
      <c r="RRM370" s="476" t="n"/>
      <c r="RRN370" s="476" t="n"/>
      <c r="RRO370" s="476" t="n"/>
      <c r="RRP370" s="476" t="n"/>
      <c r="RRQ370" s="476" t="n"/>
      <c r="RRR370" s="476" t="n"/>
      <c r="RRS370" s="476" t="n"/>
      <c r="RRT370" s="476" t="n"/>
      <c r="RRU370" s="476" t="n"/>
      <c r="RRV370" s="476" t="n"/>
      <c r="RRW370" s="476" t="n"/>
      <c r="RRX370" s="476" t="n"/>
      <c r="RRY370" s="476" t="n"/>
      <c r="RRZ370" s="476" t="n"/>
      <c r="RSA370" s="476" t="n"/>
      <c r="RSB370" s="476" t="n"/>
      <c r="RSC370" s="476" t="n"/>
      <c r="RSD370" s="476" t="n"/>
      <c r="RSE370" s="476" t="n"/>
      <c r="RSF370" s="476" t="n"/>
      <c r="RSG370" s="476" t="n"/>
      <c r="RSH370" s="476" t="n"/>
      <c r="RSI370" s="476" t="n"/>
      <c r="RSJ370" s="476" t="n"/>
      <c r="RSK370" s="476" t="n"/>
      <c r="RSL370" s="476" t="n"/>
      <c r="RSM370" s="476" t="n"/>
      <c r="RSN370" s="476" t="n"/>
      <c r="RSO370" s="476" t="n"/>
      <c r="RSP370" s="476" t="n"/>
      <c r="RSQ370" s="476" t="n"/>
      <c r="RSR370" s="476" t="n"/>
      <c r="RSS370" s="476" t="n"/>
      <c r="RST370" s="476" t="n"/>
      <c r="RSU370" s="476" t="n"/>
      <c r="RSV370" s="476" t="n"/>
      <c r="RSW370" s="476" t="n"/>
      <c r="RSX370" s="476" t="n"/>
      <c r="RSY370" s="476" t="n"/>
      <c r="RSZ370" s="476" t="n"/>
      <c r="RTA370" s="476" t="n"/>
      <c r="RTB370" s="476" t="n"/>
      <c r="RTC370" s="476" t="n"/>
      <c r="RTD370" s="476" t="n"/>
      <c r="RTE370" s="476" t="n"/>
      <c r="RTF370" s="476" t="n"/>
      <c r="RTG370" s="476" t="n"/>
      <c r="RTH370" s="476" t="n"/>
      <c r="RTI370" s="476" t="n"/>
      <c r="RTJ370" s="476" t="n"/>
      <c r="RTK370" s="476" t="n"/>
      <c r="RTL370" s="476" t="n"/>
      <c r="RTM370" s="476" t="n"/>
      <c r="RTN370" s="476" t="n"/>
      <c r="RTO370" s="476" t="n"/>
      <c r="RTP370" s="476" t="n"/>
      <c r="RTQ370" s="476" t="n"/>
      <c r="RTR370" s="476" t="n"/>
      <c r="RTS370" s="476" t="n"/>
      <c r="RTT370" s="476" t="n"/>
      <c r="RTU370" s="476" t="n"/>
      <c r="RTV370" s="476" t="n"/>
      <c r="RTW370" s="476" t="n"/>
      <c r="RTX370" s="476" t="n"/>
      <c r="RTY370" s="476" t="n"/>
      <c r="RTZ370" s="476" t="n"/>
      <c r="RUA370" s="476" t="n"/>
      <c r="RUB370" s="476" t="n"/>
      <c r="RUC370" s="476" t="n"/>
      <c r="RUD370" s="476" t="n"/>
      <c r="RUE370" s="476" t="n"/>
      <c r="RUF370" s="476" t="n"/>
      <c r="RUG370" s="476" t="n"/>
      <c r="RUH370" s="476" t="n"/>
      <c r="RUI370" s="476" t="n"/>
      <c r="RUJ370" s="476" t="n"/>
      <c r="RUK370" s="476" t="n"/>
      <c r="RUL370" s="476" t="n"/>
      <c r="RUM370" s="476" t="n"/>
      <c r="RUN370" s="476" t="n"/>
      <c r="RUO370" s="476" t="n"/>
      <c r="RUP370" s="476" t="n"/>
      <c r="RUQ370" s="476" t="n"/>
      <c r="RUR370" s="476" t="n"/>
      <c r="RUS370" s="476" t="n"/>
      <c r="RUT370" s="476" t="n"/>
      <c r="RUU370" s="476" t="n"/>
      <c r="RUV370" s="476" t="n"/>
      <c r="RUW370" s="476" t="n"/>
      <c r="RUX370" s="476" t="n"/>
      <c r="RUY370" s="476" t="n"/>
      <c r="RUZ370" s="476" t="n"/>
      <c r="RVA370" s="476" t="n"/>
      <c r="RVB370" s="476" t="n"/>
      <c r="RVC370" s="476" t="n"/>
      <c r="RVD370" s="476" t="n"/>
      <c r="RVE370" s="476" t="n"/>
      <c r="RVF370" s="476" t="n"/>
      <c r="RVG370" s="476" t="n"/>
      <c r="RVH370" s="476" t="n"/>
      <c r="RVI370" s="476" t="n"/>
      <c r="RVJ370" s="476" t="n"/>
      <c r="RVK370" s="476" t="n"/>
      <c r="RVL370" s="476" t="n"/>
      <c r="RVM370" s="476" t="n"/>
      <c r="RVN370" s="476" t="n"/>
      <c r="RVO370" s="476" t="n"/>
      <c r="RVP370" s="476" t="n"/>
      <c r="RVQ370" s="476" t="n"/>
      <c r="RVR370" s="476" t="n"/>
      <c r="RVS370" s="476" t="n"/>
      <c r="RVT370" s="476" t="n"/>
      <c r="RVU370" s="476" t="n"/>
      <c r="RVV370" s="476" t="n"/>
      <c r="RVW370" s="476" t="n"/>
      <c r="RVX370" s="476" t="n"/>
      <c r="RVY370" s="476" t="n"/>
      <c r="RVZ370" s="476" t="n"/>
      <c r="RWA370" s="476" t="n"/>
      <c r="RWB370" s="476" t="n"/>
      <c r="RWC370" s="476" t="n"/>
      <c r="RWD370" s="476" t="n"/>
      <c r="RWE370" s="476" t="n"/>
      <c r="RWF370" s="476" t="n"/>
      <c r="RWG370" s="476" t="n"/>
      <c r="RWH370" s="476" t="n"/>
      <c r="RWI370" s="476" t="n"/>
      <c r="RWJ370" s="476" t="n"/>
      <c r="RWK370" s="476" t="n"/>
      <c r="RWL370" s="476" t="n"/>
      <c r="RWM370" s="476" t="n"/>
      <c r="RWN370" s="476" t="n"/>
      <c r="RWO370" s="476" t="n"/>
      <c r="RWP370" s="476" t="n"/>
      <c r="RWQ370" s="476" t="n"/>
      <c r="RWR370" s="476" t="n"/>
      <c r="RWS370" s="476" t="n"/>
      <c r="RWT370" s="476" t="n"/>
      <c r="RWU370" s="476" t="n"/>
      <c r="RWV370" s="476" t="n"/>
      <c r="RWW370" s="476" t="n"/>
      <c r="RWX370" s="476" t="n"/>
      <c r="RWY370" s="476" t="n"/>
      <c r="RWZ370" s="476" t="n"/>
      <c r="RXA370" s="476" t="n"/>
      <c r="RXB370" s="476" t="n"/>
      <c r="RXC370" s="476" t="n"/>
      <c r="RXD370" s="476" t="n"/>
      <c r="RXE370" s="476" t="n"/>
      <c r="RXF370" s="476" t="n"/>
      <c r="RXG370" s="476" t="n"/>
      <c r="RXH370" s="476" t="n"/>
      <c r="RXI370" s="476" t="n"/>
      <c r="RXJ370" s="476" t="n"/>
      <c r="RXK370" s="476" t="n"/>
      <c r="RXL370" s="476" t="n"/>
      <c r="RXM370" s="476" t="n"/>
      <c r="RXN370" s="476" t="n"/>
      <c r="RXO370" s="476" t="n"/>
      <c r="RXP370" s="476" t="n"/>
      <c r="RXQ370" s="476" t="n"/>
      <c r="RXR370" s="476" t="n"/>
      <c r="RXS370" s="476" t="n"/>
      <c r="RXT370" s="476" t="n"/>
      <c r="RXU370" s="476" t="n"/>
      <c r="RXV370" s="476" t="n"/>
      <c r="RXW370" s="476" t="n"/>
      <c r="RXX370" s="476" t="n"/>
      <c r="RXY370" s="476" t="n"/>
      <c r="RXZ370" s="476" t="n"/>
      <c r="RYA370" s="476" t="n"/>
      <c r="RYB370" s="476" t="n"/>
      <c r="RYC370" s="476" t="n"/>
      <c r="RYD370" s="476" t="n"/>
      <c r="RYE370" s="476" t="n"/>
      <c r="RYF370" s="476" t="n"/>
      <c r="RYG370" s="476" t="n"/>
      <c r="RYH370" s="476" t="n"/>
      <c r="RYI370" s="476" t="n"/>
      <c r="RYJ370" s="476" t="n"/>
      <c r="RYK370" s="476" t="n"/>
      <c r="RYL370" s="476" t="n"/>
      <c r="RYM370" s="476" t="n"/>
      <c r="RYN370" s="476" t="n"/>
      <c r="RYO370" s="476" t="n"/>
      <c r="RYP370" s="476" t="n"/>
      <c r="RYQ370" s="476" t="n"/>
      <c r="RYR370" s="476" t="n"/>
      <c r="RYS370" s="476" t="n"/>
      <c r="RYT370" s="476" t="n"/>
      <c r="RYU370" s="476" t="n"/>
      <c r="RYV370" s="476" t="n"/>
      <c r="RYW370" s="476" t="n"/>
      <c r="RYX370" s="476" t="n"/>
      <c r="RYY370" s="476" t="n"/>
      <c r="RYZ370" s="476" t="n"/>
      <c r="RZA370" s="476" t="n"/>
      <c r="RZB370" s="476" t="n"/>
      <c r="RZC370" s="476" t="n"/>
      <c r="RZD370" s="476" t="n"/>
      <c r="RZE370" s="476" t="n"/>
      <c r="RZF370" s="476" t="n"/>
      <c r="RZG370" s="476" t="n"/>
      <c r="RZH370" s="476" t="n"/>
      <c r="RZI370" s="476" t="n"/>
      <c r="RZJ370" s="476" t="n"/>
      <c r="RZK370" s="476" t="n"/>
      <c r="RZL370" s="476" t="n"/>
      <c r="RZM370" s="476" t="n"/>
      <c r="RZN370" s="476" t="n"/>
      <c r="RZO370" s="476" t="n"/>
      <c r="RZP370" s="476" t="n"/>
      <c r="RZQ370" s="476" t="n"/>
      <c r="RZR370" s="476" t="n"/>
      <c r="RZS370" s="476" t="n"/>
      <c r="RZT370" s="476" t="n"/>
      <c r="RZU370" s="476" t="n"/>
      <c r="RZV370" s="476" t="n"/>
      <c r="RZW370" s="476" t="n"/>
      <c r="RZX370" s="476" t="n"/>
      <c r="RZY370" s="476" t="n"/>
      <c r="RZZ370" s="476" t="n"/>
      <c r="SAA370" s="476" t="n"/>
      <c r="SAB370" s="476" t="n"/>
      <c r="SAC370" s="476" t="n"/>
      <c r="SAD370" s="476" t="n"/>
      <c r="SAE370" s="476" t="n"/>
      <c r="SAF370" s="476" t="n"/>
      <c r="SAG370" s="476" t="n"/>
      <c r="SAH370" s="476" t="n"/>
      <c r="SAI370" s="476" t="n"/>
      <c r="SAJ370" s="476" t="n"/>
      <c r="SAK370" s="476" t="n"/>
      <c r="SAL370" s="476" t="n"/>
      <c r="SAM370" s="476" t="n"/>
      <c r="SAN370" s="476" t="n"/>
      <c r="SAO370" s="476" t="n"/>
      <c r="SAP370" s="476" t="n"/>
      <c r="SAQ370" s="476" t="n"/>
      <c r="SAR370" s="476" t="n"/>
      <c r="SAS370" s="476" t="n"/>
      <c r="SAT370" s="476" t="n"/>
      <c r="SAU370" s="476" t="n"/>
      <c r="SAV370" s="476" t="n"/>
      <c r="SAW370" s="476" t="n"/>
      <c r="SAX370" s="476" t="n"/>
      <c r="SAY370" s="476" t="n"/>
      <c r="SAZ370" s="476" t="n"/>
      <c r="SBA370" s="476" t="n"/>
      <c r="SBB370" s="476" t="n"/>
      <c r="SBC370" s="476" t="n"/>
      <c r="SBD370" s="476" t="n"/>
      <c r="SBE370" s="476" t="n"/>
      <c r="SBF370" s="476" t="n"/>
      <c r="SBG370" s="476" t="n"/>
      <c r="SBH370" s="476" t="n"/>
      <c r="SBI370" s="476" t="n"/>
      <c r="SBJ370" s="476" t="n"/>
      <c r="SBK370" s="476" t="n"/>
      <c r="SBL370" s="476" t="n"/>
      <c r="SBM370" s="476" t="n"/>
      <c r="SBN370" s="476" t="n"/>
      <c r="SBO370" s="476" t="n"/>
      <c r="SBP370" s="476" t="n"/>
      <c r="SBQ370" s="476" t="n"/>
      <c r="SBR370" s="476" t="n"/>
      <c r="SBS370" s="476" t="n"/>
      <c r="SBT370" s="476" t="n"/>
      <c r="SBU370" s="476" t="n"/>
      <c r="SBV370" s="476" t="n"/>
      <c r="SBW370" s="476" t="n"/>
      <c r="SBX370" s="476" t="n"/>
      <c r="SBY370" s="476" t="n"/>
      <c r="SBZ370" s="476" t="n"/>
      <c r="SCA370" s="476" t="n"/>
      <c r="SCB370" s="476" t="n"/>
      <c r="SCC370" s="476" t="n"/>
      <c r="SCD370" s="476" t="n"/>
      <c r="SCE370" s="476" t="n"/>
      <c r="SCF370" s="476" t="n"/>
      <c r="SCG370" s="476" t="n"/>
      <c r="SCH370" s="476" t="n"/>
      <c r="SCI370" s="476" t="n"/>
      <c r="SCJ370" s="476" t="n"/>
      <c r="SCK370" s="476" t="n"/>
      <c r="SCL370" s="476" t="n"/>
      <c r="SCM370" s="476" t="n"/>
      <c r="SCN370" s="476" t="n"/>
      <c r="SCO370" s="476" t="n"/>
      <c r="SCP370" s="476" t="n"/>
      <c r="SCQ370" s="476" t="n"/>
      <c r="SCR370" s="476" t="n"/>
      <c r="SCS370" s="476" t="n"/>
      <c r="SCT370" s="476" t="n"/>
      <c r="SCU370" s="476" t="n"/>
      <c r="SCV370" s="476" t="n"/>
      <c r="SCW370" s="476" t="n"/>
      <c r="SCX370" s="476" t="n"/>
      <c r="SCY370" s="476" t="n"/>
      <c r="SCZ370" s="476" t="n"/>
      <c r="SDA370" s="476" t="n"/>
      <c r="SDB370" s="476" t="n"/>
      <c r="SDC370" s="476" t="n"/>
      <c r="SDD370" s="476" t="n"/>
      <c r="SDE370" s="476" t="n"/>
      <c r="SDF370" s="476" t="n"/>
      <c r="SDG370" s="476" t="n"/>
      <c r="SDH370" s="476" t="n"/>
      <c r="SDI370" s="476" t="n"/>
      <c r="SDJ370" s="476" t="n"/>
      <c r="SDK370" s="476" t="n"/>
      <c r="SDL370" s="476" t="n"/>
      <c r="SDM370" s="476" t="n"/>
      <c r="SDN370" s="476" t="n"/>
      <c r="SDO370" s="476" t="n"/>
      <c r="SDP370" s="476" t="n"/>
      <c r="SDQ370" s="476" t="n"/>
      <c r="SDR370" s="476" t="n"/>
      <c r="SDS370" s="476" t="n"/>
      <c r="SDT370" s="476" t="n"/>
      <c r="SDU370" s="476" t="n"/>
      <c r="SDV370" s="476" t="n"/>
      <c r="SDW370" s="476" t="n"/>
      <c r="SDX370" s="476" t="n"/>
      <c r="SDY370" s="476" t="n"/>
      <c r="SDZ370" s="476" t="n"/>
      <c r="SEA370" s="476" t="n"/>
      <c r="SEB370" s="476" t="n"/>
      <c r="SEC370" s="476" t="n"/>
      <c r="SED370" s="476" t="n"/>
      <c r="SEE370" s="476" t="n"/>
      <c r="SEF370" s="476" t="n"/>
      <c r="SEG370" s="476" t="n"/>
      <c r="SEH370" s="476" t="n"/>
      <c r="SEI370" s="476" t="n"/>
      <c r="SEJ370" s="476" t="n"/>
      <c r="SEK370" s="476" t="n"/>
      <c r="SEL370" s="476" t="n"/>
      <c r="SEM370" s="476" t="n"/>
      <c r="SEN370" s="476" t="n"/>
      <c r="SEO370" s="476" t="n"/>
      <c r="SEP370" s="476" t="n"/>
      <c r="SEQ370" s="476" t="n"/>
      <c r="SER370" s="476" t="n"/>
      <c r="SES370" s="476" t="n"/>
      <c r="SET370" s="476" t="n"/>
      <c r="SEU370" s="476" t="n"/>
      <c r="SEV370" s="476" t="n"/>
      <c r="SEW370" s="476" t="n"/>
      <c r="SEX370" s="476" t="n"/>
      <c r="SEY370" s="476" t="n"/>
      <c r="SEZ370" s="476" t="n"/>
      <c r="SFA370" s="476" t="n"/>
      <c r="SFB370" s="476" t="n"/>
      <c r="SFC370" s="476" t="n"/>
      <c r="SFD370" s="476" t="n"/>
      <c r="SFE370" s="476" t="n"/>
      <c r="SFF370" s="476" t="n"/>
      <c r="SFG370" s="476" t="n"/>
      <c r="SFH370" s="476" t="n"/>
      <c r="SFI370" s="476" t="n"/>
      <c r="SFJ370" s="476" t="n"/>
      <c r="SFK370" s="476" t="n"/>
      <c r="SFL370" s="476" t="n"/>
      <c r="SFM370" s="476" t="n"/>
      <c r="SFN370" s="476" t="n"/>
      <c r="SFO370" s="476" t="n"/>
      <c r="SFP370" s="476" t="n"/>
      <c r="SFQ370" s="476" t="n"/>
      <c r="SFR370" s="476" t="n"/>
      <c r="SFS370" s="476" t="n"/>
      <c r="SFT370" s="476" t="n"/>
      <c r="SFU370" s="476" t="n"/>
      <c r="SFV370" s="476" t="n"/>
      <c r="SFW370" s="476" t="n"/>
      <c r="SFX370" s="476" t="n"/>
      <c r="SFY370" s="476" t="n"/>
      <c r="SFZ370" s="476" t="n"/>
      <c r="SGA370" s="476" t="n"/>
      <c r="SGB370" s="476" t="n"/>
      <c r="SGC370" s="476" t="n"/>
      <c r="SGD370" s="476" t="n"/>
      <c r="SGE370" s="476" t="n"/>
      <c r="SGF370" s="476" t="n"/>
      <c r="SGG370" s="476" t="n"/>
      <c r="SGH370" s="476" t="n"/>
      <c r="SGI370" s="476" t="n"/>
      <c r="SGJ370" s="476" t="n"/>
      <c r="SGK370" s="476" t="n"/>
      <c r="SGL370" s="476" t="n"/>
      <c r="SGM370" s="476" t="n"/>
      <c r="SGN370" s="476" t="n"/>
      <c r="SGO370" s="476" t="n"/>
      <c r="SGP370" s="476" t="n"/>
      <c r="SGQ370" s="476" t="n"/>
      <c r="SGR370" s="476" t="n"/>
      <c r="SGS370" s="476" t="n"/>
      <c r="SGT370" s="476" t="n"/>
      <c r="SGU370" s="476" t="n"/>
      <c r="SGV370" s="476" t="n"/>
      <c r="SGW370" s="476" t="n"/>
      <c r="SGX370" s="476" t="n"/>
      <c r="SGY370" s="476" t="n"/>
      <c r="SGZ370" s="476" t="n"/>
      <c r="SHA370" s="476" t="n"/>
      <c r="SHB370" s="476" t="n"/>
      <c r="SHC370" s="476" t="n"/>
      <c r="SHD370" s="476" t="n"/>
      <c r="SHE370" s="476" t="n"/>
      <c r="SHF370" s="476" t="n"/>
      <c r="SHG370" s="476" t="n"/>
      <c r="SHH370" s="476" t="n"/>
      <c r="SHI370" s="476" t="n"/>
      <c r="SHJ370" s="476" t="n"/>
      <c r="SHK370" s="476" t="n"/>
      <c r="SHL370" s="476" t="n"/>
      <c r="SHM370" s="476" t="n"/>
      <c r="SHN370" s="476" t="n"/>
      <c r="SHO370" s="476" t="n"/>
      <c r="SHP370" s="476" t="n"/>
      <c r="SHQ370" s="476" t="n"/>
      <c r="SHR370" s="476" t="n"/>
      <c r="SHS370" s="476" t="n"/>
      <c r="SHT370" s="476" t="n"/>
      <c r="SHU370" s="476" t="n"/>
      <c r="SHV370" s="476" t="n"/>
      <c r="SHW370" s="476" t="n"/>
      <c r="SHX370" s="476" t="n"/>
      <c r="SHY370" s="476" t="n"/>
      <c r="SHZ370" s="476" t="n"/>
      <c r="SIA370" s="476" t="n"/>
      <c r="SIB370" s="476" t="n"/>
      <c r="SIC370" s="476" t="n"/>
      <c r="SID370" s="476" t="n"/>
      <c r="SIE370" s="476" t="n"/>
      <c r="SIF370" s="476" t="n"/>
      <c r="SIG370" s="476" t="n"/>
      <c r="SIH370" s="476" t="n"/>
      <c r="SII370" s="476" t="n"/>
      <c r="SIJ370" s="476" t="n"/>
      <c r="SIK370" s="476" t="n"/>
      <c r="SIL370" s="476" t="n"/>
      <c r="SIM370" s="476" t="n"/>
      <c r="SIN370" s="476" t="n"/>
      <c r="SIO370" s="476" t="n"/>
      <c r="SIP370" s="476" t="n"/>
      <c r="SIQ370" s="476" t="n"/>
      <c r="SIR370" s="476" t="n"/>
      <c r="SIS370" s="476" t="n"/>
      <c r="SIT370" s="476" t="n"/>
      <c r="SIU370" s="476" t="n"/>
      <c r="SIV370" s="476" t="n"/>
      <c r="SIW370" s="476" t="n"/>
      <c r="SIX370" s="476" t="n"/>
      <c r="SIY370" s="476" t="n"/>
      <c r="SIZ370" s="476" t="n"/>
      <c r="SJA370" s="476" t="n"/>
      <c r="SJB370" s="476" t="n"/>
      <c r="SJC370" s="476" t="n"/>
      <c r="SJD370" s="476" t="n"/>
      <c r="SJE370" s="476" t="n"/>
      <c r="SJF370" s="476" t="n"/>
      <c r="SJG370" s="476" t="n"/>
      <c r="SJH370" s="476" t="n"/>
      <c r="SJI370" s="476" t="n"/>
      <c r="SJJ370" s="476" t="n"/>
      <c r="SJK370" s="476" t="n"/>
      <c r="SJL370" s="476" t="n"/>
      <c r="SJM370" s="476" t="n"/>
      <c r="SJN370" s="476" t="n"/>
      <c r="SJO370" s="476" t="n"/>
      <c r="SJP370" s="476" t="n"/>
      <c r="SJQ370" s="476" t="n"/>
      <c r="SJR370" s="476" t="n"/>
      <c r="SJS370" s="476" t="n"/>
      <c r="SJT370" s="476" t="n"/>
      <c r="SJU370" s="476" t="n"/>
      <c r="SJV370" s="476" t="n"/>
      <c r="SJW370" s="476" t="n"/>
      <c r="SJX370" s="476" t="n"/>
      <c r="SJY370" s="476" t="n"/>
      <c r="SJZ370" s="476" t="n"/>
      <c r="SKA370" s="476" t="n"/>
      <c r="SKB370" s="476" t="n"/>
      <c r="SKC370" s="476" t="n"/>
      <c r="SKD370" s="476" t="n"/>
      <c r="SKE370" s="476" t="n"/>
      <c r="SKF370" s="476" t="n"/>
      <c r="SKG370" s="476" t="n"/>
      <c r="SKH370" s="476" t="n"/>
      <c r="SKI370" s="476" t="n"/>
      <c r="SKJ370" s="476" t="n"/>
      <c r="SKK370" s="476" t="n"/>
      <c r="SKL370" s="476" t="n"/>
      <c r="SKM370" s="476" t="n"/>
      <c r="SKN370" s="476" t="n"/>
      <c r="SKO370" s="476" t="n"/>
      <c r="SKP370" s="476" t="n"/>
      <c r="SKQ370" s="476" t="n"/>
      <c r="SKR370" s="476" t="n"/>
      <c r="SKS370" s="476" t="n"/>
      <c r="SKT370" s="476" t="n"/>
      <c r="SKU370" s="476" t="n"/>
      <c r="SKV370" s="476" t="n"/>
      <c r="SKW370" s="476" t="n"/>
      <c r="SKX370" s="476" t="n"/>
      <c r="SKY370" s="476" t="n"/>
      <c r="SKZ370" s="476" t="n"/>
      <c r="SLA370" s="476" t="n"/>
      <c r="SLB370" s="476" t="n"/>
      <c r="SLC370" s="476" t="n"/>
      <c r="SLD370" s="476" t="n"/>
      <c r="SLE370" s="476" t="n"/>
      <c r="SLF370" s="476" t="n"/>
      <c r="SLG370" s="476" t="n"/>
      <c r="SLH370" s="476" t="n"/>
      <c r="SLI370" s="476" t="n"/>
      <c r="SLJ370" s="476" t="n"/>
      <c r="SLK370" s="476" t="n"/>
      <c r="SLL370" s="476" t="n"/>
      <c r="SLM370" s="476" t="n"/>
      <c r="SLN370" s="476" t="n"/>
      <c r="SLO370" s="476" t="n"/>
      <c r="SLP370" s="476" t="n"/>
      <c r="SLQ370" s="476" t="n"/>
      <c r="SLR370" s="476" t="n"/>
      <c r="SLS370" s="476" t="n"/>
      <c r="SLT370" s="476" t="n"/>
      <c r="SLU370" s="476" t="n"/>
      <c r="SLV370" s="476" t="n"/>
      <c r="SLW370" s="476" t="n"/>
      <c r="SLX370" s="476" t="n"/>
      <c r="SLY370" s="476" t="n"/>
      <c r="SLZ370" s="476" t="n"/>
      <c r="SMA370" s="476" t="n"/>
      <c r="SMB370" s="476" t="n"/>
      <c r="SMC370" s="476" t="n"/>
      <c r="SMD370" s="476" t="n"/>
      <c r="SME370" s="476" t="n"/>
      <c r="SMF370" s="476" t="n"/>
      <c r="SMG370" s="476" t="n"/>
      <c r="SMH370" s="476" t="n"/>
      <c r="SMI370" s="476" t="n"/>
      <c r="SMJ370" s="476" t="n"/>
      <c r="SMK370" s="476" t="n"/>
      <c r="SML370" s="476" t="n"/>
      <c r="SMM370" s="476" t="n"/>
      <c r="SMN370" s="476" t="n"/>
      <c r="SMO370" s="476" t="n"/>
      <c r="SMP370" s="476" t="n"/>
      <c r="SMQ370" s="476" t="n"/>
      <c r="SMR370" s="476" t="n"/>
      <c r="SMS370" s="476" t="n"/>
      <c r="SMT370" s="476" t="n"/>
      <c r="SMU370" s="476" t="n"/>
      <c r="SMV370" s="476" t="n"/>
      <c r="SMW370" s="476" t="n"/>
      <c r="SMX370" s="476" t="n"/>
      <c r="SMY370" s="476" t="n"/>
      <c r="SMZ370" s="476" t="n"/>
      <c r="SNA370" s="476" t="n"/>
      <c r="SNB370" s="476" t="n"/>
      <c r="SNC370" s="476" t="n"/>
      <c r="SND370" s="476" t="n"/>
      <c r="SNE370" s="476" t="n"/>
      <c r="SNF370" s="476" t="n"/>
      <c r="SNG370" s="476" t="n"/>
      <c r="SNH370" s="476" t="n"/>
      <c r="SNI370" s="476" t="n"/>
      <c r="SNJ370" s="476" t="n"/>
      <c r="SNK370" s="476" t="n"/>
      <c r="SNL370" s="476" t="n"/>
      <c r="SNM370" s="476" t="n"/>
      <c r="SNN370" s="476" t="n"/>
      <c r="SNO370" s="476" t="n"/>
      <c r="SNP370" s="476" t="n"/>
      <c r="SNQ370" s="476" t="n"/>
      <c r="SNR370" s="476" t="n"/>
      <c r="SNS370" s="476" t="n"/>
      <c r="SNT370" s="476" t="n"/>
      <c r="SNU370" s="476" t="n"/>
      <c r="SNV370" s="476" t="n"/>
      <c r="SNW370" s="476" t="n"/>
      <c r="SNX370" s="476" t="n"/>
      <c r="SNY370" s="476" t="n"/>
      <c r="SNZ370" s="476" t="n"/>
      <c r="SOA370" s="476" t="n"/>
      <c r="SOB370" s="476" t="n"/>
      <c r="SOC370" s="476" t="n"/>
      <c r="SOD370" s="476" t="n"/>
      <c r="SOE370" s="476" t="n"/>
      <c r="SOF370" s="476" t="n"/>
      <c r="SOG370" s="476" t="n"/>
      <c r="SOH370" s="476" t="n"/>
      <c r="SOI370" s="476" t="n"/>
      <c r="SOJ370" s="476" t="n"/>
      <c r="SOK370" s="476" t="n"/>
      <c r="SOL370" s="476" t="n"/>
      <c r="SOM370" s="476" t="n"/>
      <c r="SON370" s="476" t="n"/>
      <c r="SOO370" s="476" t="n"/>
      <c r="SOP370" s="476" t="n"/>
      <c r="SOQ370" s="476" t="n"/>
      <c r="SOR370" s="476" t="n"/>
      <c r="SOS370" s="476" t="n"/>
      <c r="SOT370" s="476" t="n"/>
      <c r="SOU370" s="476" t="n"/>
      <c r="SOV370" s="476" t="n"/>
      <c r="SOW370" s="476" t="n"/>
      <c r="SOX370" s="476" t="n"/>
      <c r="SOY370" s="476" t="n"/>
      <c r="SOZ370" s="476" t="n"/>
      <c r="SPA370" s="476" t="n"/>
      <c r="SPB370" s="476" t="n"/>
      <c r="SPC370" s="476" t="n"/>
      <c r="SPD370" s="476" t="n"/>
      <c r="SPE370" s="476" t="n"/>
      <c r="SPF370" s="476" t="n"/>
      <c r="SPG370" s="476" t="n"/>
      <c r="SPH370" s="476" t="n"/>
      <c r="SPI370" s="476" t="n"/>
      <c r="SPJ370" s="476" t="n"/>
      <c r="SPK370" s="476" t="n"/>
      <c r="SPL370" s="476" t="n"/>
      <c r="SPM370" s="476" t="n"/>
      <c r="SPN370" s="476" t="n"/>
      <c r="SPO370" s="476" t="n"/>
      <c r="SPP370" s="476" t="n"/>
      <c r="SPQ370" s="476" t="n"/>
      <c r="SPR370" s="476" t="n"/>
      <c r="SPS370" s="476" t="n"/>
      <c r="SPT370" s="476" t="n"/>
      <c r="SPU370" s="476" t="n"/>
      <c r="SPV370" s="476" t="n"/>
      <c r="SPW370" s="476" t="n"/>
      <c r="SPX370" s="476" t="n"/>
      <c r="SPY370" s="476" t="n"/>
      <c r="SPZ370" s="476" t="n"/>
      <c r="SQA370" s="476" t="n"/>
      <c r="SQB370" s="476" t="n"/>
      <c r="SQC370" s="476" t="n"/>
      <c r="SQD370" s="476" t="n"/>
      <c r="SQE370" s="476" t="n"/>
      <c r="SQF370" s="476" t="n"/>
      <c r="SQG370" s="476" t="n"/>
      <c r="SQH370" s="476" t="n"/>
      <c r="SQI370" s="476" t="n"/>
      <c r="SQJ370" s="476" t="n"/>
      <c r="SQK370" s="476" t="n"/>
      <c r="SQL370" s="476" t="n"/>
      <c r="SQM370" s="476" t="n"/>
      <c r="SQN370" s="476" t="n"/>
      <c r="SQO370" s="476" t="n"/>
      <c r="SQP370" s="476" t="n"/>
      <c r="SQQ370" s="476" t="n"/>
      <c r="SQR370" s="476" t="n"/>
      <c r="SQS370" s="476" t="n"/>
      <c r="SQT370" s="476" t="n"/>
      <c r="SQU370" s="476" t="n"/>
      <c r="SQV370" s="476" t="n"/>
      <c r="SQW370" s="476" t="n"/>
      <c r="SQX370" s="476" t="n"/>
      <c r="SQY370" s="476" t="n"/>
      <c r="SQZ370" s="476" t="n"/>
      <c r="SRA370" s="476" t="n"/>
      <c r="SRB370" s="476" t="n"/>
      <c r="SRC370" s="476" t="n"/>
      <c r="SRD370" s="476" t="n"/>
      <c r="SRE370" s="476" t="n"/>
      <c r="SRF370" s="476" t="n"/>
      <c r="SRG370" s="476" t="n"/>
      <c r="SRH370" s="476" t="n"/>
      <c r="SRI370" s="476" t="n"/>
      <c r="SRJ370" s="476" t="n"/>
      <c r="SRK370" s="476" t="n"/>
      <c r="SRL370" s="476" t="n"/>
      <c r="SRM370" s="476" t="n"/>
      <c r="SRN370" s="476" t="n"/>
      <c r="SRO370" s="476" t="n"/>
      <c r="SRP370" s="476" t="n"/>
      <c r="SRQ370" s="476" t="n"/>
      <c r="SRR370" s="476" t="n"/>
      <c r="SRS370" s="476" t="n"/>
      <c r="SRT370" s="476" t="n"/>
      <c r="SRU370" s="476" t="n"/>
      <c r="SRV370" s="476" t="n"/>
      <c r="SRW370" s="476" t="n"/>
      <c r="SRX370" s="476" t="n"/>
      <c r="SRY370" s="476" t="n"/>
      <c r="SRZ370" s="476" t="n"/>
      <c r="SSA370" s="476" t="n"/>
      <c r="SSB370" s="476" t="n"/>
      <c r="SSC370" s="476" t="n"/>
      <c r="SSD370" s="476" t="n"/>
      <c r="SSE370" s="476" t="n"/>
      <c r="SSF370" s="476" t="n"/>
      <c r="SSG370" s="476" t="n"/>
      <c r="SSH370" s="476" t="n"/>
      <c r="SSI370" s="476" t="n"/>
      <c r="SSJ370" s="476" t="n"/>
      <c r="SSK370" s="476" t="n"/>
      <c r="SSL370" s="476" t="n"/>
      <c r="SSM370" s="476" t="n"/>
      <c r="SSN370" s="476" t="n"/>
      <c r="SSO370" s="476" t="n"/>
      <c r="SSP370" s="476" t="n"/>
      <c r="SSQ370" s="476" t="n"/>
      <c r="SSR370" s="476" t="n"/>
      <c r="SSS370" s="476" t="n"/>
      <c r="SST370" s="476" t="n"/>
      <c r="SSU370" s="476" t="n"/>
      <c r="SSV370" s="476" t="n"/>
      <c r="SSW370" s="476" t="n"/>
      <c r="SSX370" s="476" t="n"/>
      <c r="SSY370" s="476" t="n"/>
      <c r="SSZ370" s="476" t="n"/>
      <c r="STA370" s="476" t="n"/>
      <c r="STB370" s="476" t="n"/>
      <c r="STC370" s="476" t="n"/>
      <c r="STD370" s="476" t="n"/>
      <c r="STE370" s="476" t="n"/>
      <c r="STF370" s="476" t="n"/>
      <c r="STG370" s="476" t="n"/>
      <c r="STH370" s="476" t="n"/>
      <c r="STI370" s="476" t="n"/>
      <c r="STJ370" s="476" t="n"/>
      <c r="STK370" s="476" t="n"/>
      <c r="STL370" s="476" t="n"/>
      <c r="STM370" s="476" t="n"/>
      <c r="STN370" s="476" t="n"/>
      <c r="STO370" s="476" t="n"/>
      <c r="STP370" s="476" t="n"/>
      <c r="STQ370" s="476" t="n"/>
      <c r="STR370" s="476" t="n"/>
      <c r="STS370" s="476" t="n"/>
      <c r="STT370" s="476" t="n"/>
      <c r="STU370" s="476" t="n"/>
      <c r="STV370" s="476" t="n"/>
      <c r="STW370" s="476" t="n"/>
      <c r="STX370" s="476" t="n"/>
      <c r="STY370" s="476" t="n"/>
      <c r="STZ370" s="476" t="n"/>
      <c r="SUA370" s="476" t="n"/>
      <c r="SUB370" s="476" t="n"/>
      <c r="SUC370" s="476" t="n"/>
      <c r="SUD370" s="476" t="n"/>
      <c r="SUE370" s="476" t="n"/>
      <c r="SUF370" s="476" t="n"/>
      <c r="SUG370" s="476" t="n"/>
      <c r="SUH370" s="476" t="n"/>
      <c r="SUI370" s="476" t="n"/>
      <c r="SUJ370" s="476" t="n"/>
      <c r="SUK370" s="476" t="n"/>
      <c r="SUL370" s="476" t="n"/>
      <c r="SUM370" s="476" t="n"/>
      <c r="SUN370" s="476" t="n"/>
      <c r="SUO370" s="476" t="n"/>
      <c r="SUP370" s="476" t="n"/>
      <c r="SUQ370" s="476" t="n"/>
      <c r="SUR370" s="476" t="n"/>
      <c r="SUS370" s="476" t="n"/>
      <c r="SUT370" s="476" t="n"/>
      <c r="SUU370" s="476" t="n"/>
      <c r="SUV370" s="476" t="n"/>
      <c r="SUW370" s="476" t="n"/>
      <c r="SUX370" s="476" t="n"/>
      <c r="SUY370" s="476" t="n"/>
      <c r="SUZ370" s="476" t="n"/>
      <c r="SVA370" s="476" t="n"/>
      <c r="SVB370" s="476" t="n"/>
      <c r="SVC370" s="476" t="n"/>
      <c r="SVD370" s="476" t="n"/>
      <c r="SVE370" s="476" t="n"/>
      <c r="SVF370" s="476" t="n"/>
      <c r="SVG370" s="476" t="n"/>
      <c r="SVH370" s="476" t="n"/>
      <c r="SVI370" s="476" t="n"/>
      <c r="SVJ370" s="476" t="n"/>
      <c r="SVK370" s="476" t="n"/>
      <c r="SVL370" s="476" t="n"/>
      <c r="SVM370" s="476" t="n"/>
      <c r="SVN370" s="476" t="n"/>
      <c r="SVO370" s="476" t="n"/>
      <c r="SVP370" s="476" t="n"/>
      <c r="SVQ370" s="476" t="n"/>
      <c r="SVR370" s="476" t="n"/>
      <c r="SVS370" s="476" t="n"/>
      <c r="SVT370" s="476" t="n"/>
      <c r="SVU370" s="476" t="n"/>
      <c r="SVV370" s="476" t="n"/>
      <c r="SVW370" s="476" t="n"/>
      <c r="SVX370" s="476" t="n"/>
      <c r="SVY370" s="476" t="n"/>
      <c r="SVZ370" s="476" t="n"/>
      <c r="SWA370" s="476" t="n"/>
      <c r="SWB370" s="476" t="n"/>
      <c r="SWC370" s="476" t="n"/>
      <c r="SWD370" s="476" t="n"/>
      <c r="SWE370" s="476" t="n"/>
      <c r="SWF370" s="476" t="n"/>
      <c r="SWG370" s="476" t="n"/>
      <c r="SWH370" s="476" t="n"/>
      <c r="SWI370" s="476" t="n"/>
      <c r="SWJ370" s="476" t="n"/>
      <c r="SWK370" s="476" t="n"/>
      <c r="SWL370" s="476" t="n"/>
      <c r="SWM370" s="476" t="n"/>
      <c r="SWN370" s="476" t="n"/>
      <c r="SWO370" s="476" t="n"/>
      <c r="SWP370" s="476" t="n"/>
      <c r="SWQ370" s="476" t="n"/>
      <c r="SWR370" s="476" t="n"/>
      <c r="SWS370" s="476" t="n"/>
      <c r="SWT370" s="476" t="n"/>
      <c r="SWU370" s="476" t="n"/>
      <c r="SWV370" s="476" t="n"/>
      <c r="SWW370" s="476" t="n"/>
      <c r="SWX370" s="476" t="n"/>
      <c r="SWY370" s="476" t="n"/>
      <c r="SWZ370" s="476" t="n"/>
      <c r="SXA370" s="476" t="n"/>
      <c r="SXB370" s="476" t="n"/>
      <c r="SXC370" s="476" t="n"/>
      <c r="SXD370" s="476" t="n"/>
      <c r="SXE370" s="476" t="n"/>
      <c r="SXF370" s="476" t="n"/>
      <c r="SXG370" s="476" t="n"/>
      <c r="SXH370" s="476" t="n"/>
      <c r="SXI370" s="476" t="n"/>
      <c r="SXJ370" s="476" t="n"/>
      <c r="SXK370" s="476" t="n"/>
      <c r="SXL370" s="476" t="n"/>
      <c r="SXM370" s="476" t="n"/>
      <c r="SXN370" s="476" t="n"/>
      <c r="SXO370" s="476" t="n"/>
      <c r="SXP370" s="476" t="n"/>
      <c r="SXQ370" s="476" t="n"/>
      <c r="SXR370" s="476" t="n"/>
      <c r="SXS370" s="476" t="n"/>
      <c r="SXT370" s="476" t="n"/>
      <c r="SXU370" s="476" t="n"/>
      <c r="SXV370" s="476" t="n"/>
      <c r="SXW370" s="476" t="n"/>
      <c r="SXX370" s="476" t="n"/>
      <c r="SXY370" s="476" t="n"/>
      <c r="SXZ370" s="476" t="n"/>
      <c r="SYA370" s="476" t="n"/>
      <c r="SYB370" s="476" t="n"/>
      <c r="SYC370" s="476" t="n"/>
      <c r="SYD370" s="476" t="n"/>
      <c r="SYE370" s="476" t="n"/>
      <c r="SYF370" s="476" t="n"/>
      <c r="SYG370" s="476" t="n"/>
      <c r="SYH370" s="476" t="n"/>
      <c r="SYI370" s="476" t="n"/>
      <c r="SYJ370" s="476" t="n"/>
      <c r="SYK370" s="476" t="n"/>
      <c r="SYL370" s="476" t="n"/>
      <c r="SYM370" s="476" t="n"/>
      <c r="SYN370" s="476" t="n"/>
      <c r="SYO370" s="476" t="n"/>
      <c r="SYP370" s="476" t="n"/>
      <c r="SYQ370" s="476" t="n"/>
      <c r="SYR370" s="476" t="n"/>
      <c r="SYS370" s="476" t="n"/>
      <c r="SYT370" s="476" t="n"/>
      <c r="SYU370" s="476" t="n"/>
      <c r="SYV370" s="476" t="n"/>
      <c r="SYW370" s="476" t="n"/>
      <c r="SYX370" s="476" t="n"/>
      <c r="SYY370" s="476" t="n"/>
      <c r="SYZ370" s="476" t="n"/>
      <c r="SZA370" s="476" t="n"/>
      <c r="SZB370" s="476" t="n"/>
      <c r="SZC370" s="476" t="n"/>
      <c r="SZD370" s="476" t="n"/>
      <c r="SZE370" s="476" t="n"/>
      <c r="SZF370" s="476" t="n"/>
      <c r="SZG370" s="476" t="n"/>
      <c r="SZH370" s="476" t="n"/>
      <c r="SZI370" s="476" t="n"/>
      <c r="SZJ370" s="476" t="n"/>
      <c r="SZK370" s="476" t="n"/>
      <c r="SZL370" s="476" t="n"/>
      <c r="SZM370" s="476" t="n"/>
      <c r="SZN370" s="476" t="n"/>
      <c r="SZO370" s="476" t="n"/>
      <c r="SZP370" s="476" t="n"/>
      <c r="SZQ370" s="476" t="n"/>
      <c r="SZR370" s="476" t="n"/>
      <c r="SZS370" s="476" t="n"/>
      <c r="SZT370" s="476" t="n"/>
      <c r="SZU370" s="476" t="n"/>
      <c r="SZV370" s="476" t="n"/>
      <c r="SZW370" s="476" t="n"/>
      <c r="SZX370" s="476" t="n"/>
      <c r="SZY370" s="476" t="n"/>
      <c r="SZZ370" s="476" t="n"/>
      <c r="TAA370" s="476" t="n"/>
      <c r="TAB370" s="476" t="n"/>
      <c r="TAC370" s="476" t="n"/>
      <c r="TAD370" s="476" t="n"/>
      <c r="TAE370" s="476" t="n"/>
      <c r="TAF370" s="476" t="n"/>
      <c r="TAG370" s="476" t="n"/>
      <c r="TAH370" s="476" t="n"/>
      <c r="TAI370" s="476" t="n"/>
      <c r="TAJ370" s="476" t="n"/>
      <c r="TAK370" s="476" t="n"/>
      <c r="TAL370" s="476" t="n"/>
      <c r="TAM370" s="476" t="n"/>
      <c r="TAN370" s="476" t="n"/>
      <c r="TAO370" s="476" t="n"/>
      <c r="TAP370" s="476" t="n"/>
      <c r="TAQ370" s="476" t="n"/>
      <c r="TAR370" s="476" t="n"/>
      <c r="TAS370" s="476" t="n"/>
      <c r="TAT370" s="476" t="n"/>
      <c r="TAU370" s="476" t="n"/>
      <c r="TAV370" s="476" t="n"/>
      <c r="TAW370" s="476" t="n"/>
      <c r="TAX370" s="476" t="n"/>
      <c r="TAY370" s="476" t="n"/>
      <c r="TAZ370" s="476" t="n"/>
      <c r="TBA370" s="476" t="n"/>
      <c r="TBB370" s="476" t="n"/>
      <c r="TBC370" s="476" t="n"/>
      <c r="TBD370" s="476" t="n"/>
      <c r="TBE370" s="476" t="n"/>
      <c r="TBF370" s="476" t="n"/>
      <c r="TBG370" s="476" t="n"/>
      <c r="TBH370" s="476" t="n"/>
      <c r="TBI370" s="476" t="n"/>
      <c r="TBJ370" s="476" t="n"/>
      <c r="TBK370" s="476" t="n"/>
      <c r="TBL370" s="476" t="n"/>
      <c r="TBM370" s="476" t="n"/>
      <c r="TBN370" s="476" t="n"/>
      <c r="TBO370" s="476" t="n"/>
      <c r="TBP370" s="476" t="n"/>
      <c r="TBQ370" s="476" t="n"/>
      <c r="TBR370" s="476" t="n"/>
      <c r="TBS370" s="476" t="n"/>
      <c r="TBT370" s="476" t="n"/>
      <c r="TBU370" s="476" t="n"/>
      <c r="TBV370" s="476" t="n"/>
      <c r="TBW370" s="476" t="n"/>
      <c r="TBX370" s="476" t="n"/>
      <c r="TBY370" s="476" t="n"/>
      <c r="TBZ370" s="476" t="n"/>
      <c r="TCA370" s="476" t="n"/>
      <c r="TCB370" s="476" t="n"/>
      <c r="TCC370" s="476" t="n"/>
      <c r="TCD370" s="476" t="n"/>
      <c r="TCE370" s="476" t="n"/>
      <c r="TCF370" s="476" t="n"/>
      <c r="TCG370" s="476" t="n"/>
      <c r="TCH370" s="476" t="n"/>
      <c r="TCI370" s="476" t="n"/>
      <c r="TCJ370" s="476" t="n"/>
      <c r="TCK370" s="476" t="n"/>
      <c r="TCL370" s="476" t="n"/>
      <c r="TCM370" s="476" t="n"/>
      <c r="TCN370" s="476" t="n"/>
      <c r="TCO370" s="476" t="n"/>
      <c r="TCP370" s="476" t="n"/>
      <c r="TCQ370" s="476" t="n"/>
      <c r="TCR370" s="476" t="n"/>
      <c r="TCS370" s="476" t="n"/>
      <c r="TCT370" s="476" t="n"/>
      <c r="TCU370" s="476" t="n"/>
      <c r="TCV370" s="476" t="n"/>
      <c r="TCW370" s="476" t="n"/>
      <c r="TCX370" s="476" t="n"/>
      <c r="TCY370" s="476" t="n"/>
      <c r="TCZ370" s="476" t="n"/>
      <c r="TDA370" s="476" t="n"/>
      <c r="TDB370" s="476" t="n"/>
      <c r="TDC370" s="476" t="n"/>
      <c r="TDD370" s="476" t="n"/>
      <c r="TDE370" s="476" t="n"/>
      <c r="TDF370" s="476" t="n"/>
      <c r="TDG370" s="476" t="n"/>
      <c r="TDH370" s="476" t="n"/>
      <c r="TDI370" s="476" t="n"/>
      <c r="TDJ370" s="476" t="n"/>
      <c r="TDK370" s="476" t="n"/>
      <c r="TDL370" s="476" t="n"/>
      <c r="TDM370" s="476" t="n"/>
      <c r="TDN370" s="476" t="n"/>
      <c r="TDO370" s="476" t="n"/>
      <c r="TDP370" s="476" t="n"/>
      <c r="TDQ370" s="476" t="n"/>
      <c r="TDR370" s="476" t="n"/>
      <c r="TDS370" s="476" t="n"/>
      <c r="TDT370" s="476" t="n"/>
      <c r="TDU370" s="476" t="n"/>
      <c r="TDV370" s="476" t="n"/>
      <c r="TDW370" s="476" t="n"/>
      <c r="TDX370" s="476" t="n"/>
      <c r="TDY370" s="476" t="n"/>
      <c r="TDZ370" s="476" t="n"/>
      <c r="TEA370" s="476" t="n"/>
      <c r="TEB370" s="476" t="n"/>
      <c r="TEC370" s="476" t="n"/>
      <c r="TED370" s="476" t="n"/>
      <c r="TEE370" s="476" t="n"/>
      <c r="TEF370" s="476" t="n"/>
      <c r="TEG370" s="476" t="n"/>
      <c r="TEH370" s="476" t="n"/>
      <c r="TEI370" s="476" t="n"/>
      <c r="TEJ370" s="476" t="n"/>
      <c r="TEK370" s="476" t="n"/>
      <c r="TEL370" s="476" t="n"/>
      <c r="TEM370" s="476" t="n"/>
      <c r="TEN370" s="476" t="n"/>
      <c r="TEO370" s="476" t="n"/>
      <c r="TEP370" s="476" t="n"/>
      <c r="TEQ370" s="476" t="n"/>
      <c r="TER370" s="476" t="n"/>
      <c r="TES370" s="476" t="n"/>
      <c r="TET370" s="476" t="n"/>
      <c r="TEU370" s="476" t="n"/>
      <c r="TEV370" s="476" t="n"/>
      <c r="TEW370" s="476" t="n"/>
      <c r="TEX370" s="476" t="n"/>
      <c r="TEY370" s="476" t="n"/>
      <c r="TEZ370" s="476" t="n"/>
      <c r="TFA370" s="476" t="n"/>
      <c r="TFB370" s="476" t="n"/>
      <c r="TFC370" s="476" t="n"/>
      <c r="TFD370" s="476" t="n"/>
      <c r="TFE370" s="476" t="n"/>
      <c r="TFF370" s="476" t="n"/>
      <c r="TFG370" s="476" t="n"/>
      <c r="TFH370" s="476" t="n"/>
      <c r="TFI370" s="476" t="n"/>
      <c r="TFJ370" s="476" t="n"/>
      <c r="TFK370" s="476" t="n"/>
      <c r="TFL370" s="476" t="n"/>
      <c r="TFM370" s="476" t="n"/>
      <c r="TFN370" s="476" t="n"/>
      <c r="TFO370" s="476" t="n"/>
      <c r="TFP370" s="476" t="n"/>
      <c r="TFQ370" s="476" t="n"/>
      <c r="TFR370" s="476" t="n"/>
      <c r="TFS370" s="476" t="n"/>
      <c r="TFT370" s="476" t="n"/>
      <c r="TFU370" s="476" t="n"/>
      <c r="TFV370" s="476" t="n"/>
      <c r="TFW370" s="476" t="n"/>
      <c r="TFX370" s="476" t="n"/>
      <c r="TFY370" s="476" t="n"/>
      <c r="TFZ370" s="476" t="n"/>
      <c r="TGA370" s="476" t="n"/>
      <c r="TGB370" s="476" t="n"/>
      <c r="TGC370" s="476" t="n"/>
      <c r="TGD370" s="476" t="n"/>
      <c r="TGE370" s="476" t="n"/>
      <c r="TGF370" s="476" t="n"/>
      <c r="TGG370" s="476" t="n"/>
      <c r="TGH370" s="476" t="n"/>
      <c r="TGI370" s="476" t="n"/>
      <c r="TGJ370" s="476" t="n"/>
      <c r="TGK370" s="476" t="n"/>
      <c r="TGL370" s="476" t="n"/>
      <c r="TGM370" s="476" t="n"/>
      <c r="TGN370" s="476" t="n"/>
      <c r="TGO370" s="476" t="n"/>
      <c r="TGP370" s="476" t="n"/>
      <c r="TGQ370" s="476" t="n"/>
      <c r="TGR370" s="476" t="n"/>
      <c r="TGS370" s="476" t="n"/>
      <c r="TGT370" s="476" t="n"/>
      <c r="TGU370" s="476" t="n"/>
      <c r="TGV370" s="476" t="n"/>
      <c r="TGW370" s="476" t="n"/>
      <c r="TGX370" s="476" t="n"/>
      <c r="TGY370" s="476" t="n"/>
      <c r="TGZ370" s="476" t="n"/>
      <c r="THA370" s="476" t="n"/>
      <c r="THB370" s="476" t="n"/>
      <c r="THC370" s="476" t="n"/>
      <c r="THD370" s="476" t="n"/>
      <c r="THE370" s="476" t="n"/>
      <c r="THF370" s="476" t="n"/>
      <c r="THG370" s="476" t="n"/>
      <c r="THH370" s="476" t="n"/>
      <c r="THI370" s="476" t="n"/>
      <c r="THJ370" s="476" t="n"/>
      <c r="THK370" s="476" t="n"/>
      <c r="THL370" s="476" t="n"/>
      <c r="THM370" s="476" t="n"/>
      <c r="THN370" s="476" t="n"/>
      <c r="THO370" s="476" t="n"/>
      <c r="THP370" s="476" t="n"/>
      <c r="THQ370" s="476" t="n"/>
      <c r="THR370" s="476" t="n"/>
      <c r="THS370" s="476" t="n"/>
      <c r="THT370" s="476" t="n"/>
      <c r="THU370" s="476" t="n"/>
      <c r="THV370" s="476" t="n"/>
      <c r="THW370" s="476" t="n"/>
      <c r="THX370" s="476" t="n"/>
      <c r="THY370" s="476" t="n"/>
      <c r="THZ370" s="476" t="n"/>
      <c r="TIA370" s="476" t="n"/>
      <c r="TIB370" s="476" t="n"/>
      <c r="TIC370" s="476" t="n"/>
      <c r="TID370" s="476" t="n"/>
      <c r="TIE370" s="476" t="n"/>
      <c r="TIF370" s="476" t="n"/>
      <c r="TIG370" s="476" t="n"/>
      <c r="TIH370" s="476" t="n"/>
      <c r="TII370" s="476" t="n"/>
      <c r="TIJ370" s="476" t="n"/>
      <c r="TIK370" s="476" t="n"/>
      <c r="TIL370" s="476" t="n"/>
      <c r="TIM370" s="476" t="n"/>
      <c r="TIN370" s="476" t="n"/>
      <c r="TIO370" s="476" t="n"/>
      <c r="TIP370" s="476" t="n"/>
      <c r="TIQ370" s="476" t="n"/>
      <c r="TIR370" s="476" t="n"/>
      <c r="TIS370" s="476" t="n"/>
      <c r="TIT370" s="476" t="n"/>
      <c r="TIU370" s="476" t="n"/>
      <c r="TIV370" s="476" t="n"/>
      <c r="TIW370" s="476" t="n"/>
      <c r="TIX370" s="476" t="n"/>
      <c r="TIY370" s="476" t="n"/>
      <c r="TIZ370" s="476" t="n"/>
      <c r="TJA370" s="476" t="n"/>
      <c r="TJB370" s="476" t="n"/>
      <c r="TJC370" s="476" t="n"/>
      <c r="TJD370" s="476" t="n"/>
      <c r="TJE370" s="476" t="n"/>
      <c r="TJF370" s="476" t="n"/>
      <c r="TJG370" s="476" t="n"/>
      <c r="TJH370" s="476" t="n"/>
      <c r="TJI370" s="476" t="n"/>
      <c r="TJJ370" s="476" t="n"/>
      <c r="TJK370" s="476" t="n"/>
      <c r="TJL370" s="476" t="n"/>
      <c r="TJM370" s="476" t="n"/>
      <c r="TJN370" s="476" t="n"/>
      <c r="TJO370" s="476" t="n"/>
      <c r="TJP370" s="476" t="n"/>
      <c r="TJQ370" s="476" t="n"/>
      <c r="TJR370" s="476" t="n"/>
      <c r="TJS370" s="476" t="n"/>
      <c r="TJT370" s="476" t="n"/>
      <c r="TJU370" s="476" t="n"/>
      <c r="TJV370" s="476" t="n"/>
      <c r="TJW370" s="476" t="n"/>
      <c r="TJX370" s="476" t="n"/>
      <c r="TJY370" s="476" t="n"/>
      <c r="TJZ370" s="476" t="n"/>
      <c r="TKA370" s="476" t="n"/>
      <c r="TKB370" s="476" t="n"/>
      <c r="TKC370" s="476" t="n"/>
      <c r="TKD370" s="476" t="n"/>
      <c r="TKE370" s="476" t="n"/>
      <c r="TKF370" s="476" t="n"/>
      <c r="TKG370" s="476" t="n"/>
      <c r="TKH370" s="476" t="n"/>
      <c r="TKI370" s="476" t="n"/>
      <c r="TKJ370" s="476" t="n"/>
      <c r="TKK370" s="476" t="n"/>
      <c r="TKL370" s="476" t="n"/>
      <c r="TKM370" s="476" t="n"/>
      <c r="TKN370" s="476" t="n"/>
      <c r="TKO370" s="476" t="n"/>
      <c r="TKP370" s="476" t="n"/>
      <c r="TKQ370" s="476" t="n"/>
      <c r="TKR370" s="476" t="n"/>
      <c r="TKS370" s="476" t="n"/>
      <c r="TKT370" s="476" t="n"/>
      <c r="TKU370" s="476" t="n"/>
      <c r="TKV370" s="476" t="n"/>
      <c r="TKW370" s="476" t="n"/>
      <c r="TKX370" s="476" t="n"/>
      <c r="TKY370" s="476" t="n"/>
      <c r="TKZ370" s="476" t="n"/>
      <c r="TLA370" s="476" t="n"/>
      <c r="TLB370" s="476" t="n"/>
      <c r="TLC370" s="476" t="n"/>
      <c r="TLD370" s="476" t="n"/>
      <c r="TLE370" s="476" t="n"/>
      <c r="TLF370" s="476" t="n"/>
      <c r="TLG370" s="476" t="n"/>
      <c r="TLH370" s="476" t="n"/>
      <c r="TLI370" s="476" t="n"/>
      <c r="TLJ370" s="476" t="n"/>
      <c r="TLK370" s="476" t="n"/>
      <c r="TLL370" s="476" t="n"/>
      <c r="TLM370" s="476" t="n"/>
      <c r="TLN370" s="476" t="n"/>
      <c r="TLO370" s="476" t="n"/>
      <c r="TLP370" s="476" t="n"/>
      <c r="TLQ370" s="476" t="n"/>
      <c r="TLR370" s="476" t="n"/>
      <c r="TLS370" s="476" t="n"/>
      <c r="TLT370" s="476" t="n"/>
      <c r="TLU370" s="476" t="n"/>
      <c r="TLV370" s="476" t="n"/>
      <c r="TLW370" s="476" t="n"/>
      <c r="TLX370" s="476" t="n"/>
      <c r="TLY370" s="476" t="n"/>
      <c r="TLZ370" s="476" t="n"/>
      <c r="TMA370" s="476" t="n"/>
      <c r="TMB370" s="476" t="n"/>
      <c r="TMC370" s="476" t="n"/>
      <c r="TMD370" s="476" t="n"/>
      <c r="TME370" s="476" t="n"/>
      <c r="TMF370" s="476" t="n"/>
      <c r="TMG370" s="476" t="n"/>
      <c r="TMH370" s="476" t="n"/>
      <c r="TMI370" s="476" t="n"/>
      <c r="TMJ370" s="476" t="n"/>
      <c r="TMK370" s="476" t="n"/>
      <c r="TML370" s="476" t="n"/>
      <c r="TMM370" s="476" t="n"/>
      <c r="TMN370" s="476" t="n"/>
      <c r="TMO370" s="476" t="n"/>
      <c r="TMP370" s="476" t="n"/>
      <c r="TMQ370" s="476" t="n"/>
      <c r="TMR370" s="476" t="n"/>
      <c r="TMS370" s="476" t="n"/>
      <c r="TMT370" s="476" t="n"/>
      <c r="TMU370" s="476" t="n"/>
      <c r="TMV370" s="476" t="n"/>
      <c r="TMW370" s="476" t="n"/>
      <c r="TMX370" s="476" t="n"/>
      <c r="TMY370" s="476" t="n"/>
      <c r="TMZ370" s="476" t="n"/>
      <c r="TNA370" s="476" t="n"/>
      <c r="TNB370" s="476" t="n"/>
      <c r="TNC370" s="476" t="n"/>
      <c r="TND370" s="476" t="n"/>
      <c r="TNE370" s="476" t="n"/>
      <c r="TNF370" s="476" t="n"/>
      <c r="TNG370" s="476" t="n"/>
      <c r="TNH370" s="476" t="n"/>
      <c r="TNI370" s="476" t="n"/>
      <c r="TNJ370" s="476" t="n"/>
      <c r="TNK370" s="476" t="n"/>
      <c r="TNL370" s="476" t="n"/>
      <c r="TNM370" s="476" t="n"/>
      <c r="TNN370" s="476" t="n"/>
      <c r="TNO370" s="476" t="n"/>
      <c r="TNP370" s="476" t="n"/>
      <c r="TNQ370" s="476" t="n"/>
      <c r="TNR370" s="476" t="n"/>
      <c r="TNS370" s="476" t="n"/>
      <c r="TNT370" s="476" t="n"/>
      <c r="TNU370" s="476" t="n"/>
      <c r="TNV370" s="476" t="n"/>
      <c r="TNW370" s="476" t="n"/>
      <c r="TNX370" s="476" t="n"/>
      <c r="TNY370" s="476" t="n"/>
      <c r="TNZ370" s="476" t="n"/>
      <c r="TOA370" s="476" t="n"/>
      <c r="TOB370" s="476" t="n"/>
      <c r="TOC370" s="476" t="n"/>
      <c r="TOD370" s="476" t="n"/>
      <c r="TOE370" s="476" t="n"/>
      <c r="TOF370" s="476" t="n"/>
      <c r="TOG370" s="476" t="n"/>
      <c r="TOH370" s="476" t="n"/>
      <c r="TOI370" s="476" t="n"/>
      <c r="TOJ370" s="476" t="n"/>
      <c r="TOK370" s="476" t="n"/>
      <c r="TOL370" s="476" t="n"/>
      <c r="TOM370" s="476" t="n"/>
      <c r="TON370" s="476" t="n"/>
      <c r="TOO370" s="476" t="n"/>
      <c r="TOP370" s="476" t="n"/>
      <c r="TOQ370" s="476" t="n"/>
      <c r="TOR370" s="476" t="n"/>
      <c r="TOS370" s="476" t="n"/>
      <c r="TOT370" s="476" t="n"/>
      <c r="TOU370" s="476" t="n"/>
      <c r="TOV370" s="476" t="n"/>
      <c r="TOW370" s="476" t="n"/>
      <c r="TOX370" s="476" t="n"/>
      <c r="TOY370" s="476" t="n"/>
      <c r="TOZ370" s="476" t="n"/>
      <c r="TPA370" s="476" t="n"/>
      <c r="TPB370" s="476" t="n"/>
      <c r="TPC370" s="476" t="n"/>
      <c r="TPD370" s="476" t="n"/>
      <c r="TPE370" s="476" t="n"/>
      <c r="TPF370" s="476" t="n"/>
      <c r="TPG370" s="476" t="n"/>
      <c r="TPH370" s="476" t="n"/>
      <c r="TPI370" s="476" t="n"/>
      <c r="TPJ370" s="476" t="n"/>
      <c r="TPK370" s="476" t="n"/>
      <c r="TPL370" s="476" t="n"/>
      <c r="TPM370" s="476" t="n"/>
      <c r="TPN370" s="476" t="n"/>
      <c r="TPO370" s="476" t="n"/>
      <c r="TPP370" s="476" t="n"/>
      <c r="TPQ370" s="476" t="n"/>
      <c r="TPR370" s="476" t="n"/>
      <c r="TPS370" s="476" t="n"/>
      <c r="TPT370" s="476" t="n"/>
      <c r="TPU370" s="476" t="n"/>
      <c r="TPV370" s="476" t="n"/>
      <c r="TPW370" s="476" t="n"/>
      <c r="TPX370" s="476" t="n"/>
      <c r="TPY370" s="476" t="n"/>
      <c r="TPZ370" s="476" t="n"/>
      <c r="TQA370" s="476" t="n"/>
      <c r="TQB370" s="476" t="n"/>
      <c r="TQC370" s="476" t="n"/>
      <c r="TQD370" s="476" t="n"/>
      <c r="TQE370" s="476" t="n"/>
      <c r="TQF370" s="476" t="n"/>
      <c r="TQG370" s="476" t="n"/>
      <c r="TQH370" s="476" t="n"/>
      <c r="TQI370" s="476" t="n"/>
      <c r="TQJ370" s="476" t="n"/>
      <c r="TQK370" s="476" t="n"/>
      <c r="TQL370" s="476" t="n"/>
      <c r="TQM370" s="476" t="n"/>
      <c r="TQN370" s="476" t="n"/>
      <c r="TQO370" s="476" t="n"/>
      <c r="TQP370" s="476" t="n"/>
      <c r="TQQ370" s="476" t="n"/>
      <c r="TQR370" s="476" t="n"/>
      <c r="TQS370" s="476" t="n"/>
      <c r="TQT370" s="476" t="n"/>
      <c r="TQU370" s="476" t="n"/>
      <c r="TQV370" s="476" t="n"/>
      <c r="TQW370" s="476" t="n"/>
      <c r="TQX370" s="476" t="n"/>
      <c r="TQY370" s="476" t="n"/>
      <c r="TQZ370" s="476" t="n"/>
      <c r="TRA370" s="476" t="n"/>
      <c r="TRB370" s="476" t="n"/>
      <c r="TRC370" s="476" t="n"/>
      <c r="TRD370" s="476" t="n"/>
      <c r="TRE370" s="476" t="n"/>
      <c r="TRF370" s="476" t="n"/>
      <c r="TRG370" s="476" t="n"/>
      <c r="TRH370" s="476" t="n"/>
      <c r="TRI370" s="476" t="n"/>
      <c r="TRJ370" s="476" t="n"/>
      <c r="TRK370" s="476" t="n"/>
      <c r="TRL370" s="476" t="n"/>
      <c r="TRM370" s="476" t="n"/>
      <c r="TRN370" s="476" t="n"/>
      <c r="TRO370" s="476" t="n"/>
      <c r="TRP370" s="476" t="n"/>
      <c r="TRQ370" s="476" t="n"/>
      <c r="TRR370" s="476" t="n"/>
      <c r="TRS370" s="476" t="n"/>
      <c r="TRT370" s="476" t="n"/>
      <c r="TRU370" s="476" t="n"/>
      <c r="TRV370" s="476" t="n"/>
      <c r="TRW370" s="476" t="n"/>
      <c r="TRX370" s="476" t="n"/>
      <c r="TRY370" s="476" t="n"/>
      <c r="TRZ370" s="476" t="n"/>
      <c r="TSA370" s="476" t="n"/>
      <c r="TSB370" s="476" t="n"/>
      <c r="TSC370" s="476" t="n"/>
      <c r="TSD370" s="476" t="n"/>
      <c r="TSE370" s="476" t="n"/>
      <c r="TSF370" s="476" t="n"/>
      <c r="TSG370" s="476" t="n"/>
      <c r="TSH370" s="476" t="n"/>
      <c r="TSI370" s="476" t="n"/>
      <c r="TSJ370" s="476" t="n"/>
      <c r="TSK370" s="476" t="n"/>
      <c r="TSL370" s="476" t="n"/>
      <c r="TSM370" s="476" t="n"/>
      <c r="TSN370" s="476" t="n"/>
      <c r="TSO370" s="476" t="n"/>
      <c r="TSP370" s="476" t="n"/>
      <c r="TSQ370" s="476" t="n"/>
      <c r="TSR370" s="476" t="n"/>
      <c r="TSS370" s="476" t="n"/>
      <c r="TST370" s="476" t="n"/>
      <c r="TSU370" s="476" t="n"/>
      <c r="TSV370" s="476" t="n"/>
      <c r="TSW370" s="476" t="n"/>
      <c r="TSX370" s="476" t="n"/>
      <c r="TSY370" s="476" t="n"/>
      <c r="TSZ370" s="476" t="n"/>
      <c r="TTA370" s="476" t="n"/>
      <c r="TTB370" s="476" t="n"/>
      <c r="TTC370" s="476" t="n"/>
      <c r="TTD370" s="476" t="n"/>
      <c r="TTE370" s="476" t="n"/>
      <c r="TTF370" s="476" t="n"/>
      <c r="TTG370" s="476" t="n"/>
      <c r="TTH370" s="476" t="n"/>
      <c r="TTI370" s="476" t="n"/>
      <c r="TTJ370" s="476" t="n"/>
      <c r="TTK370" s="476" t="n"/>
      <c r="TTL370" s="476" t="n"/>
      <c r="TTM370" s="476" t="n"/>
      <c r="TTN370" s="476" t="n"/>
      <c r="TTO370" s="476" t="n"/>
      <c r="TTP370" s="476" t="n"/>
      <c r="TTQ370" s="476" t="n"/>
      <c r="TTR370" s="476" t="n"/>
      <c r="TTS370" s="476" t="n"/>
      <c r="TTT370" s="476" t="n"/>
      <c r="TTU370" s="476" t="n"/>
      <c r="TTV370" s="476" t="n"/>
      <c r="TTW370" s="476" t="n"/>
      <c r="TTX370" s="476" t="n"/>
      <c r="TTY370" s="476" t="n"/>
      <c r="TTZ370" s="476" t="n"/>
      <c r="TUA370" s="476" t="n"/>
      <c r="TUB370" s="476" t="n"/>
      <c r="TUC370" s="476" t="n"/>
      <c r="TUD370" s="476" t="n"/>
      <c r="TUE370" s="476" t="n"/>
      <c r="TUF370" s="476" t="n"/>
      <c r="TUG370" s="476" t="n"/>
      <c r="TUH370" s="476" t="n"/>
      <c r="TUI370" s="476" t="n"/>
      <c r="TUJ370" s="476" t="n"/>
      <c r="TUK370" s="476" t="n"/>
      <c r="TUL370" s="476" t="n"/>
      <c r="TUM370" s="476" t="n"/>
      <c r="TUN370" s="476" t="n"/>
      <c r="TUO370" s="476" t="n"/>
      <c r="TUP370" s="476" t="n"/>
      <c r="TUQ370" s="476" t="n"/>
      <c r="TUR370" s="476" t="n"/>
      <c r="TUS370" s="476" t="n"/>
      <c r="TUT370" s="476" t="n"/>
      <c r="TUU370" s="476" t="n"/>
      <c r="TUV370" s="476" t="n"/>
      <c r="TUW370" s="476" t="n"/>
      <c r="TUX370" s="476" t="n"/>
      <c r="TUY370" s="476" t="n"/>
      <c r="TUZ370" s="476" t="n"/>
      <c r="TVA370" s="476" t="n"/>
      <c r="TVB370" s="476" t="n"/>
      <c r="TVC370" s="476" t="n"/>
      <c r="TVD370" s="476" t="n"/>
      <c r="TVE370" s="476" t="n"/>
      <c r="TVF370" s="476" t="n"/>
      <c r="TVG370" s="476" t="n"/>
      <c r="TVH370" s="476" t="n"/>
      <c r="TVI370" s="476" t="n"/>
      <c r="TVJ370" s="476" t="n"/>
      <c r="TVK370" s="476" t="n"/>
      <c r="TVL370" s="476" t="n"/>
      <c r="TVM370" s="476" t="n"/>
      <c r="TVN370" s="476" t="n"/>
      <c r="TVO370" s="476" t="n"/>
      <c r="TVP370" s="476" t="n"/>
      <c r="TVQ370" s="476" t="n"/>
      <c r="TVR370" s="476" t="n"/>
      <c r="TVS370" s="476" t="n"/>
      <c r="TVT370" s="476" t="n"/>
      <c r="TVU370" s="476" t="n"/>
      <c r="TVV370" s="476" t="n"/>
      <c r="TVW370" s="476" t="n"/>
      <c r="TVX370" s="476" t="n"/>
      <c r="TVY370" s="476" t="n"/>
      <c r="TVZ370" s="476" t="n"/>
      <c r="TWA370" s="476" t="n"/>
      <c r="TWB370" s="476" t="n"/>
      <c r="TWC370" s="476" t="n"/>
      <c r="TWD370" s="476" t="n"/>
      <c r="TWE370" s="476" t="n"/>
      <c r="TWF370" s="476" t="n"/>
      <c r="TWG370" s="476" t="n"/>
      <c r="TWH370" s="476" t="n"/>
      <c r="TWI370" s="476" t="n"/>
      <c r="TWJ370" s="476" t="n"/>
      <c r="TWK370" s="476" t="n"/>
      <c r="TWL370" s="476" t="n"/>
      <c r="TWM370" s="476" t="n"/>
      <c r="TWN370" s="476" t="n"/>
      <c r="TWO370" s="476" t="n"/>
      <c r="TWP370" s="476" t="n"/>
      <c r="TWQ370" s="476" t="n"/>
      <c r="TWR370" s="476" t="n"/>
      <c r="TWS370" s="476" t="n"/>
      <c r="TWT370" s="476" t="n"/>
      <c r="TWU370" s="476" t="n"/>
      <c r="TWV370" s="476" t="n"/>
      <c r="TWW370" s="476" t="n"/>
      <c r="TWX370" s="476" t="n"/>
      <c r="TWY370" s="476" t="n"/>
      <c r="TWZ370" s="476" t="n"/>
      <c r="TXA370" s="476" t="n"/>
      <c r="TXB370" s="476" t="n"/>
      <c r="TXC370" s="476" t="n"/>
      <c r="TXD370" s="476" t="n"/>
      <c r="TXE370" s="476" t="n"/>
      <c r="TXF370" s="476" t="n"/>
      <c r="TXG370" s="476" t="n"/>
      <c r="TXH370" s="476" t="n"/>
      <c r="TXI370" s="476" t="n"/>
      <c r="TXJ370" s="476" t="n"/>
      <c r="TXK370" s="476" t="n"/>
      <c r="TXL370" s="476" t="n"/>
      <c r="TXM370" s="476" t="n"/>
      <c r="TXN370" s="476" t="n"/>
      <c r="TXO370" s="476" t="n"/>
      <c r="TXP370" s="476" t="n"/>
      <c r="TXQ370" s="476" t="n"/>
      <c r="TXR370" s="476" t="n"/>
      <c r="TXS370" s="476" t="n"/>
      <c r="TXT370" s="476" t="n"/>
      <c r="TXU370" s="476" t="n"/>
      <c r="TXV370" s="476" t="n"/>
      <c r="TXW370" s="476" t="n"/>
      <c r="TXX370" s="476" t="n"/>
      <c r="TXY370" s="476" t="n"/>
      <c r="TXZ370" s="476" t="n"/>
      <c r="TYA370" s="476" t="n"/>
      <c r="TYB370" s="476" t="n"/>
      <c r="TYC370" s="476" t="n"/>
      <c r="TYD370" s="476" t="n"/>
      <c r="TYE370" s="476" t="n"/>
      <c r="TYF370" s="476" t="n"/>
      <c r="TYG370" s="476" t="n"/>
      <c r="TYH370" s="476" t="n"/>
      <c r="TYI370" s="476" t="n"/>
      <c r="TYJ370" s="476" t="n"/>
      <c r="TYK370" s="476" t="n"/>
      <c r="TYL370" s="476" t="n"/>
      <c r="TYM370" s="476" t="n"/>
      <c r="TYN370" s="476" t="n"/>
      <c r="TYO370" s="476" t="n"/>
      <c r="TYP370" s="476" t="n"/>
      <c r="TYQ370" s="476" t="n"/>
      <c r="TYR370" s="476" t="n"/>
      <c r="TYS370" s="476" t="n"/>
      <c r="TYT370" s="476" t="n"/>
      <c r="TYU370" s="476" t="n"/>
      <c r="TYV370" s="476" t="n"/>
      <c r="TYW370" s="476" t="n"/>
      <c r="TYX370" s="476" t="n"/>
      <c r="TYY370" s="476" t="n"/>
      <c r="TYZ370" s="476" t="n"/>
      <c r="TZA370" s="476" t="n"/>
      <c r="TZB370" s="476" t="n"/>
      <c r="TZC370" s="476" t="n"/>
      <c r="TZD370" s="476" t="n"/>
      <c r="TZE370" s="476" t="n"/>
      <c r="TZF370" s="476" t="n"/>
      <c r="TZG370" s="476" t="n"/>
      <c r="TZH370" s="476" t="n"/>
      <c r="TZI370" s="476" t="n"/>
      <c r="TZJ370" s="476" t="n"/>
      <c r="TZK370" s="476" t="n"/>
      <c r="TZL370" s="476" t="n"/>
      <c r="TZM370" s="476" t="n"/>
      <c r="TZN370" s="476" t="n"/>
      <c r="TZO370" s="476" t="n"/>
      <c r="TZP370" s="476" t="n"/>
      <c r="TZQ370" s="476" t="n"/>
      <c r="TZR370" s="476" t="n"/>
      <c r="TZS370" s="476" t="n"/>
      <c r="TZT370" s="476" t="n"/>
      <c r="TZU370" s="476" t="n"/>
      <c r="TZV370" s="476" t="n"/>
      <c r="TZW370" s="476" t="n"/>
      <c r="TZX370" s="476" t="n"/>
      <c r="TZY370" s="476" t="n"/>
      <c r="TZZ370" s="476" t="n"/>
      <c r="UAA370" s="476" t="n"/>
      <c r="UAB370" s="476" t="n"/>
      <c r="UAC370" s="476" t="n"/>
      <c r="UAD370" s="476" t="n"/>
      <c r="UAE370" s="476" t="n"/>
      <c r="UAF370" s="476" t="n"/>
      <c r="UAG370" s="476" t="n"/>
      <c r="UAH370" s="476" t="n"/>
      <c r="UAI370" s="476" t="n"/>
      <c r="UAJ370" s="476" t="n"/>
      <c r="UAK370" s="476" t="n"/>
      <c r="UAL370" s="476" t="n"/>
      <c r="UAM370" s="476" t="n"/>
      <c r="UAN370" s="476" t="n"/>
      <c r="UAO370" s="476" t="n"/>
      <c r="UAP370" s="476" t="n"/>
      <c r="UAQ370" s="476" t="n"/>
      <c r="UAR370" s="476" t="n"/>
      <c r="UAS370" s="476" t="n"/>
      <c r="UAT370" s="476" t="n"/>
      <c r="UAU370" s="476" t="n"/>
      <c r="UAV370" s="476" t="n"/>
      <c r="UAW370" s="476" t="n"/>
      <c r="UAX370" s="476" t="n"/>
      <c r="UAY370" s="476" t="n"/>
      <c r="UAZ370" s="476" t="n"/>
      <c r="UBA370" s="476" t="n"/>
      <c r="UBB370" s="476" t="n"/>
      <c r="UBC370" s="476" t="n"/>
      <c r="UBD370" s="476" t="n"/>
      <c r="UBE370" s="476" t="n"/>
      <c r="UBF370" s="476" t="n"/>
      <c r="UBG370" s="476" t="n"/>
      <c r="UBH370" s="476" t="n"/>
      <c r="UBI370" s="476" t="n"/>
      <c r="UBJ370" s="476" t="n"/>
      <c r="UBK370" s="476" t="n"/>
      <c r="UBL370" s="476" t="n"/>
      <c r="UBM370" s="476" t="n"/>
      <c r="UBN370" s="476" t="n"/>
      <c r="UBO370" s="476" t="n"/>
      <c r="UBP370" s="476" t="n"/>
      <c r="UBQ370" s="476" t="n"/>
      <c r="UBR370" s="476" t="n"/>
      <c r="UBS370" s="476" t="n"/>
      <c r="UBT370" s="476" t="n"/>
      <c r="UBU370" s="476" t="n"/>
      <c r="UBV370" s="476" t="n"/>
      <c r="UBW370" s="476" t="n"/>
      <c r="UBX370" s="476" t="n"/>
      <c r="UBY370" s="476" t="n"/>
      <c r="UBZ370" s="476" t="n"/>
      <c r="UCA370" s="476" t="n"/>
      <c r="UCB370" s="476" t="n"/>
      <c r="UCC370" s="476" t="n"/>
      <c r="UCD370" s="476" t="n"/>
      <c r="UCE370" s="476" t="n"/>
      <c r="UCF370" s="476" t="n"/>
      <c r="UCG370" s="476" t="n"/>
      <c r="UCH370" s="476" t="n"/>
      <c r="UCI370" s="476" t="n"/>
      <c r="UCJ370" s="476" t="n"/>
      <c r="UCK370" s="476" t="n"/>
      <c r="UCL370" s="476" t="n"/>
      <c r="UCM370" s="476" t="n"/>
      <c r="UCN370" s="476" t="n"/>
      <c r="UCO370" s="476" t="n"/>
      <c r="UCP370" s="476" t="n"/>
      <c r="UCQ370" s="476" t="n"/>
      <c r="UCR370" s="476" t="n"/>
      <c r="UCS370" s="476" t="n"/>
      <c r="UCT370" s="476" t="n"/>
      <c r="UCU370" s="476" t="n"/>
      <c r="UCV370" s="476" t="n"/>
      <c r="UCW370" s="476" t="n"/>
      <c r="UCX370" s="476" t="n"/>
      <c r="UCY370" s="476" t="n"/>
      <c r="UCZ370" s="476" t="n"/>
      <c r="UDA370" s="476" t="n"/>
      <c r="UDB370" s="476" t="n"/>
      <c r="UDC370" s="476" t="n"/>
      <c r="UDD370" s="476" t="n"/>
      <c r="UDE370" s="476" t="n"/>
      <c r="UDF370" s="476" t="n"/>
      <c r="UDG370" s="476" t="n"/>
      <c r="UDH370" s="476" t="n"/>
      <c r="UDI370" s="476" t="n"/>
      <c r="UDJ370" s="476" t="n"/>
      <c r="UDK370" s="476" t="n"/>
      <c r="UDL370" s="476" t="n"/>
      <c r="UDM370" s="476" t="n"/>
      <c r="UDN370" s="476" t="n"/>
      <c r="UDO370" s="476" t="n"/>
      <c r="UDP370" s="476" t="n"/>
      <c r="UDQ370" s="476" t="n"/>
      <c r="UDR370" s="476" t="n"/>
      <c r="UDS370" s="476" t="n"/>
      <c r="UDT370" s="476" t="n"/>
      <c r="UDU370" s="476" t="n"/>
      <c r="UDV370" s="476" t="n"/>
      <c r="UDW370" s="476" t="n"/>
      <c r="UDX370" s="476" t="n"/>
      <c r="UDY370" s="476" t="n"/>
      <c r="UDZ370" s="476" t="n"/>
      <c r="UEA370" s="476" t="n"/>
      <c r="UEB370" s="476" t="n"/>
      <c r="UEC370" s="476" t="n"/>
      <c r="UED370" s="476" t="n"/>
      <c r="UEE370" s="476" t="n"/>
      <c r="UEF370" s="476" t="n"/>
      <c r="UEG370" s="476" t="n"/>
      <c r="UEH370" s="476" t="n"/>
      <c r="UEI370" s="476" t="n"/>
      <c r="UEJ370" s="476" t="n"/>
      <c r="UEK370" s="476" t="n"/>
      <c r="UEL370" s="476" t="n"/>
      <c r="UEM370" s="476" t="n"/>
      <c r="UEN370" s="476" t="n"/>
      <c r="UEO370" s="476" t="n"/>
      <c r="UEP370" s="476" t="n"/>
      <c r="UEQ370" s="476" t="n"/>
      <c r="UER370" s="476" t="n"/>
      <c r="UES370" s="476" t="n"/>
      <c r="UET370" s="476" t="n"/>
      <c r="UEU370" s="476" t="n"/>
      <c r="UEV370" s="476" t="n"/>
      <c r="UEW370" s="476" t="n"/>
      <c r="UEX370" s="476" t="n"/>
      <c r="UEY370" s="476" t="n"/>
      <c r="UEZ370" s="476" t="n"/>
      <c r="UFA370" s="476" t="n"/>
      <c r="UFB370" s="476" t="n"/>
      <c r="UFC370" s="476" t="n"/>
      <c r="UFD370" s="476" t="n"/>
      <c r="UFE370" s="476" t="n"/>
      <c r="UFF370" s="476" t="n"/>
      <c r="UFG370" s="476" t="n"/>
      <c r="UFH370" s="476" t="n"/>
      <c r="UFI370" s="476" t="n"/>
      <c r="UFJ370" s="476" t="n"/>
      <c r="UFK370" s="476" t="n"/>
      <c r="UFL370" s="476" t="n"/>
      <c r="UFM370" s="476" t="n"/>
      <c r="UFN370" s="476" t="n"/>
      <c r="UFO370" s="476" t="n"/>
      <c r="UFP370" s="476" t="n"/>
      <c r="UFQ370" s="476" t="n"/>
      <c r="UFR370" s="476" t="n"/>
      <c r="UFS370" s="476" t="n"/>
      <c r="UFT370" s="476" t="n"/>
      <c r="UFU370" s="476" t="n"/>
      <c r="UFV370" s="476" t="n"/>
      <c r="UFW370" s="476" t="n"/>
      <c r="UFX370" s="476" t="n"/>
      <c r="UFY370" s="476" t="n"/>
      <c r="UFZ370" s="476" t="n"/>
      <c r="UGA370" s="476" t="n"/>
      <c r="UGB370" s="476" t="n"/>
      <c r="UGC370" s="476" t="n"/>
      <c r="UGD370" s="476" t="n"/>
      <c r="UGE370" s="476" t="n"/>
      <c r="UGF370" s="476" t="n"/>
      <c r="UGG370" s="476" t="n"/>
      <c r="UGH370" s="476" t="n"/>
      <c r="UGI370" s="476" t="n"/>
      <c r="UGJ370" s="476" t="n"/>
      <c r="UGK370" s="476" t="n"/>
      <c r="UGL370" s="476" t="n"/>
      <c r="UGM370" s="476" t="n"/>
      <c r="UGN370" s="476" t="n"/>
      <c r="UGO370" s="476" t="n"/>
      <c r="UGP370" s="476" t="n"/>
      <c r="UGQ370" s="476" t="n"/>
      <c r="UGR370" s="476" t="n"/>
      <c r="UGS370" s="476" t="n"/>
      <c r="UGT370" s="476" t="n"/>
      <c r="UGU370" s="476" t="n"/>
      <c r="UGV370" s="476" t="n"/>
      <c r="UGW370" s="476" t="n"/>
      <c r="UGX370" s="476" t="n"/>
      <c r="UGY370" s="476" t="n"/>
      <c r="UGZ370" s="476" t="n"/>
      <c r="UHA370" s="476" t="n"/>
      <c r="UHB370" s="476" t="n"/>
      <c r="UHC370" s="476" t="n"/>
      <c r="UHD370" s="476" t="n"/>
      <c r="UHE370" s="476" t="n"/>
      <c r="UHF370" s="476" t="n"/>
      <c r="UHG370" s="476" t="n"/>
      <c r="UHH370" s="476" t="n"/>
      <c r="UHI370" s="476" t="n"/>
      <c r="UHJ370" s="476" t="n"/>
      <c r="UHK370" s="476" t="n"/>
      <c r="UHL370" s="476" t="n"/>
      <c r="UHM370" s="476" t="n"/>
      <c r="UHN370" s="476" t="n"/>
      <c r="UHO370" s="476" t="n"/>
      <c r="UHP370" s="476" t="n"/>
      <c r="UHQ370" s="476" t="n"/>
      <c r="UHR370" s="476" t="n"/>
      <c r="UHS370" s="476" t="n"/>
      <c r="UHT370" s="476" t="n"/>
      <c r="UHU370" s="476" t="n"/>
      <c r="UHV370" s="476" t="n"/>
      <c r="UHW370" s="476" t="n"/>
      <c r="UHX370" s="476" t="n"/>
      <c r="UHY370" s="476" t="n"/>
      <c r="UHZ370" s="476" t="n"/>
      <c r="UIA370" s="476" t="n"/>
      <c r="UIB370" s="476" t="n"/>
      <c r="UIC370" s="476" t="n"/>
      <c r="UID370" s="476" t="n"/>
      <c r="UIE370" s="476" t="n"/>
      <c r="UIF370" s="476" t="n"/>
      <c r="UIG370" s="476" t="n"/>
      <c r="UIH370" s="476" t="n"/>
      <c r="UII370" s="476" t="n"/>
      <c r="UIJ370" s="476" t="n"/>
      <c r="UIK370" s="476" t="n"/>
      <c r="UIL370" s="476" t="n"/>
      <c r="UIM370" s="476" t="n"/>
      <c r="UIN370" s="476" t="n"/>
      <c r="UIO370" s="476" t="n"/>
      <c r="UIP370" s="476" t="n"/>
      <c r="UIQ370" s="476" t="n"/>
      <c r="UIR370" s="476" t="n"/>
      <c r="UIS370" s="476" t="n"/>
      <c r="UIT370" s="476" t="n"/>
      <c r="UIU370" s="476" t="n"/>
      <c r="UIV370" s="476" t="n"/>
      <c r="UIW370" s="476" t="n"/>
      <c r="UIX370" s="476" t="n"/>
      <c r="UIY370" s="476" t="n"/>
      <c r="UIZ370" s="476" t="n"/>
      <c r="UJA370" s="476" t="n"/>
      <c r="UJB370" s="476" t="n"/>
      <c r="UJC370" s="476" t="n"/>
      <c r="UJD370" s="476" t="n"/>
      <c r="UJE370" s="476" t="n"/>
      <c r="UJF370" s="476" t="n"/>
      <c r="UJG370" s="476" t="n"/>
      <c r="UJH370" s="476" t="n"/>
      <c r="UJI370" s="476" t="n"/>
      <c r="UJJ370" s="476" t="n"/>
      <c r="UJK370" s="476" t="n"/>
      <c r="UJL370" s="476" t="n"/>
      <c r="UJM370" s="476" t="n"/>
      <c r="UJN370" s="476" t="n"/>
      <c r="UJO370" s="476" t="n"/>
      <c r="UJP370" s="476" t="n"/>
      <c r="UJQ370" s="476" t="n"/>
      <c r="UJR370" s="476" t="n"/>
      <c r="UJS370" s="476" t="n"/>
      <c r="UJT370" s="476" t="n"/>
      <c r="UJU370" s="476" t="n"/>
      <c r="UJV370" s="476" t="n"/>
      <c r="UJW370" s="476" t="n"/>
      <c r="UJX370" s="476" t="n"/>
      <c r="UJY370" s="476" t="n"/>
      <c r="UJZ370" s="476" t="n"/>
      <c r="UKA370" s="476" t="n"/>
      <c r="UKB370" s="476" t="n"/>
      <c r="UKC370" s="476" t="n"/>
      <c r="UKD370" s="476" t="n"/>
      <c r="UKE370" s="476" t="n"/>
      <c r="UKF370" s="476" t="n"/>
      <c r="UKG370" s="476" t="n"/>
      <c r="UKH370" s="476" t="n"/>
      <c r="UKI370" s="476" t="n"/>
      <c r="UKJ370" s="476" t="n"/>
      <c r="UKK370" s="476" t="n"/>
      <c r="UKL370" s="476" t="n"/>
      <c r="UKM370" s="476" t="n"/>
      <c r="UKN370" s="476" t="n"/>
      <c r="UKO370" s="476" t="n"/>
      <c r="UKP370" s="476" t="n"/>
      <c r="UKQ370" s="476" t="n"/>
      <c r="UKR370" s="476" t="n"/>
      <c r="UKS370" s="476" t="n"/>
      <c r="UKT370" s="476" t="n"/>
      <c r="UKU370" s="476" t="n"/>
      <c r="UKV370" s="476" t="n"/>
      <c r="UKW370" s="476" t="n"/>
      <c r="UKX370" s="476" t="n"/>
      <c r="UKY370" s="476" t="n"/>
      <c r="UKZ370" s="476" t="n"/>
      <c r="ULA370" s="476" t="n"/>
      <c r="ULB370" s="476" t="n"/>
      <c r="ULC370" s="476" t="n"/>
      <c r="ULD370" s="476" t="n"/>
      <c r="ULE370" s="476" t="n"/>
      <c r="ULF370" s="476" t="n"/>
      <c r="ULG370" s="476" t="n"/>
      <c r="ULH370" s="476" t="n"/>
      <c r="ULI370" s="476" t="n"/>
      <c r="ULJ370" s="476" t="n"/>
      <c r="ULK370" s="476" t="n"/>
      <c r="ULL370" s="476" t="n"/>
      <c r="ULM370" s="476" t="n"/>
      <c r="ULN370" s="476" t="n"/>
      <c r="ULO370" s="476" t="n"/>
      <c r="ULP370" s="476" t="n"/>
      <c r="ULQ370" s="476" t="n"/>
      <c r="ULR370" s="476" t="n"/>
      <c r="ULS370" s="476" t="n"/>
      <c r="ULT370" s="476" t="n"/>
      <c r="ULU370" s="476" t="n"/>
      <c r="ULV370" s="476" t="n"/>
      <c r="ULW370" s="476" t="n"/>
      <c r="ULX370" s="476" t="n"/>
      <c r="ULY370" s="476" t="n"/>
      <c r="ULZ370" s="476" t="n"/>
      <c r="UMA370" s="476" t="n"/>
      <c r="UMB370" s="476" t="n"/>
      <c r="UMC370" s="476" t="n"/>
      <c r="UMD370" s="476" t="n"/>
      <c r="UME370" s="476" t="n"/>
      <c r="UMF370" s="476" t="n"/>
      <c r="UMG370" s="476" t="n"/>
      <c r="UMH370" s="476" t="n"/>
      <c r="UMI370" s="476" t="n"/>
      <c r="UMJ370" s="476" t="n"/>
      <c r="UMK370" s="476" t="n"/>
      <c r="UML370" s="476" t="n"/>
      <c r="UMM370" s="476" t="n"/>
      <c r="UMN370" s="476" t="n"/>
      <c r="UMO370" s="476" t="n"/>
      <c r="UMP370" s="476" t="n"/>
      <c r="UMQ370" s="476" t="n"/>
      <c r="UMR370" s="476" t="n"/>
      <c r="UMS370" s="476" t="n"/>
      <c r="UMT370" s="476" t="n"/>
      <c r="UMU370" s="476" t="n"/>
      <c r="UMV370" s="476" t="n"/>
      <c r="UMW370" s="476" t="n"/>
      <c r="UMX370" s="476" t="n"/>
      <c r="UMY370" s="476" t="n"/>
      <c r="UMZ370" s="476" t="n"/>
      <c r="UNA370" s="476" t="n"/>
      <c r="UNB370" s="476" t="n"/>
      <c r="UNC370" s="476" t="n"/>
      <c r="UND370" s="476" t="n"/>
      <c r="UNE370" s="476" t="n"/>
      <c r="UNF370" s="476" t="n"/>
      <c r="UNG370" s="476" t="n"/>
      <c r="UNH370" s="476" t="n"/>
      <c r="UNI370" s="476" t="n"/>
      <c r="UNJ370" s="476" t="n"/>
      <c r="UNK370" s="476" t="n"/>
      <c r="UNL370" s="476" t="n"/>
      <c r="UNM370" s="476" t="n"/>
      <c r="UNN370" s="476" t="n"/>
      <c r="UNO370" s="476" t="n"/>
      <c r="UNP370" s="476" t="n"/>
      <c r="UNQ370" s="476" t="n"/>
      <c r="UNR370" s="476" t="n"/>
      <c r="UNS370" s="476" t="n"/>
      <c r="UNT370" s="476" t="n"/>
      <c r="UNU370" s="476" t="n"/>
      <c r="UNV370" s="476" t="n"/>
      <c r="UNW370" s="476" t="n"/>
      <c r="UNX370" s="476" t="n"/>
      <c r="UNY370" s="476" t="n"/>
      <c r="UNZ370" s="476" t="n"/>
      <c r="UOA370" s="476" t="n"/>
      <c r="UOB370" s="476" t="n"/>
      <c r="UOC370" s="476" t="n"/>
      <c r="UOD370" s="476" t="n"/>
      <c r="UOE370" s="476" t="n"/>
      <c r="UOF370" s="476" t="n"/>
      <c r="UOG370" s="476" t="n"/>
      <c r="UOH370" s="476" t="n"/>
      <c r="UOI370" s="476" t="n"/>
      <c r="UOJ370" s="476" t="n"/>
      <c r="UOK370" s="476" t="n"/>
      <c r="UOL370" s="476" t="n"/>
      <c r="UOM370" s="476" t="n"/>
      <c r="UON370" s="476" t="n"/>
      <c r="UOO370" s="476" t="n"/>
      <c r="UOP370" s="476" t="n"/>
      <c r="UOQ370" s="476" t="n"/>
      <c r="UOR370" s="476" t="n"/>
      <c r="UOS370" s="476" t="n"/>
      <c r="UOT370" s="476" t="n"/>
      <c r="UOU370" s="476" t="n"/>
      <c r="UOV370" s="476" t="n"/>
      <c r="UOW370" s="476" t="n"/>
      <c r="UOX370" s="476" t="n"/>
      <c r="UOY370" s="476" t="n"/>
      <c r="UOZ370" s="476" t="n"/>
      <c r="UPA370" s="476" t="n"/>
      <c r="UPB370" s="476" t="n"/>
      <c r="UPC370" s="476" t="n"/>
      <c r="UPD370" s="476" t="n"/>
      <c r="UPE370" s="476" t="n"/>
      <c r="UPF370" s="476" t="n"/>
      <c r="UPG370" s="476" t="n"/>
      <c r="UPH370" s="476" t="n"/>
      <c r="UPI370" s="476" t="n"/>
      <c r="UPJ370" s="476" t="n"/>
      <c r="UPK370" s="476" t="n"/>
      <c r="UPL370" s="476" t="n"/>
      <c r="UPM370" s="476" t="n"/>
      <c r="UPN370" s="476" t="n"/>
      <c r="UPO370" s="476" t="n"/>
      <c r="UPP370" s="476" t="n"/>
      <c r="UPQ370" s="476" t="n"/>
      <c r="UPR370" s="476" t="n"/>
      <c r="UPS370" s="476" t="n"/>
      <c r="UPT370" s="476" t="n"/>
      <c r="UPU370" s="476" t="n"/>
      <c r="UPV370" s="476" t="n"/>
      <c r="UPW370" s="476" t="n"/>
      <c r="UPX370" s="476" t="n"/>
      <c r="UPY370" s="476" t="n"/>
      <c r="UPZ370" s="476" t="n"/>
      <c r="UQA370" s="476" t="n"/>
      <c r="UQB370" s="476" t="n"/>
      <c r="UQC370" s="476" t="n"/>
      <c r="UQD370" s="476" t="n"/>
      <c r="UQE370" s="476" t="n"/>
      <c r="UQF370" s="476" t="n"/>
      <c r="UQG370" s="476" t="n"/>
      <c r="UQH370" s="476" t="n"/>
      <c r="UQI370" s="476" t="n"/>
      <c r="UQJ370" s="476" t="n"/>
      <c r="UQK370" s="476" t="n"/>
      <c r="UQL370" s="476" t="n"/>
      <c r="UQM370" s="476" t="n"/>
      <c r="UQN370" s="476" t="n"/>
      <c r="UQO370" s="476" t="n"/>
      <c r="UQP370" s="476" t="n"/>
      <c r="UQQ370" s="476" t="n"/>
      <c r="UQR370" s="476" t="n"/>
      <c r="UQS370" s="476" t="n"/>
      <c r="UQT370" s="476" t="n"/>
      <c r="UQU370" s="476" t="n"/>
      <c r="UQV370" s="476" t="n"/>
      <c r="UQW370" s="476" t="n"/>
      <c r="UQX370" s="476" t="n"/>
      <c r="UQY370" s="476" t="n"/>
      <c r="UQZ370" s="476" t="n"/>
      <c r="URA370" s="476" t="n"/>
      <c r="URB370" s="476" t="n"/>
      <c r="URC370" s="476" t="n"/>
      <c r="URD370" s="476" t="n"/>
      <c r="URE370" s="476" t="n"/>
      <c r="URF370" s="476" t="n"/>
      <c r="URG370" s="476" t="n"/>
      <c r="URH370" s="476" t="n"/>
      <c r="URI370" s="476" t="n"/>
      <c r="URJ370" s="476" t="n"/>
      <c r="URK370" s="476" t="n"/>
      <c r="URL370" s="476" t="n"/>
      <c r="URM370" s="476" t="n"/>
      <c r="URN370" s="476" t="n"/>
      <c r="URO370" s="476" t="n"/>
      <c r="URP370" s="476" t="n"/>
      <c r="URQ370" s="476" t="n"/>
      <c r="URR370" s="476" t="n"/>
      <c r="URS370" s="476" t="n"/>
      <c r="URT370" s="476" t="n"/>
      <c r="URU370" s="476" t="n"/>
      <c r="URV370" s="476" t="n"/>
      <c r="URW370" s="476" t="n"/>
      <c r="URX370" s="476" t="n"/>
      <c r="URY370" s="476" t="n"/>
      <c r="URZ370" s="476" t="n"/>
      <c r="USA370" s="476" t="n"/>
      <c r="USB370" s="476" t="n"/>
      <c r="USC370" s="476" t="n"/>
      <c r="USD370" s="476" t="n"/>
      <c r="USE370" s="476" t="n"/>
      <c r="USF370" s="476" t="n"/>
      <c r="USG370" s="476" t="n"/>
      <c r="USH370" s="476" t="n"/>
      <c r="USI370" s="476" t="n"/>
      <c r="USJ370" s="476" t="n"/>
      <c r="USK370" s="476" t="n"/>
      <c r="USL370" s="476" t="n"/>
      <c r="USM370" s="476" t="n"/>
      <c r="USN370" s="476" t="n"/>
      <c r="USO370" s="476" t="n"/>
      <c r="USP370" s="476" t="n"/>
      <c r="USQ370" s="476" t="n"/>
      <c r="USR370" s="476" t="n"/>
      <c r="USS370" s="476" t="n"/>
      <c r="UST370" s="476" t="n"/>
      <c r="USU370" s="476" t="n"/>
      <c r="USV370" s="476" t="n"/>
      <c r="USW370" s="476" t="n"/>
      <c r="USX370" s="476" t="n"/>
      <c r="USY370" s="476" t="n"/>
      <c r="USZ370" s="476" t="n"/>
      <c r="UTA370" s="476" t="n"/>
      <c r="UTB370" s="476" t="n"/>
      <c r="UTC370" s="476" t="n"/>
      <c r="UTD370" s="476" t="n"/>
      <c r="UTE370" s="476" t="n"/>
      <c r="UTF370" s="476" t="n"/>
      <c r="UTG370" s="476" t="n"/>
      <c r="UTH370" s="476" t="n"/>
      <c r="UTI370" s="476" t="n"/>
      <c r="UTJ370" s="476" t="n"/>
      <c r="UTK370" s="476" t="n"/>
      <c r="UTL370" s="476" t="n"/>
      <c r="UTM370" s="476" t="n"/>
      <c r="UTN370" s="476" t="n"/>
      <c r="UTO370" s="476" t="n"/>
      <c r="UTP370" s="476" t="n"/>
      <c r="UTQ370" s="476" t="n"/>
      <c r="UTR370" s="476" t="n"/>
      <c r="UTS370" s="476" t="n"/>
      <c r="UTT370" s="476" t="n"/>
      <c r="UTU370" s="476" t="n"/>
      <c r="UTV370" s="476" t="n"/>
      <c r="UTW370" s="476" t="n"/>
      <c r="UTX370" s="476" t="n"/>
      <c r="UTY370" s="476" t="n"/>
      <c r="UTZ370" s="476" t="n"/>
      <c r="UUA370" s="476" t="n"/>
      <c r="UUB370" s="476" t="n"/>
      <c r="UUC370" s="476" t="n"/>
      <c r="UUD370" s="476" t="n"/>
      <c r="UUE370" s="476" t="n"/>
      <c r="UUF370" s="476" t="n"/>
      <c r="UUG370" s="476" t="n"/>
      <c r="UUH370" s="476" t="n"/>
      <c r="UUI370" s="476" t="n"/>
      <c r="UUJ370" s="476" t="n"/>
      <c r="UUK370" s="476" t="n"/>
      <c r="UUL370" s="476" t="n"/>
      <c r="UUM370" s="476" t="n"/>
      <c r="UUN370" s="476" t="n"/>
      <c r="UUO370" s="476" t="n"/>
      <c r="UUP370" s="476" t="n"/>
      <c r="UUQ370" s="476" t="n"/>
      <c r="UUR370" s="476" t="n"/>
      <c r="UUS370" s="476" t="n"/>
      <c r="UUT370" s="476" t="n"/>
      <c r="UUU370" s="476" t="n"/>
      <c r="UUV370" s="476" t="n"/>
      <c r="UUW370" s="476" t="n"/>
      <c r="UUX370" s="476" t="n"/>
      <c r="UUY370" s="476" t="n"/>
      <c r="UUZ370" s="476" t="n"/>
      <c r="UVA370" s="476" t="n"/>
      <c r="UVB370" s="476" t="n"/>
      <c r="UVC370" s="476" t="n"/>
      <c r="UVD370" s="476" t="n"/>
      <c r="UVE370" s="476" t="n"/>
      <c r="UVF370" s="476" t="n"/>
      <c r="UVG370" s="476" t="n"/>
      <c r="UVH370" s="476" t="n"/>
      <c r="UVI370" s="476" t="n"/>
      <c r="UVJ370" s="476" t="n"/>
      <c r="UVK370" s="476" t="n"/>
      <c r="UVL370" s="476" t="n"/>
      <c r="UVM370" s="476" t="n"/>
      <c r="UVN370" s="476" t="n"/>
      <c r="UVO370" s="476" t="n"/>
      <c r="UVP370" s="476" t="n"/>
      <c r="UVQ370" s="476" t="n"/>
      <c r="UVR370" s="476" t="n"/>
      <c r="UVS370" s="476" t="n"/>
      <c r="UVT370" s="476" t="n"/>
      <c r="UVU370" s="476" t="n"/>
      <c r="UVV370" s="476" t="n"/>
      <c r="UVW370" s="476" t="n"/>
      <c r="UVX370" s="476" t="n"/>
      <c r="UVY370" s="476" t="n"/>
      <c r="UVZ370" s="476" t="n"/>
      <c r="UWA370" s="476" t="n"/>
      <c r="UWB370" s="476" t="n"/>
      <c r="UWC370" s="476" t="n"/>
      <c r="UWD370" s="476" t="n"/>
      <c r="UWE370" s="476" t="n"/>
      <c r="UWF370" s="476" t="n"/>
      <c r="UWG370" s="476" t="n"/>
      <c r="UWH370" s="476" t="n"/>
      <c r="UWI370" s="476" t="n"/>
      <c r="UWJ370" s="476" t="n"/>
      <c r="UWK370" s="476" t="n"/>
      <c r="UWL370" s="476" t="n"/>
      <c r="UWM370" s="476" t="n"/>
      <c r="UWN370" s="476" t="n"/>
      <c r="UWO370" s="476" t="n"/>
      <c r="UWP370" s="476" t="n"/>
      <c r="UWQ370" s="476" t="n"/>
      <c r="UWR370" s="476" t="n"/>
      <c r="UWS370" s="476" t="n"/>
      <c r="UWT370" s="476" t="n"/>
      <c r="UWU370" s="476" t="n"/>
      <c r="UWV370" s="476" t="n"/>
      <c r="UWW370" s="476" t="n"/>
      <c r="UWX370" s="476" t="n"/>
      <c r="UWY370" s="476" t="n"/>
      <c r="UWZ370" s="476" t="n"/>
      <c r="UXA370" s="476" t="n"/>
      <c r="UXB370" s="476" t="n"/>
      <c r="UXC370" s="476" t="n"/>
      <c r="UXD370" s="476" t="n"/>
      <c r="UXE370" s="476" t="n"/>
      <c r="UXF370" s="476" t="n"/>
      <c r="UXG370" s="476" t="n"/>
      <c r="UXH370" s="476" t="n"/>
      <c r="UXI370" s="476" t="n"/>
      <c r="UXJ370" s="476" t="n"/>
      <c r="UXK370" s="476" t="n"/>
      <c r="UXL370" s="476" t="n"/>
      <c r="UXM370" s="476" t="n"/>
      <c r="UXN370" s="476" t="n"/>
      <c r="UXO370" s="476" t="n"/>
      <c r="UXP370" s="476" t="n"/>
      <c r="UXQ370" s="476" t="n"/>
      <c r="UXR370" s="476" t="n"/>
      <c r="UXS370" s="476" t="n"/>
      <c r="UXT370" s="476" t="n"/>
      <c r="UXU370" s="476" t="n"/>
      <c r="UXV370" s="476" t="n"/>
      <c r="UXW370" s="476" t="n"/>
      <c r="UXX370" s="476" t="n"/>
      <c r="UXY370" s="476" t="n"/>
      <c r="UXZ370" s="476" t="n"/>
      <c r="UYA370" s="476" t="n"/>
      <c r="UYB370" s="476" t="n"/>
      <c r="UYC370" s="476" t="n"/>
      <c r="UYD370" s="476" t="n"/>
      <c r="UYE370" s="476" t="n"/>
      <c r="UYF370" s="476" t="n"/>
      <c r="UYG370" s="476" t="n"/>
      <c r="UYH370" s="476" t="n"/>
      <c r="UYI370" s="476" t="n"/>
      <c r="UYJ370" s="476" t="n"/>
      <c r="UYK370" s="476" t="n"/>
      <c r="UYL370" s="476" t="n"/>
      <c r="UYM370" s="476" t="n"/>
      <c r="UYN370" s="476" t="n"/>
      <c r="UYO370" s="476" t="n"/>
      <c r="UYP370" s="476" t="n"/>
      <c r="UYQ370" s="476" t="n"/>
      <c r="UYR370" s="476" t="n"/>
      <c r="UYS370" s="476" t="n"/>
      <c r="UYT370" s="476" t="n"/>
      <c r="UYU370" s="476" t="n"/>
      <c r="UYV370" s="476" t="n"/>
      <c r="UYW370" s="476" t="n"/>
      <c r="UYX370" s="476" t="n"/>
      <c r="UYY370" s="476" t="n"/>
      <c r="UYZ370" s="476" t="n"/>
      <c r="UZA370" s="476" t="n"/>
      <c r="UZB370" s="476" t="n"/>
      <c r="UZC370" s="476" t="n"/>
      <c r="UZD370" s="476" t="n"/>
      <c r="UZE370" s="476" t="n"/>
      <c r="UZF370" s="476" t="n"/>
      <c r="UZG370" s="476" t="n"/>
      <c r="UZH370" s="476" t="n"/>
      <c r="UZI370" s="476" t="n"/>
      <c r="UZJ370" s="476" t="n"/>
      <c r="UZK370" s="476" t="n"/>
      <c r="UZL370" s="476" t="n"/>
      <c r="UZM370" s="476" t="n"/>
      <c r="UZN370" s="476" t="n"/>
      <c r="UZO370" s="476" t="n"/>
      <c r="UZP370" s="476" t="n"/>
      <c r="UZQ370" s="476" t="n"/>
      <c r="UZR370" s="476" t="n"/>
      <c r="UZS370" s="476" t="n"/>
      <c r="UZT370" s="476" t="n"/>
      <c r="UZU370" s="476" t="n"/>
      <c r="UZV370" s="476" t="n"/>
      <c r="UZW370" s="476" t="n"/>
      <c r="UZX370" s="476" t="n"/>
      <c r="UZY370" s="476" t="n"/>
      <c r="UZZ370" s="476" t="n"/>
      <c r="VAA370" s="476" t="n"/>
      <c r="VAB370" s="476" t="n"/>
      <c r="VAC370" s="476" t="n"/>
      <c r="VAD370" s="476" t="n"/>
      <c r="VAE370" s="476" t="n"/>
      <c r="VAF370" s="476" t="n"/>
      <c r="VAG370" s="476" t="n"/>
      <c r="VAH370" s="476" t="n"/>
      <c r="VAI370" s="476" t="n"/>
      <c r="VAJ370" s="476" t="n"/>
      <c r="VAK370" s="476" t="n"/>
      <c r="VAL370" s="476" t="n"/>
      <c r="VAM370" s="476" t="n"/>
      <c r="VAN370" s="476" t="n"/>
      <c r="VAO370" s="476" t="n"/>
      <c r="VAP370" s="476" t="n"/>
      <c r="VAQ370" s="476" t="n"/>
      <c r="VAR370" s="476" t="n"/>
      <c r="VAS370" s="476" t="n"/>
      <c r="VAT370" s="476" t="n"/>
      <c r="VAU370" s="476" t="n"/>
      <c r="VAV370" s="476" t="n"/>
      <c r="VAW370" s="476" t="n"/>
      <c r="VAX370" s="476" t="n"/>
      <c r="VAY370" s="476" t="n"/>
      <c r="VAZ370" s="476" t="n"/>
      <c r="VBA370" s="476" t="n"/>
      <c r="VBB370" s="476" t="n"/>
      <c r="VBC370" s="476" t="n"/>
      <c r="VBD370" s="476" t="n"/>
      <c r="VBE370" s="476" t="n"/>
      <c r="VBF370" s="476" t="n"/>
      <c r="VBG370" s="476" t="n"/>
      <c r="VBH370" s="476" t="n"/>
      <c r="VBI370" s="476" t="n"/>
      <c r="VBJ370" s="476" t="n"/>
      <c r="VBK370" s="476" t="n"/>
      <c r="VBL370" s="476" t="n"/>
      <c r="VBM370" s="476" t="n"/>
      <c r="VBN370" s="476" t="n"/>
      <c r="VBO370" s="476" t="n"/>
      <c r="VBP370" s="476" t="n"/>
      <c r="VBQ370" s="476" t="n"/>
      <c r="VBR370" s="476" t="n"/>
      <c r="VBS370" s="476" t="n"/>
      <c r="VBT370" s="476" t="n"/>
      <c r="VBU370" s="476" t="n"/>
      <c r="VBV370" s="476" t="n"/>
      <c r="VBW370" s="476" t="n"/>
      <c r="VBX370" s="476" t="n"/>
      <c r="VBY370" s="476" t="n"/>
      <c r="VBZ370" s="476" t="n"/>
      <c r="VCA370" s="476" t="n"/>
      <c r="VCB370" s="476" t="n"/>
      <c r="VCC370" s="476" t="n"/>
      <c r="VCD370" s="476" t="n"/>
      <c r="VCE370" s="476" t="n"/>
      <c r="VCF370" s="476" t="n"/>
      <c r="VCG370" s="476" t="n"/>
      <c r="VCH370" s="476" t="n"/>
      <c r="VCI370" s="476" t="n"/>
      <c r="VCJ370" s="476" t="n"/>
      <c r="VCK370" s="476" t="n"/>
      <c r="VCL370" s="476" t="n"/>
      <c r="VCM370" s="476" t="n"/>
      <c r="VCN370" s="476" t="n"/>
      <c r="VCO370" s="476" t="n"/>
      <c r="VCP370" s="476" t="n"/>
      <c r="VCQ370" s="476" t="n"/>
      <c r="VCR370" s="476" t="n"/>
      <c r="VCS370" s="476" t="n"/>
      <c r="VCT370" s="476" t="n"/>
      <c r="VCU370" s="476" t="n"/>
      <c r="VCV370" s="476" t="n"/>
      <c r="VCW370" s="476" t="n"/>
      <c r="VCX370" s="476" t="n"/>
      <c r="VCY370" s="476" t="n"/>
      <c r="VCZ370" s="476" t="n"/>
      <c r="VDA370" s="476" t="n"/>
      <c r="VDB370" s="476" t="n"/>
      <c r="VDC370" s="476" t="n"/>
      <c r="VDD370" s="476" t="n"/>
      <c r="VDE370" s="476" t="n"/>
      <c r="VDF370" s="476" t="n"/>
      <c r="VDG370" s="476" t="n"/>
      <c r="VDH370" s="476" t="n"/>
      <c r="VDI370" s="476" t="n"/>
      <c r="VDJ370" s="476" t="n"/>
      <c r="VDK370" s="476" t="n"/>
      <c r="VDL370" s="476" t="n"/>
      <c r="VDM370" s="476" t="n"/>
      <c r="VDN370" s="476" t="n"/>
      <c r="VDO370" s="476" t="n"/>
      <c r="VDP370" s="476" t="n"/>
      <c r="VDQ370" s="476" t="n"/>
      <c r="VDR370" s="476" t="n"/>
      <c r="VDS370" s="476" t="n"/>
      <c r="VDT370" s="476" t="n"/>
      <c r="VDU370" s="476" t="n"/>
      <c r="VDV370" s="476" t="n"/>
      <c r="VDW370" s="476" t="n"/>
      <c r="VDX370" s="476" t="n"/>
      <c r="VDY370" s="476" t="n"/>
      <c r="VDZ370" s="476" t="n"/>
      <c r="VEA370" s="476" t="n"/>
      <c r="VEB370" s="476" t="n"/>
      <c r="VEC370" s="476" t="n"/>
      <c r="VED370" s="476" t="n"/>
      <c r="VEE370" s="476" t="n"/>
      <c r="VEF370" s="476" t="n"/>
      <c r="VEG370" s="476" t="n"/>
      <c r="VEH370" s="476" t="n"/>
      <c r="VEI370" s="476" t="n"/>
      <c r="VEJ370" s="476" t="n"/>
      <c r="VEK370" s="476" t="n"/>
      <c r="VEL370" s="476" t="n"/>
      <c r="VEM370" s="476" t="n"/>
      <c r="VEN370" s="476" t="n"/>
      <c r="VEO370" s="476" t="n"/>
      <c r="VEP370" s="476" t="n"/>
      <c r="VEQ370" s="476" t="n"/>
      <c r="VER370" s="476" t="n"/>
      <c r="VES370" s="476" t="n"/>
      <c r="VET370" s="476" t="n"/>
      <c r="VEU370" s="476" t="n"/>
      <c r="VEV370" s="476" t="n"/>
      <c r="VEW370" s="476" t="n"/>
      <c r="VEX370" s="476" t="n"/>
      <c r="VEY370" s="476" t="n"/>
      <c r="VEZ370" s="476" t="n"/>
      <c r="VFA370" s="476" t="n"/>
      <c r="VFB370" s="476" t="n"/>
      <c r="VFC370" s="476" t="n"/>
      <c r="VFD370" s="476" t="n"/>
      <c r="VFE370" s="476" t="n"/>
      <c r="VFF370" s="476" t="n"/>
      <c r="VFG370" s="476" t="n"/>
      <c r="VFH370" s="476" t="n"/>
      <c r="VFI370" s="476" t="n"/>
      <c r="VFJ370" s="476" t="n"/>
      <c r="VFK370" s="476" t="n"/>
      <c r="VFL370" s="476" t="n"/>
      <c r="VFM370" s="476" t="n"/>
      <c r="VFN370" s="476" t="n"/>
      <c r="VFO370" s="476" t="n"/>
      <c r="VFP370" s="476" t="n"/>
      <c r="VFQ370" s="476" t="n"/>
      <c r="VFR370" s="476" t="n"/>
      <c r="VFS370" s="476" t="n"/>
      <c r="VFT370" s="476" t="n"/>
      <c r="VFU370" s="476" t="n"/>
      <c r="VFV370" s="476" t="n"/>
      <c r="VFW370" s="476" t="n"/>
      <c r="VFX370" s="476" t="n"/>
      <c r="VFY370" s="476" t="n"/>
      <c r="VFZ370" s="476" t="n"/>
      <c r="VGA370" s="476" t="n"/>
      <c r="VGB370" s="476" t="n"/>
      <c r="VGC370" s="476" t="n"/>
      <c r="VGD370" s="476" t="n"/>
      <c r="VGE370" s="476" t="n"/>
      <c r="VGF370" s="476" t="n"/>
      <c r="VGG370" s="476" t="n"/>
      <c r="VGH370" s="476" t="n"/>
      <c r="VGI370" s="476" t="n"/>
      <c r="VGJ370" s="476" t="n"/>
      <c r="VGK370" s="476" t="n"/>
      <c r="VGL370" s="476" t="n"/>
      <c r="VGM370" s="476" t="n"/>
      <c r="VGN370" s="476" t="n"/>
      <c r="VGO370" s="476" t="n"/>
      <c r="VGP370" s="476" t="n"/>
      <c r="VGQ370" s="476" t="n"/>
      <c r="VGR370" s="476" t="n"/>
      <c r="VGS370" s="476" t="n"/>
      <c r="VGT370" s="476" t="n"/>
      <c r="VGU370" s="476" t="n"/>
      <c r="VGV370" s="476" t="n"/>
      <c r="VGW370" s="476" t="n"/>
      <c r="VGX370" s="476" t="n"/>
      <c r="VGY370" s="476" t="n"/>
      <c r="VGZ370" s="476" t="n"/>
      <c r="VHA370" s="476" t="n"/>
      <c r="VHB370" s="476" t="n"/>
      <c r="VHC370" s="476" t="n"/>
      <c r="VHD370" s="476" t="n"/>
      <c r="VHE370" s="476" t="n"/>
      <c r="VHF370" s="476" t="n"/>
      <c r="VHG370" s="476" t="n"/>
      <c r="VHH370" s="476" t="n"/>
      <c r="VHI370" s="476" t="n"/>
      <c r="VHJ370" s="476" t="n"/>
      <c r="VHK370" s="476" t="n"/>
      <c r="VHL370" s="476" t="n"/>
      <c r="VHM370" s="476" t="n"/>
      <c r="VHN370" s="476" t="n"/>
      <c r="VHO370" s="476" t="n"/>
      <c r="VHP370" s="476" t="n"/>
      <c r="VHQ370" s="476" t="n"/>
      <c r="VHR370" s="476" t="n"/>
      <c r="VHS370" s="476" t="n"/>
      <c r="VHT370" s="476" t="n"/>
      <c r="VHU370" s="476" t="n"/>
      <c r="VHV370" s="476" t="n"/>
      <c r="VHW370" s="476" t="n"/>
      <c r="VHX370" s="476" t="n"/>
      <c r="VHY370" s="476" t="n"/>
      <c r="VHZ370" s="476" t="n"/>
      <c r="VIA370" s="476" t="n"/>
      <c r="VIB370" s="476" t="n"/>
      <c r="VIC370" s="476" t="n"/>
      <c r="VID370" s="476" t="n"/>
      <c r="VIE370" s="476" t="n"/>
      <c r="VIF370" s="476" t="n"/>
      <c r="VIG370" s="476" t="n"/>
      <c r="VIH370" s="476" t="n"/>
      <c r="VII370" s="476" t="n"/>
      <c r="VIJ370" s="476" t="n"/>
      <c r="VIK370" s="476" t="n"/>
      <c r="VIL370" s="476" t="n"/>
      <c r="VIM370" s="476" t="n"/>
      <c r="VIN370" s="476" t="n"/>
      <c r="VIO370" s="476" t="n"/>
      <c r="VIP370" s="476" t="n"/>
      <c r="VIQ370" s="476" t="n"/>
      <c r="VIR370" s="476" t="n"/>
      <c r="VIS370" s="476" t="n"/>
      <c r="VIT370" s="476" t="n"/>
      <c r="VIU370" s="476" t="n"/>
      <c r="VIV370" s="476" t="n"/>
      <c r="VIW370" s="476" t="n"/>
      <c r="VIX370" s="476" t="n"/>
      <c r="VIY370" s="476" t="n"/>
      <c r="VIZ370" s="476" t="n"/>
      <c r="VJA370" s="476" t="n"/>
      <c r="VJB370" s="476" t="n"/>
      <c r="VJC370" s="476" t="n"/>
      <c r="VJD370" s="476" t="n"/>
      <c r="VJE370" s="476" t="n"/>
      <c r="VJF370" s="476" t="n"/>
      <c r="VJG370" s="476" t="n"/>
      <c r="VJH370" s="476" t="n"/>
      <c r="VJI370" s="476" t="n"/>
      <c r="VJJ370" s="476" t="n"/>
      <c r="VJK370" s="476" t="n"/>
      <c r="VJL370" s="476" t="n"/>
      <c r="VJM370" s="476" t="n"/>
      <c r="VJN370" s="476" t="n"/>
      <c r="VJO370" s="476" t="n"/>
      <c r="VJP370" s="476" t="n"/>
      <c r="VJQ370" s="476" t="n"/>
      <c r="VJR370" s="476" t="n"/>
      <c r="VJS370" s="476" t="n"/>
      <c r="VJT370" s="476" t="n"/>
      <c r="VJU370" s="476" t="n"/>
      <c r="VJV370" s="476" t="n"/>
      <c r="VJW370" s="476" t="n"/>
      <c r="VJX370" s="476" t="n"/>
      <c r="VJY370" s="476" t="n"/>
      <c r="VJZ370" s="476" t="n"/>
      <c r="VKA370" s="476" t="n"/>
      <c r="VKB370" s="476" t="n"/>
      <c r="VKC370" s="476" t="n"/>
      <c r="VKD370" s="476" t="n"/>
      <c r="VKE370" s="476" t="n"/>
      <c r="VKF370" s="476" t="n"/>
      <c r="VKG370" s="476" t="n"/>
      <c r="VKH370" s="476" t="n"/>
      <c r="VKI370" s="476" t="n"/>
      <c r="VKJ370" s="476" t="n"/>
      <c r="VKK370" s="476" t="n"/>
      <c r="VKL370" s="476" t="n"/>
      <c r="VKM370" s="476" t="n"/>
      <c r="VKN370" s="476" t="n"/>
      <c r="VKO370" s="476" t="n"/>
      <c r="VKP370" s="476" t="n"/>
      <c r="VKQ370" s="476" t="n"/>
      <c r="VKR370" s="476" t="n"/>
      <c r="VKS370" s="476" t="n"/>
      <c r="VKT370" s="476" t="n"/>
      <c r="VKU370" s="476" t="n"/>
      <c r="VKV370" s="476" t="n"/>
      <c r="VKW370" s="476" t="n"/>
      <c r="VKX370" s="476" t="n"/>
      <c r="VKY370" s="476" t="n"/>
      <c r="VKZ370" s="476" t="n"/>
      <c r="VLA370" s="476" t="n"/>
      <c r="VLB370" s="476" t="n"/>
      <c r="VLC370" s="476" t="n"/>
      <c r="VLD370" s="476" t="n"/>
      <c r="VLE370" s="476" t="n"/>
      <c r="VLF370" s="476" t="n"/>
      <c r="VLG370" s="476" t="n"/>
      <c r="VLH370" s="476" t="n"/>
      <c r="VLI370" s="476" t="n"/>
      <c r="VLJ370" s="476" t="n"/>
      <c r="VLK370" s="476" t="n"/>
      <c r="VLL370" s="476" t="n"/>
      <c r="VLM370" s="476" t="n"/>
      <c r="VLN370" s="476" t="n"/>
      <c r="VLO370" s="476" t="n"/>
      <c r="VLP370" s="476" t="n"/>
      <c r="VLQ370" s="476" t="n"/>
      <c r="VLR370" s="476" t="n"/>
      <c r="VLS370" s="476" t="n"/>
      <c r="VLT370" s="476" t="n"/>
      <c r="VLU370" s="476" t="n"/>
      <c r="VLV370" s="476" t="n"/>
      <c r="VLW370" s="476" t="n"/>
      <c r="VLX370" s="476" t="n"/>
      <c r="VLY370" s="476" t="n"/>
      <c r="VLZ370" s="476" t="n"/>
      <c r="VMA370" s="476" t="n"/>
      <c r="VMB370" s="476" t="n"/>
      <c r="VMC370" s="476" t="n"/>
      <c r="VMD370" s="476" t="n"/>
      <c r="VME370" s="476" t="n"/>
      <c r="VMF370" s="476" t="n"/>
      <c r="VMG370" s="476" t="n"/>
      <c r="VMH370" s="476" t="n"/>
      <c r="VMI370" s="476" t="n"/>
      <c r="VMJ370" s="476" t="n"/>
      <c r="VMK370" s="476" t="n"/>
      <c r="VML370" s="476" t="n"/>
      <c r="VMM370" s="476" t="n"/>
      <c r="VMN370" s="476" t="n"/>
      <c r="VMO370" s="476" t="n"/>
      <c r="VMP370" s="476" t="n"/>
      <c r="VMQ370" s="476" t="n"/>
      <c r="VMR370" s="476" t="n"/>
      <c r="VMS370" s="476" t="n"/>
      <c r="VMT370" s="476" t="n"/>
      <c r="VMU370" s="476" t="n"/>
      <c r="VMV370" s="476" t="n"/>
      <c r="VMW370" s="476" t="n"/>
      <c r="VMX370" s="476" t="n"/>
      <c r="VMY370" s="476" t="n"/>
      <c r="VMZ370" s="476" t="n"/>
      <c r="VNA370" s="476" t="n"/>
      <c r="VNB370" s="476" t="n"/>
      <c r="VNC370" s="476" t="n"/>
      <c r="VND370" s="476" t="n"/>
      <c r="VNE370" s="476" t="n"/>
      <c r="VNF370" s="476" t="n"/>
      <c r="VNG370" s="476" t="n"/>
      <c r="VNH370" s="476" t="n"/>
      <c r="VNI370" s="476" t="n"/>
      <c r="VNJ370" s="476" t="n"/>
      <c r="VNK370" s="476" t="n"/>
      <c r="VNL370" s="476" t="n"/>
      <c r="VNM370" s="476" t="n"/>
      <c r="VNN370" s="476" t="n"/>
      <c r="VNO370" s="476" t="n"/>
      <c r="VNP370" s="476" t="n"/>
      <c r="VNQ370" s="476" t="n"/>
      <c r="VNR370" s="476" t="n"/>
      <c r="VNS370" s="476" t="n"/>
      <c r="VNT370" s="476" t="n"/>
      <c r="VNU370" s="476" t="n"/>
      <c r="VNV370" s="476" t="n"/>
      <c r="VNW370" s="476" t="n"/>
      <c r="VNX370" s="476" t="n"/>
      <c r="VNY370" s="476" t="n"/>
      <c r="VNZ370" s="476" t="n"/>
      <c r="VOA370" s="476" t="n"/>
      <c r="VOB370" s="476" t="n"/>
      <c r="VOC370" s="476" t="n"/>
      <c r="VOD370" s="476" t="n"/>
      <c r="VOE370" s="476" t="n"/>
      <c r="VOF370" s="476" t="n"/>
      <c r="VOG370" s="476" t="n"/>
      <c r="VOH370" s="476" t="n"/>
      <c r="VOI370" s="476" t="n"/>
      <c r="VOJ370" s="476" t="n"/>
      <c r="VOK370" s="476" t="n"/>
      <c r="VOL370" s="476" t="n"/>
      <c r="VOM370" s="476" t="n"/>
      <c r="VON370" s="476" t="n"/>
      <c r="VOO370" s="476" t="n"/>
      <c r="VOP370" s="476" t="n"/>
      <c r="VOQ370" s="476" t="n"/>
      <c r="VOR370" s="476" t="n"/>
      <c r="VOS370" s="476" t="n"/>
      <c r="VOT370" s="476" t="n"/>
      <c r="VOU370" s="476" t="n"/>
      <c r="VOV370" s="476" t="n"/>
      <c r="VOW370" s="476" t="n"/>
      <c r="VOX370" s="476" t="n"/>
      <c r="VOY370" s="476" t="n"/>
      <c r="VOZ370" s="476" t="n"/>
      <c r="VPA370" s="476" t="n"/>
      <c r="VPB370" s="476" t="n"/>
      <c r="VPC370" s="476" t="n"/>
      <c r="VPD370" s="476" t="n"/>
      <c r="VPE370" s="476" t="n"/>
      <c r="VPF370" s="476" t="n"/>
      <c r="VPG370" s="476" t="n"/>
      <c r="VPH370" s="476" t="n"/>
      <c r="VPI370" s="476" t="n"/>
      <c r="VPJ370" s="476" t="n"/>
      <c r="VPK370" s="476" t="n"/>
      <c r="VPL370" s="476" t="n"/>
      <c r="VPM370" s="476" t="n"/>
      <c r="VPN370" s="476" t="n"/>
      <c r="VPO370" s="476" t="n"/>
      <c r="VPP370" s="476" t="n"/>
      <c r="VPQ370" s="476" t="n"/>
      <c r="VPR370" s="476" t="n"/>
      <c r="VPS370" s="476" t="n"/>
      <c r="VPT370" s="476" t="n"/>
      <c r="VPU370" s="476" t="n"/>
      <c r="VPV370" s="476" t="n"/>
      <c r="VPW370" s="476" t="n"/>
      <c r="VPX370" s="476" t="n"/>
      <c r="VPY370" s="476" t="n"/>
      <c r="VPZ370" s="476" t="n"/>
      <c r="VQA370" s="476" t="n"/>
      <c r="VQB370" s="476" t="n"/>
      <c r="VQC370" s="476" t="n"/>
      <c r="VQD370" s="476" t="n"/>
      <c r="VQE370" s="476" t="n"/>
      <c r="VQF370" s="476" t="n"/>
      <c r="VQG370" s="476" t="n"/>
      <c r="VQH370" s="476" t="n"/>
      <c r="VQI370" s="476" t="n"/>
      <c r="VQJ370" s="476" t="n"/>
      <c r="VQK370" s="476" t="n"/>
      <c r="VQL370" s="476" t="n"/>
      <c r="VQM370" s="476" t="n"/>
      <c r="VQN370" s="476" t="n"/>
      <c r="VQO370" s="476" t="n"/>
      <c r="VQP370" s="476" t="n"/>
      <c r="VQQ370" s="476" t="n"/>
      <c r="VQR370" s="476" t="n"/>
      <c r="VQS370" s="476" t="n"/>
      <c r="VQT370" s="476" t="n"/>
      <c r="VQU370" s="476" t="n"/>
      <c r="VQV370" s="476" t="n"/>
      <c r="VQW370" s="476" t="n"/>
      <c r="VQX370" s="476" t="n"/>
      <c r="VQY370" s="476" t="n"/>
      <c r="VQZ370" s="476" t="n"/>
      <c r="VRA370" s="476" t="n"/>
      <c r="VRB370" s="476" t="n"/>
      <c r="VRC370" s="476" t="n"/>
      <c r="VRD370" s="476" t="n"/>
      <c r="VRE370" s="476" t="n"/>
      <c r="VRF370" s="476" t="n"/>
      <c r="VRG370" s="476" t="n"/>
      <c r="VRH370" s="476" t="n"/>
      <c r="VRI370" s="476" t="n"/>
      <c r="VRJ370" s="476" t="n"/>
      <c r="VRK370" s="476" t="n"/>
      <c r="VRL370" s="476" t="n"/>
      <c r="VRM370" s="476" t="n"/>
      <c r="VRN370" s="476" t="n"/>
      <c r="VRO370" s="476" t="n"/>
      <c r="VRP370" s="476" t="n"/>
      <c r="VRQ370" s="476" t="n"/>
      <c r="VRR370" s="476" t="n"/>
      <c r="VRS370" s="476" t="n"/>
      <c r="VRT370" s="476" t="n"/>
      <c r="VRU370" s="476" t="n"/>
      <c r="VRV370" s="476" t="n"/>
      <c r="VRW370" s="476" t="n"/>
      <c r="VRX370" s="476" t="n"/>
      <c r="VRY370" s="476" t="n"/>
      <c r="VRZ370" s="476" t="n"/>
      <c r="VSA370" s="476" t="n"/>
      <c r="VSB370" s="476" t="n"/>
      <c r="VSC370" s="476" t="n"/>
      <c r="VSD370" s="476" t="n"/>
      <c r="VSE370" s="476" t="n"/>
      <c r="VSF370" s="476" t="n"/>
      <c r="VSG370" s="476" t="n"/>
      <c r="VSH370" s="476" t="n"/>
      <c r="VSI370" s="476" t="n"/>
      <c r="VSJ370" s="476" t="n"/>
      <c r="VSK370" s="476" t="n"/>
      <c r="VSL370" s="476" t="n"/>
      <c r="VSM370" s="476" t="n"/>
      <c r="VSN370" s="476" t="n"/>
      <c r="VSO370" s="476" t="n"/>
      <c r="VSP370" s="476" t="n"/>
      <c r="VSQ370" s="476" t="n"/>
      <c r="VSR370" s="476" t="n"/>
      <c r="VSS370" s="476" t="n"/>
      <c r="VST370" s="476" t="n"/>
      <c r="VSU370" s="476" t="n"/>
      <c r="VSV370" s="476" t="n"/>
      <c r="VSW370" s="476" t="n"/>
      <c r="VSX370" s="476" t="n"/>
      <c r="VSY370" s="476" t="n"/>
      <c r="VSZ370" s="476" t="n"/>
      <c r="VTA370" s="476" t="n"/>
      <c r="VTB370" s="476" t="n"/>
      <c r="VTC370" s="476" t="n"/>
      <c r="VTD370" s="476" t="n"/>
      <c r="VTE370" s="476" t="n"/>
      <c r="VTF370" s="476" t="n"/>
      <c r="VTG370" s="476" t="n"/>
      <c r="VTH370" s="476" t="n"/>
      <c r="VTI370" s="476" t="n"/>
      <c r="VTJ370" s="476" t="n"/>
      <c r="VTK370" s="476" t="n"/>
      <c r="VTL370" s="476" t="n"/>
      <c r="VTM370" s="476" t="n"/>
      <c r="VTN370" s="476" t="n"/>
      <c r="VTO370" s="476" t="n"/>
      <c r="VTP370" s="476" t="n"/>
      <c r="VTQ370" s="476" t="n"/>
      <c r="VTR370" s="476" t="n"/>
      <c r="VTS370" s="476" t="n"/>
      <c r="VTT370" s="476" t="n"/>
      <c r="VTU370" s="476" t="n"/>
      <c r="VTV370" s="476" t="n"/>
      <c r="VTW370" s="476" t="n"/>
      <c r="VTX370" s="476" t="n"/>
      <c r="VTY370" s="476" t="n"/>
      <c r="VTZ370" s="476" t="n"/>
      <c r="VUA370" s="476" t="n"/>
      <c r="VUB370" s="476" t="n"/>
      <c r="VUC370" s="476" t="n"/>
      <c r="VUD370" s="476" t="n"/>
      <c r="VUE370" s="476" t="n"/>
      <c r="VUF370" s="476" t="n"/>
      <c r="VUG370" s="476" t="n"/>
      <c r="VUH370" s="476" t="n"/>
      <c r="VUI370" s="476" t="n"/>
      <c r="VUJ370" s="476" t="n"/>
      <c r="VUK370" s="476" t="n"/>
      <c r="VUL370" s="476" t="n"/>
      <c r="VUM370" s="476" t="n"/>
      <c r="VUN370" s="476" t="n"/>
      <c r="VUO370" s="476" t="n"/>
      <c r="VUP370" s="476" t="n"/>
      <c r="VUQ370" s="476" t="n"/>
      <c r="VUR370" s="476" t="n"/>
      <c r="VUS370" s="476" t="n"/>
      <c r="VUT370" s="476" t="n"/>
      <c r="VUU370" s="476" t="n"/>
      <c r="VUV370" s="476" t="n"/>
      <c r="VUW370" s="476" t="n"/>
      <c r="VUX370" s="476" t="n"/>
      <c r="VUY370" s="476" t="n"/>
      <c r="VUZ370" s="476" t="n"/>
      <c r="VVA370" s="476" t="n"/>
      <c r="VVB370" s="476" t="n"/>
      <c r="VVC370" s="476" t="n"/>
      <c r="VVD370" s="476" t="n"/>
      <c r="VVE370" s="476" t="n"/>
      <c r="VVF370" s="476" t="n"/>
      <c r="VVG370" s="476" t="n"/>
      <c r="VVH370" s="476" t="n"/>
      <c r="VVI370" s="476" t="n"/>
      <c r="VVJ370" s="476" t="n"/>
      <c r="VVK370" s="476" t="n"/>
      <c r="VVL370" s="476" t="n"/>
      <c r="VVM370" s="476" t="n"/>
      <c r="VVN370" s="476" t="n"/>
      <c r="VVO370" s="476" t="n"/>
      <c r="VVP370" s="476" t="n"/>
      <c r="VVQ370" s="476" t="n"/>
      <c r="VVR370" s="476" t="n"/>
      <c r="VVS370" s="476" t="n"/>
      <c r="VVT370" s="476" t="n"/>
      <c r="VVU370" s="476" t="n"/>
      <c r="VVV370" s="476" t="n"/>
      <c r="VVW370" s="476" t="n"/>
      <c r="VVX370" s="476" t="n"/>
      <c r="VVY370" s="476" t="n"/>
      <c r="VVZ370" s="476" t="n"/>
      <c r="VWA370" s="476" t="n"/>
      <c r="VWB370" s="476" t="n"/>
      <c r="VWC370" s="476" t="n"/>
      <c r="VWD370" s="476" t="n"/>
      <c r="VWE370" s="476" t="n"/>
      <c r="VWF370" s="476" t="n"/>
      <c r="VWG370" s="476" t="n"/>
      <c r="VWH370" s="476" t="n"/>
      <c r="VWI370" s="476" t="n"/>
      <c r="VWJ370" s="476" t="n"/>
      <c r="VWK370" s="476" t="n"/>
      <c r="VWL370" s="476" t="n"/>
      <c r="VWM370" s="476" t="n"/>
      <c r="VWN370" s="476" t="n"/>
      <c r="VWO370" s="476" t="n"/>
      <c r="VWP370" s="476" t="n"/>
      <c r="VWQ370" s="476" t="n"/>
      <c r="VWR370" s="476" t="n"/>
      <c r="VWS370" s="476" t="n"/>
      <c r="VWT370" s="476" t="n"/>
      <c r="VWU370" s="476" t="n"/>
      <c r="VWV370" s="476" t="n"/>
      <c r="VWW370" s="476" t="n"/>
      <c r="VWX370" s="476" t="n"/>
      <c r="VWY370" s="476" t="n"/>
      <c r="VWZ370" s="476" t="n"/>
      <c r="VXA370" s="476" t="n"/>
      <c r="VXB370" s="476" t="n"/>
      <c r="VXC370" s="476" t="n"/>
      <c r="VXD370" s="476" t="n"/>
      <c r="VXE370" s="476" t="n"/>
      <c r="VXF370" s="476" t="n"/>
      <c r="VXG370" s="476" t="n"/>
      <c r="VXH370" s="476" t="n"/>
      <c r="VXI370" s="476" t="n"/>
      <c r="VXJ370" s="476" t="n"/>
      <c r="VXK370" s="476" t="n"/>
      <c r="VXL370" s="476" t="n"/>
      <c r="VXM370" s="476" t="n"/>
      <c r="VXN370" s="476" t="n"/>
      <c r="VXO370" s="476" t="n"/>
      <c r="VXP370" s="476" t="n"/>
      <c r="VXQ370" s="476" t="n"/>
      <c r="VXR370" s="476" t="n"/>
      <c r="VXS370" s="476" t="n"/>
      <c r="VXT370" s="476" t="n"/>
      <c r="VXU370" s="476" t="n"/>
      <c r="VXV370" s="476" t="n"/>
      <c r="VXW370" s="476" t="n"/>
      <c r="VXX370" s="476" t="n"/>
      <c r="VXY370" s="476" t="n"/>
      <c r="VXZ370" s="476" t="n"/>
      <c r="VYA370" s="476" t="n"/>
      <c r="VYB370" s="476" t="n"/>
      <c r="VYC370" s="476" t="n"/>
      <c r="VYD370" s="476" t="n"/>
      <c r="VYE370" s="476" t="n"/>
      <c r="VYF370" s="476" t="n"/>
      <c r="VYG370" s="476" t="n"/>
      <c r="VYH370" s="476" t="n"/>
      <c r="VYI370" s="476" t="n"/>
      <c r="VYJ370" s="476" t="n"/>
      <c r="VYK370" s="476" t="n"/>
      <c r="VYL370" s="476" t="n"/>
      <c r="VYM370" s="476" t="n"/>
      <c r="VYN370" s="476" t="n"/>
      <c r="VYO370" s="476" t="n"/>
      <c r="VYP370" s="476" t="n"/>
      <c r="VYQ370" s="476" t="n"/>
      <c r="VYR370" s="476" t="n"/>
      <c r="VYS370" s="476" t="n"/>
      <c r="VYT370" s="476" t="n"/>
      <c r="VYU370" s="476" t="n"/>
      <c r="VYV370" s="476" t="n"/>
      <c r="VYW370" s="476" t="n"/>
      <c r="VYX370" s="476" t="n"/>
      <c r="VYY370" s="476" t="n"/>
      <c r="VYZ370" s="476" t="n"/>
      <c r="VZA370" s="476" t="n"/>
      <c r="VZB370" s="476" t="n"/>
      <c r="VZC370" s="476" t="n"/>
      <c r="VZD370" s="476" t="n"/>
      <c r="VZE370" s="476" t="n"/>
      <c r="VZF370" s="476" t="n"/>
      <c r="VZG370" s="476" t="n"/>
      <c r="VZH370" s="476" t="n"/>
      <c r="VZI370" s="476" t="n"/>
      <c r="VZJ370" s="476" t="n"/>
      <c r="VZK370" s="476" t="n"/>
      <c r="VZL370" s="476" t="n"/>
      <c r="VZM370" s="476" t="n"/>
      <c r="VZN370" s="476" t="n"/>
      <c r="VZO370" s="476" t="n"/>
      <c r="VZP370" s="476" t="n"/>
      <c r="VZQ370" s="476" t="n"/>
      <c r="VZR370" s="476" t="n"/>
      <c r="VZS370" s="476" t="n"/>
      <c r="VZT370" s="476" t="n"/>
      <c r="VZU370" s="476" t="n"/>
      <c r="VZV370" s="476" t="n"/>
      <c r="VZW370" s="476" t="n"/>
      <c r="VZX370" s="476" t="n"/>
      <c r="VZY370" s="476" t="n"/>
      <c r="VZZ370" s="476" t="n"/>
      <c r="WAA370" s="476" t="n"/>
      <c r="WAB370" s="476" t="n"/>
      <c r="WAC370" s="476" t="n"/>
      <c r="WAD370" s="476" t="n"/>
      <c r="WAE370" s="476" t="n"/>
      <c r="WAF370" s="476" t="n"/>
      <c r="WAG370" s="476" t="n"/>
      <c r="WAH370" s="476" t="n"/>
      <c r="WAI370" s="476" t="n"/>
      <c r="WAJ370" s="476" t="n"/>
      <c r="WAK370" s="476" t="n"/>
      <c r="WAL370" s="476" t="n"/>
      <c r="WAM370" s="476" t="n"/>
      <c r="WAN370" s="476" t="n"/>
      <c r="WAO370" s="476" t="n"/>
      <c r="WAP370" s="476" t="n"/>
      <c r="WAQ370" s="476" t="n"/>
      <c r="WAR370" s="476" t="n"/>
      <c r="WAS370" s="476" t="n"/>
      <c r="WAT370" s="476" t="n"/>
      <c r="WAU370" s="476" t="n"/>
      <c r="WAV370" s="476" t="n"/>
      <c r="WAW370" s="476" t="n"/>
      <c r="WAX370" s="476" t="n"/>
      <c r="WAY370" s="476" t="n"/>
      <c r="WAZ370" s="476" t="n"/>
      <c r="WBA370" s="476" t="n"/>
      <c r="WBB370" s="476" t="n"/>
      <c r="WBC370" s="476" t="n"/>
      <c r="WBD370" s="476" t="n"/>
      <c r="WBE370" s="476" t="n"/>
      <c r="WBF370" s="476" t="n"/>
      <c r="WBG370" s="476" t="n"/>
      <c r="WBH370" s="476" t="n"/>
      <c r="WBI370" s="476" t="n"/>
      <c r="WBJ370" s="476" t="n"/>
      <c r="WBK370" s="476" t="n"/>
      <c r="WBL370" s="476" t="n"/>
      <c r="WBM370" s="476" t="n"/>
      <c r="WBN370" s="476" t="n"/>
      <c r="WBO370" s="476" t="n"/>
      <c r="WBP370" s="476" t="n"/>
      <c r="WBQ370" s="476" t="n"/>
      <c r="WBR370" s="476" t="n"/>
      <c r="WBS370" s="476" t="n"/>
      <c r="WBT370" s="476" t="n"/>
      <c r="WBU370" s="476" t="n"/>
      <c r="WBV370" s="476" t="n"/>
      <c r="WBW370" s="476" t="n"/>
      <c r="WBX370" s="476" t="n"/>
      <c r="WBY370" s="476" t="n"/>
      <c r="WBZ370" s="476" t="n"/>
      <c r="WCA370" s="476" t="n"/>
      <c r="WCB370" s="476" t="n"/>
      <c r="WCC370" s="476" t="n"/>
      <c r="WCD370" s="476" t="n"/>
      <c r="WCE370" s="476" t="n"/>
      <c r="WCF370" s="476" t="n"/>
      <c r="WCG370" s="476" t="n"/>
      <c r="WCH370" s="476" t="n"/>
      <c r="WCI370" s="476" t="n"/>
      <c r="WCJ370" s="476" t="n"/>
      <c r="WCK370" s="476" t="n"/>
      <c r="WCL370" s="476" t="n"/>
      <c r="WCM370" s="476" t="n"/>
      <c r="WCN370" s="476" t="n"/>
      <c r="WCO370" s="476" t="n"/>
      <c r="WCP370" s="476" t="n"/>
      <c r="WCQ370" s="476" t="n"/>
      <c r="WCR370" s="476" t="n"/>
      <c r="WCS370" s="476" t="n"/>
      <c r="WCT370" s="476" t="n"/>
      <c r="WCU370" s="476" t="n"/>
      <c r="WCV370" s="476" t="n"/>
      <c r="WCW370" s="476" t="n"/>
      <c r="WCX370" s="476" t="n"/>
      <c r="WCY370" s="476" t="n"/>
      <c r="WCZ370" s="476" t="n"/>
      <c r="WDA370" s="476" t="n"/>
      <c r="WDB370" s="476" t="n"/>
      <c r="WDC370" s="476" t="n"/>
      <c r="WDD370" s="476" t="n"/>
      <c r="WDE370" s="476" t="n"/>
      <c r="WDF370" s="476" t="n"/>
      <c r="WDG370" s="476" t="n"/>
      <c r="WDH370" s="476" t="n"/>
      <c r="WDI370" s="476" t="n"/>
      <c r="WDJ370" s="476" t="n"/>
      <c r="WDK370" s="476" t="n"/>
      <c r="WDL370" s="476" t="n"/>
      <c r="WDM370" s="476" t="n"/>
      <c r="WDN370" s="476" t="n"/>
      <c r="WDO370" s="476" t="n"/>
      <c r="WDP370" s="476" t="n"/>
      <c r="WDQ370" s="476" t="n"/>
      <c r="WDR370" s="476" t="n"/>
      <c r="WDS370" s="476" t="n"/>
      <c r="WDT370" s="476" t="n"/>
      <c r="WDU370" s="476" t="n"/>
      <c r="WDV370" s="476" t="n"/>
      <c r="WDW370" s="476" t="n"/>
      <c r="WDX370" s="476" t="n"/>
      <c r="WDY370" s="476" t="n"/>
      <c r="WDZ370" s="476" t="n"/>
      <c r="WEA370" s="476" t="n"/>
      <c r="WEB370" s="476" t="n"/>
      <c r="WEC370" s="476" t="n"/>
      <c r="WED370" s="476" t="n"/>
      <c r="WEE370" s="476" t="n"/>
      <c r="WEF370" s="476" t="n"/>
      <c r="WEG370" s="476" t="n"/>
      <c r="WEH370" s="476" t="n"/>
      <c r="WEI370" s="476" t="n"/>
      <c r="WEJ370" s="476" t="n"/>
      <c r="WEK370" s="476" t="n"/>
      <c r="WEL370" s="476" t="n"/>
      <c r="WEM370" s="476" t="n"/>
      <c r="WEN370" s="476" t="n"/>
      <c r="WEO370" s="476" t="n"/>
      <c r="WEP370" s="476" t="n"/>
      <c r="WEQ370" s="476" t="n"/>
      <c r="WER370" s="476" t="n"/>
      <c r="WES370" s="476" t="n"/>
      <c r="WET370" s="476" t="n"/>
      <c r="WEU370" s="476" t="n"/>
      <c r="WEV370" s="476" t="n"/>
      <c r="WEW370" s="476" t="n"/>
      <c r="WEX370" s="476" t="n"/>
      <c r="WEY370" s="476" t="n"/>
      <c r="WEZ370" s="476" t="n"/>
      <c r="WFA370" s="476" t="n"/>
      <c r="WFB370" s="476" t="n"/>
      <c r="WFC370" s="476" t="n"/>
      <c r="WFD370" s="476" t="n"/>
      <c r="WFE370" s="476" t="n"/>
      <c r="WFF370" s="476" t="n"/>
      <c r="WFG370" s="476" t="n"/>
      <c r="WFH370" s="476" t="n"/>
      <c r="WFI370" s="476" t="n"/>
      <c r="WFJ370" s="476" t="n"/>
      <c r="WFK370" s="476" t="n"/>
      <c r="WFL370" s="476" t="n"/>
      <c r="WFM370" s="476" t="n"/>
      <c r="WFN370" s="476" t="n"/>
      <c r="WFO370" s="476" t="n"/>
      <c r="WFP370" s="476" t="n"/>
      <c r="WFQ370" s="476" t="n"/>
      <c r="WFR370" s="476" t="n"/>
      <c r="WFS370" s="476" t="n"/>
      <c r="WFT370" s="476" t="n"/>
      <c r="WFU370" s="476" t="n"/>
      <c r="WFV370" s="476" t="n"/>
      <c r="WFW370" s="476" t="n"/>
      <c r="WFX370" s="476" t="n"/>
      <c r="WFY370" s="476" t="n"/>
      <c r="WFZ370" s="476" t="n"/>
      <c r="WGA370" s="476" t="n"/>
      <c r="WGB370" s="476" t="n"/>
      <c r="WGC370" s="476" t="n"/>
      <c r="WGD370" s="476" t="n"/>
      <c r="WGE370" s="476" t="n"/>
      <c r="WGF370" s="476" t="n"/>
      <c r="WGG370" s="476" t="n"/>
      <c r="WGH370" s="476" t="n"/>
      <c r="WGI370" s="476" t="n"/>
      <c r="WGJ370" s="476" t="n"/>
      <c r="WGK370" s="476" t="n"/>
      <c r="WGL370" s="476" t="n"/>
      <c r="WGM370" s="476" t="n"/>
      <c r="WGN370" s="476" t="n"/>
      <c r="WGO370" s="476" t="n"/>
      <c r="WGP370" s="476" t="n"/>
      <c r="WGQ370" s="476" t="n"/>
      <c r="WGR370" s="476" t="n"/>
      <c r="WGS370" s="476" t="n"/>
      <c r="WGT370" s="476" t="n"/>
      <c r="WGU370" s="476" t="n"/>
      <c r="WGV370" s="476" t="n"/>
      <c r="WGW370" s="476" t="n"/>
      <c r="WGX370" s="476" t="n"/>
      <c r="WGY370" s="476" t="n"/>
      <c r="WGZ370" s="476" t="n"/>
      <c r="WHA370" s="476" t="n"/>
      <c r="WHB370" s="476" t="n"/>
      <c r="WHC370" s="476" t="n"/>
      <c r="WHD370" s="476" t="n"/>
      <c r="WHE370" s="476" t="n"/>
      <c r="WHF370" s="476" t="n"/>
      <c r="WHG370" s="476" t="n"/>
      <c r="WHH370" s="476" t="n"/>
      <c r="WHI370" s="476" t="n"/>
      <c r="WHJ370" s="476" t="n"/>
      <c r="WHK370" s="476" t="n"/>
      <c r="WHL370" s="476" t="n"/>
      <c r="WHM370" s="476" t="n"/>
      <c r="WHN370" s="476" t="n"/>
      <c r="WHO370" s="476" t="n"/>
      <c r="WHP370" s="476" t="n"/>
      <c r="WHQ370" s="476" t="n"/>
      <c r="WHR370" s="476" t="n"/>
      <c r="WHS370" s="476" t="n"/>
      <c r="WHT370" s="476" t="n"/>
      <c r="WHU370" s="476" t="n"/>
      <c r="WHV370" s="476" t="n"/>
      <c r="WHW370" s="476" t="n"/>
      <c r="WHX370" s="476" t="n"/>
      <c r="WHY370" s="476" t="n"/>
      <c r="WHZ370" s="476" t="n"/>
      <c r="WIA370" s="476" t="n"/>
      <c r="WIB370" s="476" t="n"/>
      <c r="WIC370" s="476" t="n"/>
      <c r="WID370" s="476" t="n"/>
      <c r="WIE370" s="476" t="n"/>
      <c r="WIF370" s="476" t="n"/>
      <c r="WIG370" s="476" t="n"/>
      <c r="WIH370" s="476" t="n"/>
      <c r="WII370" s="476" t="n"/>
      <c r="WIJ370" s="476" t="n"/>
      <c r="WIK370" s="476" t="n"/>
      <c r="WIL370" s="476" t="n"/>
      <c r="WIM370" s="476" t="n"/>
      <c r="WIN370" s="476" t="n"/>
      <c r="WIO370" s="476" t="n"/>
      <c r="WIP370" s="476" t="n"/>
      <c r="WIQ370" s="476" t="n"/>
      <c r="WIR370" s="476" t="n"/>
      <c r="WIS370" s="476" t="n"/>
      <c r="WIT370" s="476" t="n"/>
      <c r="WIU370" s="476" t="n"/>
      <c r="WIV370" s="476" t="n"/>
      <c r="WIW370" s="476" t="n"/>
      <c r="WIX370" s="476" t="n"/>
      <c r="WIY370" s="476" t="n"/>
      <c r="WIZ370" s="476" t="n"/>
      <c r="WJA370" s="476" t="n"/>
      <c r="WJB370" s="476" t="n"/>
      <c r="WJC370" s="476" t="n"/>
      <c r="WJD370" s="476" t="n"/>
      <c r="WJE370" s="476" t="n"/>
      <c r="WJF370" s="476" t="n"/>
      <c r="WJG370" s="476" t="n"/>
      <c r="WJH370" s="476" t="n"/>
      <c r="WJI370" s="476" t="n"/>
      <c r="WJJ370" s="476" t="n"/>
      <c r="WJK370" s="476" t="n"/>
      <c r="WJL370" s="476" t="n"/>
      <c r="WJM370" s="476" t="n"/>
      <c r="WJN370" s="476" t="n"/>
      <c r="WJO370" s="476" t="n"/>
      <c r="WJP370" s="476" t="n"/>
      <c r="WJQ370" s="476" t="n"/>
      <c r="WJR370" s="476" t="n"/>
      <c r="WJS370" s="476" t="n"/>
      <c r="WJT370" s="476" t="n"/>
      <c r="WJU370" s="476" t="n"/>
      <c r="WJV370" s="476" t="n"/>
      <c r="WJW370" s="476" t="n"/>
      <c r="WJX370" s="476" t="n"/>
      <c r="WJY370" s="476" t="n"/>
      <c r="WJZ370" s="476" t="n"/>
      <c r="WKA370" s="476" t="n"/>
      <c r="WKB370" s="476" t="n"/>
      <c r="WKC370" s="476" t="n"/>
      <c r="WKD370" s="476" t="n"/>
      <c r="WKE370" s="476" t="n"/>
      <c r="WKF370" s="476" t="n"/>
      <c r="WKG370" s="476" t="n"/>
      <c r="WKH370" s="476" t="n"/>
      <c r="WKI370" s="476" t="n"/>
      <c r="WKJ370" s="476" t="n"/>
      <c r="WKK370" s="476" t="n"/>
      <c r="WKL370" s="476" t="n"/>
      <c r="WKM370" s="476" t="n"/>
      <c r="WKN370" s="476" t="n"/>
      <c r="WKO370" s="476" t="n"/>
      <c r="WKP370" s="476" t="n"/>
      <c r="WKQ370" s="476" t="n"/>
      <c r="WKR370" s="476" t="n"/>
      <c r="WKS370" s="476" t="n"/>
      <c r="WKT370" s="476" t="n"/>
      <c r="WKU370" s="476" t="n"/>
      <c r="WKV370" s="476" t="n"/>
      <c r="WKW370" s="476" t="n"/>
      <c r="WKX370" s="476" t="n"/>
      <c r="WKY370" s="476" t="n"/>
      <c r="WKZ370" s="476" t="n"/>
      <c r="WLA370" s="476" t="n"/>
      <c r="WLB370" s="476" t="n"/>
      <c r="WLC370" s="476" t="n"/>
      <c r="WLD370" s="476" t="n"/>
      <c r="WLE370" s="476" t="n"/>
      <c r="WLF370" s="476" t="n"/>
      <c r="WLG370" s="476" t="n"/>
      <c r="WLH370" s="476" t="n"/>
      <c r="WLI370" s="476" t="n"/>
      <c r="WLJ370" s="476" t="n"/>
      <c r="WLK370" s="476" t="n"/>
      <c r="WLL370" s="476" t="n"/>
      <c r="WLM370" s="476" t="n"/>
      <c r="WLN370" s="476" t="n"/>
      <c r="WLO370" s="476" t="n"/>
      <c r="WLP370" s="476" t="n"/>
      <c r="WLQ370" s="476" t="n"/>
      <c r="WLR370" s="476" t="n"/>
      <c r="WLS370" s="476" t="n"/>
      <c r="WLT370" s="476" t="n"/>
      <c r="WLU370" s="476" t="n"/>
      <c r="WLV370" s="476" t="n"/>
      <c r="WLW370" s="476" t="n"/>
      <c r="WLX370" s="476" t="n"/>
      <c r="WLY370" s="476" t="n"/>
      <c r="WLZ370" s="476" t="n"/>
      <c r="WMA370" s="476" t="n"/>
      <c r="WMB370" s="476" t="n"/>
      <c r="WMC370" s="476" t="n"/>
      <c r="WMD370" s="476" t="n"/>
      <c r="WME370" s="476" t="n"/>
      <c r="WMF370" s="476" t="n"/>
      <c r="WMG370" s="476" t="n"/>
      <c r="WMH370" s="476" t="n"/>
      <c r="WMI370" s="476" t="n"/>
      <c r="WMJ370" s="476" t="n"/>
      <c r="WMK370" s="476" t="n"/>
      <c r="WML370" s="476" t="n"/>
      <c r="WMM370" s="476" t="n"/>
      <c r="WMN370" s="476" t="n"/>
      <c r="WMO370" s="476" t="n"/>
      <c r="WMP370" s="476" t="n"/>
      <c r="WMQ370" s="476" t="n"/>
      <c r="WMR370" s="476" t="n"/>
      <c r="WMS370" s="476" t="n"/>
      <c r="WMT370" s="476" t="n"/>
      <c r="WMU370" s="476" t="n"/>
      <c r="WMV370" s="476" t="n"/>
      <c r="WMW370" s="476" t="n"/>
      <c r="WMX370" s="476" t="n"/>
      <c r="WMY370" s="476" t="n"/>
      <c r="WMZ370" s="476" t="n"/>
      <c r="WNA370" s="476" t="n"/>
      <c r="WNB370" s="476" t="n"/>
      <c r="WNC370" s="476" t="n"/>
      <c r="WND370" s="476" t="n"/>
      <c r="WNE370" s="476" t="n"/>
      <c r="WNF370" s="476" t="n"/>
      <c r="WNG370" s="476" t="n"/>
      <c r="WNH370" s="476" t="n"/>
      <c r="WNI370" s="476" t="n"/>
      <c r="WNJ370" s="476" t="n"/>
      <c r="WNK370" s="476" t="n"/>
      <c r="WNL370" s="476" t="n"/>
      <c r="WNM370" s="476" t="n"/>
      <c r="WNN370" s="476" t="n"/>
      <c r="WNO370" s="476" t="n"/>
      <c r="WNP370" s="476" t="n"/>
      <c r="WNQ370" s="476" t="n"/>
      <c r="WNR370" s="476" t="n"/>
      <c r="WNS370" s="476" t="n"/>
      <c r="WNT370" s="476" t="n"/>
      <c r="WNU370" s="476" t="n"/>
      <c r="WNV370" s="476" t="n"/>
      <c r="WNW370" s="476" t="n"/>
      <c r="WNX370" s="476" t="n"/>
      <c r="WNY370" s="476" t="n"/>
      <c r="WNZ370" s="476" t="n"/>
      <c r="WOA370" s="476" t="n"/>
      <c r="WOB370" s="476" t="n"/>
      <c r="WOC370" s="476" t="n"/>
      <c r="WOD370" s="476" t="n"/>
      <c r="WOE370" s="476" t="n"/>
      <c r="WOF370" s="476" t="n"/>
      <c r="WOG370" s="476" t="n"/>
      <c r="WOH370" s="476" t="n"/>
      <c r="WOI370" s="476" t="n"/>
      <c r="WOJ370" s="476" t="n"/>
      <c r="WOK370" s="476" t="n"/>
      <c r="WOL370" s="476" t="n"/>
      <c r="WOM370" s="476" t="n"/>
      <c r="WON370" s="476" t="n"/>
      <c r="WOO370" s="476" t="n"/>
      <c r="WOP370" s="476" t="n"/>
      <c r="WOQ370" s="476" t="n"/>
      <c r="WOR370" s="476" t="n"/>
      <c r="WOS370" s="476" t="n"/>
      <c r="WOT370" s="476" t="n"/>
      <c r="WOU370" s="476" t="n"/>
      <c r="WOV370" s="476" t="n"/>
      <c r="WOW370" s="476" t="n"/>
      <c r="WOX370" s="476" t="n"/>
      <c r="WOY370" s="476" t="n"/>
      <c r="WOZ370" s="476" t="n"/>
      <c r="WPA370" s="476" t="n"/>
      <c r="WPB370" s="476" t="n"/>
      <c r="WPC370" s="476" t="n"/>
      <c r="WPD370" s="476" t="n"/>
      <c r="WPE370" s="476" t="n"/>
      <c r="WPF370" s="476" t="n"/>
      <c r="WPG370" s="476" t="n"/>
      <c r="WPH370" s="476" t="n"/>
      <c r="WPI370" s="476" t="n"/>
      <c r="WPJ370" s="476" t="n"/>
      <c r="WPK370" s="476" t="n"/>
      <c r="WPL370" s="476" t="n"/>
      <c r="WPM370" s="476" t="n"/>
      <c r="WPN370" s="476" t="n"/>
      <c r="WPO370" s="476" t="n"/>
      <c r="WPP370" s="476" t="n"/>
      <c r="WPQ370" s="476" t="n"/>
      <c r="WPR370" s="476" t="n"/>
      <c r="WPS370" s="476" t="n"/>
      <c r="WPT370" s="476" t="n"/>
      <c r="WPU370" s="476" t="n"/>
      <c r="WPV370" s="476" t="n"/>
      <c r="WPW370" s="476" t="n"/>
      <c r="WPX370" s="476" t="n"/>
      <c r="WPY370" s="476" t="n"/>
      <c r="WPZ370" s="476" t="n"/>
      <c r="WQA370" s="476" t="n"/>
      <c r="WQB370" s="476" t="n"/>
      <c r="WQC370" s="476" t="n"/>
      <c r="WQD370" s="476" t="n"/>
      <c r="WQE370" s="476" t="n"/>
      <c r="WQF370" s="476" t="n"/>
      <c r="WQG370" s="476" t="n"/>
      <c r="WQH370" s="476" t="n"/>
      <c r="WQI370" s="476" t="n"/>
      <c r="WQJ370" s="476" t="n"/>
      <c r="WQK370" s="476" t="n"/>
      <c r="WQL370" s="476" t="n"/>
      <c r="WQM370" s="476" t="n"/>
      <c r="WQN370" s="476" t="n"/>
      <c r="WQO370" s="476" t="n"/>
      <c r="WQP370" s="476" t="n"/>
      <c r="WQQ370" s="476" t="n"/>
      <c r="WQR370" s="476" t="n"/>
      <c r="WQS370" s="476" t="n"/>
      <c r="WQT370" s="476" t="n"/>
      <c r="WQU370" s="476" t="n"/>
      <c r="WQV370" s="476" t="n"/>
      <c r="WQW370" s="476" t="n"/>
      <c r="WQX370" s="476" t="n"/>
      <c r="WQY370" s="476" t="n"/>
      <c r="WQZ370" s="476" t="n"/>
      <c r="WRA370" s="476" t="n"/>
      <c r="WRB370" s="476" t="n"/>
      <c r="WRC370" s="476" t="n"/>
      <c r="WRD370" s="476" t="n"/>
      <c r="WRE370" s="476" t="n"/>
      <c r="WRF370" s="476" t="n"/>
      <c r="WRG370" s="476" t="n"/>
      <c r="WRH370" s="476" t="n"/>
      <c r="WRI370" s="476" t="n"/>
      <c r="WRJ370" s="476" t="n"/>
      <c r="WRK370" s="476" t="n"/>
      <c r="WRL370" s="476" t="n"/>
      <c r="WRM370" s="476" t="n"/>
      <c r="WRN370" s="476" t="n"/>
      <c r="WRO370" s="476" t="n"/>
      <c r="WRP370" s="476" t="n"/>
      <c r="WRQ370" s="476" t="n"/>
      <c r="WRR370" s="476" t="n"/>
      <c r="WRS370" s="476" t="n"/>
      <c r="WRT370" s="476" t="n"/>
      <c r="WRU370" s="476" t="n"/>
      <c r="WRV370" s="476" t="n"/>
      <c r="WRW370" s="476" t="n"/>
      <c r="WRX370" s="476" t="n"/>
      <c r="WRY370" s="476" t="n"/>
      <c r="WRZ370" s="476" t="n"/>
      <c r="WSA370" s="476" t="n"/>
      <c r="WSB370" s="476" t="n"/>
      <c r="WSC370" s="476" t="n"/>
      <c r="WSD370" s="476" t="n"/>
      <c r="WSE370" s="476" t="n"/>
      <c r="WSF370" s="476" t="n"/>
      <c r="WSG370" s="476" t="n"/>
      <c r="WSH370" s="476" t="n"/>
      <c r="WSI370" s="476" t="n"/>
      <c r="WSJ370" s="476" t="n"/>
      <c r="WSK370" s="476" t="n"/>
      <c r="WSL370" s="476" t="n"/>
      <c r="WSM370" s="476" t="n"/>
      <c r="WSN370" s="476" t="n"/>
      <c r="WSO370" s="476" t="n"/>
      <c r="WSP370" s="476" t="n"/>
      <c r="WSQ370" s="476" t="n"/>
      <c r="WSR370" s="476" t="n"/>
      <c r="WSS370" s="476" t="n"/>
      <c r="WST370" s="476" t="n"/>
      <c r="WSU370" s="476" t="n"/>
      <c r="WSV370" s="476" t="n"/>
      <c r="WSW370" s="476" t="n"/>
      <c r="WSX370" s="476" t="n"/>
      <c r="WSY370" s="476" t="n"/>
      <c r="WSZ370" s="476" t="n"/>
      <c r="WTA370" s="476" t="n"/>
      <c r="WTB370" s="476" t="n"/>
      <c r="WTC370" s="476" t="n"/>
      <c r="WTD370" s="476" t="n"/>
      <c r="WTE370" s="476" t="n"/>
      <c r="WTF370" s="476" t="n"/>
      <c r="WTG370" s="476" t="n"/>
      <c r="WTH370" s="476" t="n"/>
      <c r="WTI370" s="476" t="n"/>
      <c r="WTJ370" s="476" t="n"/>
      <c r="WTK370" s="476" t="n"/>
      <c r="WTL370" s="476" t="n"/>
      <c r="WTM370" s="476" t="n"/>
      <c r="WTN370" s="476" t="n"/>
      <c r="WTO370" s="476" t="n"/>
      <c r="WTP370" s="476" t="n"/>
      <c r="WTQ370" s="476" t="n"/>
      <c r="WTR370" s="476" t="n"/>
      <c r="WTS370" s="476" t="n"/>
      <c r="WTT370" s="476" t="n"/>
      <c r="WTU370" s="476" t="n"/>
      <c r="WTV370" s="476" t="n"/>
      <c r="WTW370" s="476" t="n"/>
      <c r="WTX370" s="476" t="n"/>
      <c r="WTY370" s="476" t="n"/>
      <c r="WTZ370" s="476" t="n"/>
      <c r="WUA370" s="476" t="n"/>
      <c r="WUB370" s="476" t="n"/>
      <c r="WUC370" s="476" t="n"/>
      <c r="WUD370" s="476" t="n"/>
      <c r="WUE370" s="476" t="n"/>
      <c r="WUF370" s="476" t="n"/>
      <c r="WUG370" s="476" t="n"/>
      <c r="WUH370" s="476" t="n"/>
      <c r="WUI370" s="476" t="n"/>
      <c r="WUJ370" s="476" t="n"/>
      <c r="WUK370" s="476" t="n"/>
      <c r="WUL370" s="476" t="n"/>
      <c r="WUM370" s="476" t="n"/>
      <c r="WUN370" s="476" t="n"/>
      <c r="WUO370" s="476" t="n"/>
      <c r="WUP370" s="476" t="n"/>
      <c r="WUQ370" s="476" t="n"/>
      <c r="WUR370" s="476" t="n"/>
      <c r="WUS370" s="476" t="n"/>
      <c r="WUT370" s="476" t="n"/>
      <c r="WUU370" s="476" t="n"/>
      <c r="WUV370" s="476" t="n"/>
      <c r="WUW370" s="476" t="n"/>
      <c r="WUX370" s="476" t="n"/>
      <c r="WUY370" s="476" t="n"/>
      <c r="WUZ370" s="476" t="n"/>
      <c r="WVA370" s="476" t="n"/>
      <c r="WVB370" s="476" t="n"/>
      <c r="WVC370" s="476" t="n"/>
      <c r="WVD370" s="476" t="n"/>
      <c r="WVE370" s="476" t="n"/>
      <c r="WVF370" s="476" t="n"/>
      <c r="WVG370" s="476" t="n"/>
      <c r="WVH370" s="476" t="n"/>
      <c r="WVI370" s="476" t="n"/>
      <c r="WVJ370" s="476" t="n"/>
      <c r="WVK370" s="476" t="n"/>
      <c r="WVL370" s="476" t="n"/>
      <c r="WVM370" s="476" t="n"/>
      <c r="WVN370" s="476" t="n"/>
      <c r="WVO370" s="476" t="n"/>
      <c r="WVP370" s="476" t="n"/>
      <c r="WVQ370" s="476" t="n"/>
      <c r="WVR370" s="476" t="n"/>
      <c r="WVS370" s="476" t="n"/>
      <c r="WVT370" s="476" t="n"/>
      <c r="WVU370" s="476" t="n"/>
      <c r="WVV370" s="476" t="n"/>
      <c r="WVW370" s="476" t="n"/>
      <c r="WVX370" s="476" t="n"/>
      <c r="WVY370" s="476" t="n"/>
      <c r="WVZ370" s="476" t="n"/>
      <c r="WWA370" s="476" t="n"/>
      <c r="WWB370" s="476" t="n"/>
      <c r="WWC370" s="476" t="n"/>
      <c r="WWD370" s="476" t="n"/>
      <c r="WWE370" s="476" t="n"/>
      <c r="WWF370" s="476" t="n"/>
      <c r="WWG370" s="476" t="n"/>
      <c r="WWH370" s="476" t="n"/>
      <c r="WWI370" s="476" t="n"/>
      <c r="WWJ370" s="476" t="n"/>
      <c r="WWK370" s="476" t="n"/>
      <c r="WWL370" s="476" t="n"/>
      <c r="WWM370" s="476" t="n"/>
      <c r="WWN370" s="476" t="n"/>
      <c r="WWO370" s="476" t="n"/>
      <c r="WWP370" s="476" t="n"/>
      <c r="WWQ370" s="476" t="n"/>
      <c r="WWR370" s="476" t="n"/>
      <c r="WWS370" s="476" t="n"/>
      <c r="WWT370" s="476" t="n"/>
      <c r="WWU370" s="476" t="n"/>
      <c r="WWV370" s="476" t="n"/>
      <c r="WWW370" s="476" t="n"/>
      <c r="WWX370" s="476" t="n"/>
      <c r="WWY370" s="476" t="n"/>
      <c r="WWZ370" s="476" t="n"/>
      <c r="WXA370" s="476" t="n"/>
      <c r="WXB370" s="476" t="n"/>
      <c r="WXC370" s="476" t="n"/>
      <c r="WXD370" s="476" t="n"/>
      <c r="WXE370" s="476" t="n"/>
      <c r="WXF370" s="476" t="n"/>
      <c r="WXG370" s="476" t="n"/>
      <c r="WXH370" s="476" t="n"/>
      <c r="WXI370" s="476" t="n"/>
      <c r="WXJ370" s="476" t="n"/>
      <c r="WXK370" s="476" t="n"/>
      <c r="WXL370" s="476" t="n"/>
      <c r="WXM370" s="476" t="n"/>
      <c r="WXN370" s="476" t="n"/>
      <c r="WXO370" s="476" t="n"/>
      <c r="WXP370" s="476" t="n"/>
      <c r="WXQ370" s="476" t="n"/>
      <c r="WXR370" s="476" t="n"/>
      <c r="WXS370" s="476" t="n"/>
      <c r="WXT370" s="476" t="n"/>
      <c r="WXU370" s="476" t="n"/>
      <c r="WXV370" s="476" t="n"/>
      <c r="WXW370" s="476" t="n"/>
      <c r="WXX370" s="476" t="n"/>
      <c r="WXY370" s="476" t="n"/>
      <c r="WXZ370" s="476" t="n"/>
      <c r="WYA370" s="476" t="n"/>
      <c r="WYB370" s="476" t="n"/>
      <c r="WYC370" s="476" t="n"/>
      <c r="WYD370" s="476" t="n"/>
      <c r="WYE370" s="476" t="n"/>
      <c r="WYF370" s="476" t="n"/>
      <c r="WYG370" s="476" t="n"/>
      <c r="WYH370" s="476" t="n"/>
      <c r="WYI370" s="476" t="n"/>
      <c r="WYJ370" s="476" t="n"/>
      <c r="WYK370" s="476" t="n"/>
      <c r="WYL370" s="476" t="n"/>
      <c r="WYM370" s="476" t="n"/>
      <c r="WYN370" s="476" t="n"/>
      <c r="WYO370" s="476" t="n"/>
      <c r="WYP370" s="476" t="n"/>
      <c r="WYQ370" s="476" t="n"/>
      <c r="WYR370" s="476" t="n"/>
      <c r="WYS370" s="476" t="n"/>
      <c r="WYT370" s="476" t="n"/>
      <c r="WYU370" s="476" t="n"/>
      <c r="WYV370" s="476" t="n"/>
      <c r="WYW370" s="476" t="n"/>
      <c r="WYX370" s="476" t="n"/>
      <c r="WYY370" s="476" t="n"/>
      <c r="WYZ370" s="476" t="n"/>
      <c r="WZA370" s="476" t="n"/>
      <c r="WZB370" s="476" t="n"/>
      <c r="WZC370" s="476" t="n"/>
      <c r="WZD370" s="476" t="n"/>
      <c r="WZE370" s="476" t="n"/>
      <c r="WZF370" s="476" t="n"/>
      <c r="WZG370" s="476" t="n"/>
      <c r="WZH370" s="476" t="n"/>
      <c r="WZI370" s="476" t="n"/>
      <c r="WZJ370" s="476" t="n"/>
      <c r="WZK370" s="476" t="n"/>
      <c r="WZL370" s="476" t="n"/>
      <c r="WZM370" s="476" t="n"/>
      <c r="WZN370" s="476" t="n"/>
      <c r="WZO370" s="476" t="n"/>
      <c r="WZP370" s="476" t="n"/>
      <c r="WZQ370" s="476" t="n"/>
      <c r="WZR370" s="476" t="n"/>
      <c r="WZS370" s="476" t="n"/>
      <c r="WZT370" s="476" t="n"/>
      <c r="WZU370" s="476" t="n"/>
      <c r="WZV370" s="476" t="n"/>
      <c r="WZW370" s="476" t="n"/>
      <c r="WZX370" s="476" t="n"/>
      <c r="WZY370" s="476" t="n"/>
      <c r="WZZ370" s="476" t="n"/>
      <c r="XAA370" s="476" t="n"/>
      <c r="XAB370" s="476" t="n"/>
      <c r="XAC370" s="476" t="n"/>
      <c r="XAD370" s="476" t="n"/>
      <c r="XAE370" s="476" t="n"/>
      <c r="XAF370" s="476" t="n"/>
      <c r="XAG370" s="476" t="n"/>
      <c r="XAH370" s="476" t="n"/>
      <c r="XAI370" s="476" t="n"/>
      <c r="XAJ370" s="476" t="n"/>
      <c r="XAK370" s="476" t="n"/>
      <c r="XAL370" s="476" t="n"/>
      <c r="XAM370" s="476" t="n"/>
      <c r="XAN370" s="476" t="n"/>
      <c r="XAO370" s="476" t="n"/>
      <c r="XAP370" s="476" t="n"/>
      <c r="XAQ370" s="476" t="n"/>
      <c r="XAR370" s="476" t="n"/>
      <c r="XAS370" s="476" t="n"/>
      <c r="XAT370" s="476" t="n"/>
      <c r="XAU370" s="476" t="n"/>
      <c r="XAV370" s="476" t="n"/>
      <c r="XAW370" s="476" t="n"/>
      <c r="XAX370" s="476" t="n"/>
      <c r="XAY370" s="476" t="n"/>
      <c r="XAZ370" s="476" t="n"/>
      <c r="XBA370" s="476" t="n"/>
      <c r="XBB370" s="476" t="n"/>
      <c r="XBC370" s="476" t="n"/>
      <c r="XBD370" s="476" t="n"/>
      <c r="XBE370" s="476" t="n"/>
      <c r="XBF370" s="476" t="n"/>
      <c r="XBG370" s="476" t="n"/>
      <c r="XBH370" s="476" t="n"/>
      <c r="XBI370" s="476" t="n"/>
      <c r="XBJ370" s="476" t="n"/>
      <c r="XBK370" s="476" t="n"/>
      <c r="XBL370" s="476" t="n"/>
      <c r="XBM370" s="476" t="n"/>
      <c r="XBN370" s="476" t="n"/>
      <c r="XBO370" s="476" t="n"/>
      <c r="XBP370" s="476" t="n"/>
      <c r="XBQ370" s="476" t="n"/>
      <c r="XBR370" s="476" t="n"/>
      <c r="XBS370" s="476" t="n"/>
      <c r="XBT370" s="476" t="n"/>
      <c r="XBU370" s="476" t="n"/>
      <c r="XBV370" s="476" t="n"/>
      <c r="XBW370" s="476" t="n"/>
      <c r="XBX370" s="476" t="n"/>
      <c r="XBY370" s="476" t="n"/>
      <c r="XBZ370" s="476" t="n"/>
      <c r="XCA370" s="476" t="n"/>
      <c r="XCB370" s="476" t="n"/>
      <c r="XCC370" s="476" t="n"/>
      <c r="XCD370" s="476" t="n"/>
      <c r="XCE370" s="476" t="n"/>
      <c r="XCF370" s="476" t="n"/>
      <c r="XCG370" s="476" t="n"/>
      <c r="XCH370" s="476" t="n"/>
      <c r="XCI370" s="476" t="n"/>
      <c r="XCJ370" s="476" t="n"/>
      <c r="XCK370" s="476" t="n"/>
      <c r="XCL370" s="476" t="n"/>
      <c r="XCM370" s="476" t="n"/>
      <c r="XCN370" s="476" t="n"/>
      <c r="XCO370" s="476" t="n"/>
      <c r="XCP370" s="476" t="n"/>
      <c r="XCQ370" s="476" t="n"/>
      <c r="XCR370" s="476" t="n"/>
      <c r="XCS370" s="476" t="n"/>
    </row>
    <row r="371">
      <c r="C371" s="488" t="inlineStr">
        <is>
          <t>Hotel Name</t>
        </is>
      </c>
      <c r="D371" s="488">
        <f>D5</f>
        <v/>
      </c>
      <c r="E371" s="488">
        <f>E5</f>
        <v/>
      </c>
      <c r="F371" s="355">
        <f>COUNTIF(A:A,C371&amp;D371)</f>
        <v/>
      </c>
      <c r="H371" s="299">
        <f>SUMIF($A$5:$A$369,$C371&amp;$D371,H$5:H$369)</f>
        <v/>
      </c>
      <c r="I371" s="299">
        <f>SUMIF($A$5:$A$369,$C371&amp;$D371,I$5:I$369)</f>
        <v/>
      </c>
      <c r="J371" s="299">
        <f>SUMIF($A$5:$A$369,$C371&amp;$D371,J$5:J$369)</f>
        <v/>
      </c>
      <c r="K371" s="299">
        <f>SUMIF($A$5:$A$369,$C371&amp;$D371,K$5:K$369)</f>
        <v/>
      </c>
      <c r="L371" s="299">
        <f>SUMIF($A$5:$A$369,$C371&amp;$D371,L$5:L$369)</f>
        <v/>
      </c>
      <c r="M371" s="299">
        <f>SUMIF($A$5:$A$369,$C371&amp;$D371,M$5:M$369)</f>
        <v/>
      </c>
      <c r="N371" s="299">
        <f>SUMIF($A$5:$A$369,$C371&amp;$D371,N$5:N$369)</f>
        <v/>
      </c>
      <c r="O371" s="299">
        <f>SUMIF($A$5:$A$369,$C371&amp;$D371,O$5:O$369)</f>
        <v/>
      </c>
      <c r="P371" s="487" t="n"/>
      <c r="Q371" s="487" t="n"/>
      <c r="R371" s="477" t="n"/>
      <c r="S371" s="477" t="n"/>
      <c r="T371" s="477" t="n"/>
      <c r="U371" s="477" t="n"/>
      <c r="V371" s="477" t="n"/>
      <c r="W371" s="477" t="n"/>
      <c r="X371" s="477" t="n"/>
      <c r="Y371" s="477" t="n"/>
      <c r="Z371" s="477" t="n"/>
      <c r="AA371" s="477" t="n"/>
      <c r="AB371" s="299">
        <f>SUMIF($A$5:$A$369,$C371&amp;$D371,AB$5:AB$369)</f>
        <v/>
      </c>
      <c r="AC371" s="299">
        <f>SUMIF($A$5:$A$369,$C371&amp;$D371,AC$5:AC$369)</f>
        <v/>
      </c>
      <c r="AD371" s="299">
        <f>SUMIF($A$5:$A$369,$C371&amp;$D371,AD$5:AD$369)</f>
        <v/>
      </c>
      <c r="AE371" s="299">
        <f>SUMIF($A$5:$A$369,$C371&amp;$D371,AE$5:AE$369)</f>
        <v/>
      </c>
      <c r="AF371" s="299" t="n"/>
      <c r="AG371" s="299">
        <f>SUMIF($A$5:$A$369,$C371&amp;$D371,AG$5:AG$369)</f>
        <v/>
      </c>
      <c r="AH371" s="299">
        <f>SUMIF($A$5:$A$369,$C371&amp;$D371,AH$5:AH$369)</f>
        <v/>
      </c>
      <c r="AI371" s="299">
        <f>SUMIF($A$5:$A$369,$C371&amp;$D371,AI$5:AI$369)</f>
        <v/>
      </c>
      <c r="AJ371" s="299" t="n"/>
      <c r="AK371" s="299">
        <f>SUMIF($A$5:$A$369,$C371&amp;$D371,AK$5:AK$369)</f>
        <v/>
      </c>
      <c r="AL371" s="299">
        <f>SUMIF($A$5:$A$369,$C371&amp;$D371,AL$5:AL$369)</f>
        <v/>
      </c>
      <c r="AM371" s="299">
        <f>SUMIF($A$5:$A$369,$C371&amp;$D371,AM$5:AM$369)</f>
        <v/>
      </c>
      <c r="AN371" s="489" t="n"/>
      <c r="AO371" s="487" t="n"/>
      <c r="AP371" s="487" t="n"/>
      <c r="AR371" s="373" t="n"/>
    </row>
    <row r="372">
      <c r="C372" s="488" t="inlineStr">
        <is>
          <t>Hotel Name</t>
        </is>
      </c>
      <c r="D372" s="488">
        <f>D35</f>
        <v/>
      </c>
      <c r="E372" s="488">
        <f>E35</f>
        <v/>
      </c>
      <c r="F372" s="355">
        <f>COUNTIF(A:A,C372&amp;D372)</f>
        <v/>
      </c>
      <c r="H372" s="299">
        <f>SUMIF($A$5:$A$369,$C372&amp;$D372,H$5:H$369)</f>
        <v/>
      </c>
      <c r="I372" s="299">
        <f>SUMIF($A$5:$A$369,$C372&amp;$D372,I$5:I$369)</f>
        <v/>
      </c>
      <c r="J372" s="299">
        <f>SUMIF($A$5:$A$369,$C372&amp;$D372,J$5:J$369)</f>
        <v/>
      </c>
      <c r="K372" s="299">
        <f>SUMIF($A$5:$A$369,$C372&amp;$D372,K$5:K$369)</f>
        <v/>
      </c>
      <c r="L372" s="299">
        <f>SUMIF($A$5:$A$369,$C372&amp;$D372,L$5:L$369)</f>
        <v/>
      </c>
      <c r="M372" s="299">
        <f>SUMIF($A$5:$A$369,$C372&amp;$D372,M$5:M$369)</f>
        <v/>
      </c>
      <c r="N372" s="299">
        <f>SUMIF($A$5:$A$369,$C372&amp;$D372,N$5:N$369)</f>
        <v/>
      </c>
      <c r="O372" s="299">
        <f>SUMIF($A$5:$A$369,$C372&amp;$D372,O$5:O$369)</f>
        <v/>
      </c>
      <c r="P372" s="487" t="n"/>
      <c r="Q372" s="487" t="n"/>
      <c r="R372" s="477" t="n"/>
      <c r="S372" s="477" t="n"/>
      <c r="T372" s="477" t="n"/>
      <c r="U372" s="477" t="n"/>
      <c r="V372" s="477" t="n"/>
      <c r="W372" s="477" t="n"/>
      <c r="X372" s="477" t="n"/>
      <c r="Y372" s="477" t="n"/>
      <c r="Z372" s="477" t="n"/>
      <c r="AA372" s="477" t="n"/>
      <c r="AB372" s="299">
        <f>SUMIF($A$5:$A$369,$C372&amp;$D372,AB$5:AB$369)</f>
        <v/>
      </c>
      <c r="AC372" s="299">
        <f>SUMIF($A$5:$A$369,$C372&amp;$D372,AC$5:AC$369)</f>
        <v/>
      </c>
      <c r="AD372" s="299">
        <f>SUMIF($A$5:$A$369,$C372&amp;$D372,AD$5:AD$369)</f>
        <v/>
      </c>
      <c r="AE372" s="299">
        <f>SUMIF($A$5:$A$369,$C372&amp;$D372,AE$5:AE$369)</f>
        <v/>
      </c>
      <c r="AF372" s="299" t="n"/>
      <c r="AG372" s="299">
        <f>SUMIF($A$5:$A$369,$C372&amp;$D372,AG$5:AG$369)</f>
        <v/>
      </c>
      <c r="AH372" s="299">
        <f>SUMIF($A$5:$A$369,$C372&amp;$D372,AH$5:AH$369)</f>
        <v/>
      </c>
      <c r="AI372" s="299">
        <f>SUMIF($A$5:$A$369,$C372&amp;$D372,AI$5:AI$369)</f>
        <v/>
      </c>
      <c r="AJ372" s="299" t="n"/>
      <c r="AK372" s="299">
        <f>SUMIF($A$5:$A$369,$C372&amp;$D372,AK$5:AK$369)</f>
        <v/>
      </c>
      <c r="AL372" s="299">
        <f>SUMIF($A$5:$A$369,$C372&amp;$D372,AL$5:AL$369)</f>
        <v/>
      </c>
      <c r="AM372" s="299">
        <f>SUMIF($A$5:$A$369,$C372&amp;$D372,AM$5:AM$369)</f>
        <v/>
      </c>
      <c r="AN372" s="489" t="n"/>
      <c r="AO372" s="487" t="n"/>
      <c r="AP372" s="487" t="n"/>
      <c r="AR372" s="373" t="n"/>
    </row>
    <row r="373">
      <c r="C373" s="488" t="inlineStr">
        <is>
          <t>Hotel Name</t>
        </is>
      </c>
      <c r="D373" s="488">
        <f>D66</f>
        <v/>
      </c>
      <c r="E373" s="488">
        <f>E66</f>
        <v/>
      </c>
      <c r="F373" s="355">
        <f>COUNTIF(A:A,C373&amp;D373)</f>
        <v/>
      </c>
      <c r="H373" s="299">
        <f>SUMIF($A$5:$A$369,$C373&amp;$D373,H$5:H$369)</f>
        <v/>
      </c>
      <c r="I373" s="299">
        <f>SUMIF($A$5:$A$369,$C373&amp;$D373,I$5:I$369)</f>
        <v/>
      </c>
      <c r="J373" s="299">
        <f>SUMIF($A$5:$A$369,$C373&amp;$D373,J$5:J$369)</f>
        <v/>
      </c>
      <c r="K373" s="299">
        <f>SUMIF($A$5:$A$369,$C373&amp;$D373,K$5:K$369)</f>
        <v/>
      </c>
      <c r="L373" s="299">
        <f>SUMIF($A$5:$A$369,$C373&amp;$D373,L$5:L$369)</f>
        <v/>
      </c>
      <c r="M373" s="299">
        <f>SUMIF($A$5:$A$369,$C373&amp;$D373,M$5:M$369)</f>
        <v/>
      </c>
      <c r="N373" s="299">
        <f>SUMIF($A$5:$A$369,$C373&amp;$D373,N$5:N$369)</f>
        <v/>
      </c>
      <c r="O373" s="299">
        <f>SUMIF($A$5:$A$369,$C373&amp;$D373,O$5:O$369)</f>
        <v/>
      </c>
      <c r="P373" s="487" t="n"/>
      <c r="Q373" s="487" t="n"/>
      <c r="R373" s="477" t="n"/>
      <c r="S373" s="477" t="n"/>
      <c r="T373" s="477" t="n"/>
      <c r="U373" s="477" t="n"/>
      <c r="V373" s="477" t="n"/>
      <c r="W373" s="477" t="n"/>
      <c r="X373" s="477" t="n"/>
      <c r="Y373" s="477" t="n"/>
      <c r="Z373" s="477" t="n"/>
      <c r="AA373" s="477" t="n"/>
      <c r="AB373" s="299">
        <f>SUMIF($A$5:$A$369,$C373&amp;$D373,AB$5:AB$369)</f>
        <v/>
      </c>
      <c r="AC373" s="299">
        <f>SUMIF($A$5:$A$369,$C373&amp;$D373,AC$5:AC$369)</f>
        <v/>
      </c>
      <c r="AD373" s="299">
        <f>SUMIF($A$5:$A$369,$C373&amp;$D373,AD$5:AD$369)</f>
        <v/>
      </c>
      <c r="AE373" s="299">
        <f>SUMIF($A$5:$A$369,$C373&amp;$D373,AE$5:AE$369)</f>
        <v/>
      </c>
      <c r="AF373" s="299" t="n"/>
      <c r="AG373" s="299">
        <f>SUMIF($A$5:$A$369,$C373&amp;$D373,AG$5:AG$369)</f>
        <v/>
      </c>
      <c r="AH373" s="299">
        <f>SUMIF($A$5:$A$369,$C373&amp;$D373,AH$5:AH$369)</f>
        <v/>
      </c>
      <c r="AI373" s="299">
        <f>SUMIF($A$5:$A$369,$C373&amp;$D373,AI$5:AI$369)</f>
        <v/>
      </c>
      <c r="AJ373" s="299" t="n"/>
      <c r="AK373" s="299">
        <f>SUMIF($A$5:$A$369,$C373&amp;$D373,AK$5:AK$369)</f>
        <v/>
      </c>
      <c r="AL373" s="299">
        <f>SUMIF($A$5:$A$369,$C373&amp;$D373,AL$5:AL$369)</f>
        <v/>
      </c>
      <c r="AM373" s="299">
        <f>SUMIF($A$5:$A$369,$C373&amp;$D373,AM$5:AM$369)</f>
        <v/>
      </c>
      <c r="AN373" s="489" t="n"/>
      <c r="AO373" s="487" t="n"/>
      <c r="AP373" s="487" t="n"/>
    </row>
    <row r="374">
      <c r="C374" s="488" t="inlineStr">
        <is>
          <t>Hotel Name</t>
        </is>
      </c>
      <c r="D374" s="488">
        <f>D96</f>
        <v/>
      </c>
      <c r="E374" s="488">
        <f>E96</f>
        <v/>
      </c>
      <c r="F374" s="355">
        <f>COUNTIF(A:A,C374&amp;D374)</f>
        <v/>
      </c>
      <c r="H374" s="299">
        <f>SUMIF($A$5:$A$369,$C374&amp;$D374,H$5:H$369)</f>
        <v/>
      </c>
      <c r="I374" s="299">
        <f>SUMIF($A$5:$A$369,$C374&amp;$D374,I$5:I$369)</f>
        <v/>
      </c>
      <c r="J374" s="299">
        <f>SUMIF($A$5:$A$369,$C374&amp;$D374,J$5:J$369)</f>
        <v/>
      </c>
      <c r="K374" s="299">
        <f>SUMIF($A$5:$A$369,$C374&amp;$D374,K$5:K$369)</f>
        <v/>
      </c>
      <c r="L374" s="299">
        <f>SUMIF($A$5:$A$369,$C374&amp;$D374,L$5:L$369)</f>
        <v/>
      </c>
      <c r="M374" s="299">
        <f>SUMIF($A$5:$A$369,$C374&amp;$D374,M$5:M$369)</f>
        <v/>
      </c>
      <c r="N374" s="299">
        <f>SUMIF($A$5:$A$369,$C374&amp;$D374,N$5:N$369)</f>
        <v/>
      </c>
      <c r="O374" s="299">
        <f>SUMIF($A$5:$A$369,$C374&amp;$D374,O$5:O$369)</f>
        <v/>
      </c>
      <c r="P374" s="487" t="n"/>
      <c r="Q374" s="487" t="n"/>
      <c r="R374" s="477" t="n"/>
      <c r="S374" s="477" t="n"/>
      <c r="T374" s="477" t="n"/>
      <c r="U374" s="477" t="n"/>
      <c r="V374" s="477" t="n"/>
      <c r="W374" s="477" t="n"/>
      <c r="X374" s="477" t="n"/>
      <c r="Y374" s="477" t="n"/>
      <c r="Z374" s="477" t="n"/>
      <c r="AA374" s="477" t="n"/>
      <c r="AB374" s="299">
        <f>SUMIF($A$5:$A$369,$C374&amp;$D374,AB$5:AB$369)</f>
        <v/>
      </c>
      <c r="AC374" s="299">
        <f>SUMIF($A$5:$A$369,$C374&amp;$D374,AC$5:AC$369)</f>
        <v/>
      </c>
      <c r="AD374" s="299">
        <f>SUMIF($A$5:$A$369,$C374&amp;$D374,AD$5:AD$369)</f>
        <v/>
      </c>
      <c r="AE374" s="299">
        <f>SUMIF($A$5:$A$369,$C374&amp;$D374,AE$5:AE$369)</f>
        <v/>
      </c>
      <c r="AF374" s="299" t="n"/>
      <c r="AG374" s="299">
        <f>SUMIF($A$5:$A$369,$C374&amp;$D374,AG$5:AG$369)</f>
        <v/>
      </c>
      <c r="AH374" s="299">
        <f>SUMIF($A$5:$A$369,$C374&amp;$D374,AH$5:AH$369)</f>
        <v/>
      </c>
      <c r="AI374" s="299">
        <f>SUMIF($A$5:$A$369,$C374&amp;$D374,AI$5:AI$369)</f>
        <v/>
      </c>
      <c r="AJ374" s="299" t="n"/>
      <c r="AK374" s="299">
        <f>SUMIF($A$5:$A$369,$C374&amp;$D374,AK$5:AK$369)</f>
        <v/>
      </c>
      <c r="AL374" s="299">
        <f>SUMIF($A$5:$A$369,$C374&amp;$D374,AL$5:AL$369)</f>
        <v/>
      </c>
      <c r="AM374" s="299">
        <f>SUMIF($A$5:$A$369,$C374&amp;$D374,AM$5:AM$369)</f>
        <v/>
      </c>
      <c r="AN374" s="489" t="n"/>
      <c r="AO374" s="487" t="n"/>
      <c r="AP374" s="487" t="n"/>
    </row>
    <row r="375">
      <c r="C375" s="488" t="inlineStr">
        <is>
          <t>Hotel Name</t>
        </is>
      </c>
      <c r="D375" s="488">
        <f>D127</f>
        <v/>
      </c>
      <c r="E375" s="488">
        <f>E127</f>
        <v/>
      </c>
      <c r="F375" s="355">
        <f>COUNTIF(A:A,C375&amp;D375)</f>
        <v/>
      </c>
      <c r="H375" s="299">
        <f>SUMIF($A$5:$A$369,$C375&amp;$D375,H$5:H$369)</f>
        <v/>
      </c>
      <c r="I375" s="299">
        <f>SUMIF($A$5:$A$369,$C375&amp;$D375,I$5:I$369)</f>
        <v/>
      </c>
      <c r="J375" s="299">
        <f>SUMIF($A$5:$A$369,$C375&amp;$D375,J$5:J$369)</f>
        <v/>
      </c>
      <c r="K375" s="299">
        <f>SUMIF($A$5:$A$369,$C375&amp;$D375,K$5:K$369)</f>
        <v/>
      </c>
      <c r="L375" s="299">
        <f>SUMIF($A$5:$A$369,$C375&amp;$D375,L$5:L$369)</f>
        <v/>
      </c>
      <c r="M375" s="299">
        <f>SUMIF($A$5:$A$369,$C375&amp;$D375,M$5:M$369)</f>
        <v/>
      </c>
      <c r="N375" s="299">
        <f>SUMIF($A$5:$A$369,$C375&amp;$D375,N$5:N$369)</f>
        <v/>
      </c>
      <c r="O375" s="299">
        <f>SUMIF($A$5:$A$369,$C375&amp;$D375,O$5:O$369)</f>
        <v/>
      </c>
      <c r="P375" s="487" t="n"/>
      <c r="Q375" s="487" t="n"/>
      <c r="R375" s="477" t="n"/>
      <c r="S375" s="477" t="n"/>
      <c r="T375" s="477" t="n"/>
      <c r="U375" s="477" t="n"/>
      <c r="V375" s="477" t="n"/>
      <c r="W375" s="477" t="n"/>
      <c r="X375" s="477" t="n"/>
      <c r="Y375" s="477" t="n"/>
      <c r="Z375" s="477" t="n"/>
      <c r="AA375" s="477" t="n"/>
      <c r="AB375" s="299">
        <f>SUMIF($A$5:$A$369,$C375&amp;$D375,AB$5:AB$369)</f>
        <v/>
      </c>
      <c r="AC375" s="299">
        <f>SUMIF($A$5:$A$369,$C375&amp;$D375,AC$5:AC$369)</f>
        <v/>
      </c>
      <c r="AD375" s="299">
        <f>SUMIF($A$5:$A$369,$C375&amp;$D375,AD$5:AD$369)</f>
        <v/>
      </c>
      <c r="AE375" s="299">
        <f>SUMIF($A$5:$A$369,$C375&amp;$D375,AE$5:AE$369)</f>
        <v/>
      </c>
      <c r="AF375" s="299" t="n"/>
      <c r="AG375" s="299">
        <f>SUMIF($A$5:$A$369,$C375&amp;$D375,AG$5:AG$369)</f>
        <v/>
      </c>
      <c r="AH375" s="299">
        <f>SUMIF($A$5:$A$369,$C375&amp;$D375,AH$5:AH$369)</f>
        <v/>
      </c>
      <c r="AI375" s="299">
        <f>SUMIF($A$5:$A$369,$C375&amp;$D375,AI$5:AI$369)</f>
        <v/>
      </c>
      <c r="AJ375" s="299" t="n"/>
      <c r="AK375" s="299">
        <f>SUMIF($A$5:$A$369,$C375&amp;$D375,AK$5:AK$369)</f>
        <v/>
      </c>
      <c r="AL375" s="299">
        <f>SUMIF($A$5:$A$369,$C375&amp;$D375,AL$5:AL$369)</f>
        <v/>
      </c>
      <c r="AM375" s="299">
        <f>SUMIF($A$5:$A$369,$C375&amp;$D375,AM$5:AM$369)</f>
        <v/>
      </c>
      <c r="AN375" s="489" t="n"/>
      <c r="AO375" s="487" t="n"/>
      <c r="AP375" s="487" t="n"/>
    </row>
    <row r="376">
      <c r="C376" s="488" t="inlineStr">
        <is>
          <t>Hotel Name</t>
        </is>
      </c>
      <c r="D376" s="488">
        <f>D158</f>
        <v/>
      </c>
      <c r="E376" s="488">
        <f>E158</f>
        <v/>
      </c>
      <c r="F376" s="355">
        <f>COUNTIF(A:A,C376&amp;D376)</f>
        <v/>
      </c>
      <c r="H376" s="299">
        <f>SUMIF($A$5:$A$369,$C376&amp;$D376,H$5:H$369)</f>
        <v/>
      </c>
      <c r="I376" s="299">
        <f>SUMIF($A$5:$A$369,$C376&amp;$D376,I$5:I$369)</f>
        <v/>
      </c>
      <c r="J376" s="299">
        <f>SUMIF($A$5:$A$369,$C376&amp;$D376,J$5:J$369)</f>
        <v/>
      </c>
      <c r="K376" s="299">
        <f>SUMIF($A$5:$A$369,$C376&amp;$D376,K$5:K$369)</f>
        <v/>
      </c>
      <c r="L376" s="299">
        <f>SUMIF($A$5:$A$369,$C376&amp;$D376,L$5:L$369)</f>
        <v/>
      </c>
      <c r="M376" s="299">
        <f>SUMIF($A$5:$A$369,$C376&amp;$D376,M$5:M$369)</f>
        <v/>
      </c>
      <c r="N376" s="299">
        <f>SUMIF($A$5:$A$369,$C376&amp;$D376,N$5:N$369)</f>
        <v/>
      </c>
      <c r="O376" s="299">
        <f>SUMIF($A$5:$A$369,$C376&amp;$D376,O$5:O$369)</f>
        <v/>
      </c>
      <c r="P376" s="487" t="n"/>
      <c r="Q376" s="487" t="n"/>
      <c r="R376" s="477" t="n"/>
      <c r="S376" s="477" t="n"/>
      <c r="T376" s="477" t="n"/>
      <c r="U376" s="477" t="n"/>
      <c r="V376" s="477" t="n"/>
      <c r="W376" s="477" t="n"/>
      <c r="X376" s="477" t="n"/>
      <c r="Y376" s="477" t="n"/>
      <c r="Z376" s="477" t="n"/>
      <c r="AA376" s="477" t="n"/>
      <c r="AB376" s="299">
        <f>SUMIF($A$5:$A$369,$C376&amp;$D376,AB$5:AB$369)</f>
        <v/>
      </c>
      <c r="AC376" s="299">
        <f>SUMIF($A$5:$A$369,$C376&amp;$D376,AC$5:AC$369)</f>
        <v/>
      </c>
      <c r="AD376" s="299">
        <f>SUMIF($A$5:$A$369,$C376&amp;$D376,AD$5:AD$369)</f>
        <v/>
      </c>
      <c r="AE376" s="299">
        <f>SUMIF($A$5:$A$369,$C376&amp;$D376,AE$5:AE$369)</f>
        <v/>
      </c>
      <c r="AF376" s="299" t="n"/>
      <c r="AG376" s="299">
        <f>SUMIF($A$5:$A$369,$C376&amp;$D376,AG$5:AG$369)</f>
        <v/>
      </c>
      <c r="AH376" s="299">
        <f>SUMIF($A$5:$A$369,$C376&amp;$D376,AH$5:AH$369)</f>
        <v/>
      </c>
      <c r="AI376" s="299">
        <f>SUMIF($A$5:$A$369,$C376&amp;$D376,AI$5:AI$369)</f>
        <v/>
      </c>
      <c r="AJ376" s="299" t="n"/>
      <c r="AK376" s="299">
        <f>SUMIF($A$5:$A$369,$C376&amp;$D376,AK$5:AK$369)</f>
        <v/>
      </c>
      <c r="AL376" s="299">
        <f>SUMIF($A$5:$A$369,$C376&amp;$D376,AL$5:AL$369)</f>
        <v/>
      </c>
      <c r="AM376" s="299">
        <f>SUMIF($A$5:$A$369,$C376&amp;$D376,AM$5:AM$369)</f>
        <v/>
      </c>
      <c r="AN376" s="489" t="n"/>
      <c r="AO376" s="487" t="n"/>
      <c r="AP376" s="487" t="n"/>
    </row>
    <row r="377">
      <c r="C377" s="488" t="inlineStr">
        <is>
          <t>Hotel Name</t>
        </is>
      </c>
      <c r="D377" s="488">
        <f>D188</f>
        <v/>
      </c>
      <c r="E377" s="488">
        <f>E188</f>
        <v/>
      </c>
      <c r="F377" s="355">
        <f>COUNTIF(A:A,C377&amp;D377)</f>
        <v/>
      </c>
      <c r="H377" s="299">
        <f>SUMIF($A$5:$A$369,$C377&amp;$D377,H$5:H$369)</f>
        <v/>
      </c>
      <c r="I377" s="299">
        <f>SUMIF($A$5:$A$369,$C377&amp;$D377,I$5:I$369)</f>
        <v/>
      </c>
      <c r="J377" s="299">
        <f>SUMIF($A$5:$A$369,$C377&amp;$D377,J$5:J$369)</f>
        <v/>
      </c>
      <c r="K377" s="299">
        <f>SUMIF($A$5:$A$369,$C377&amp;$D377,K$5:K$369)</f>
        <v/>
      </c>
      <c r="L377" s="299">
        <f>SUMIF($A$5:$A$369,$C377&amp;$D377,L$5:L$369)</f>
        <v/>
      </c>
      <c r="M377" s="299">
        <f>SUMIF($A$5:$A$369,$C377&amp;$D377,M$5:M$369)</f>
        <v/>
      </c>
      <c r="N377" s="299">
        <f>SUMIF($A$5:$A$369,$C377&amp;$D377,N$5:N$369)</f>
        <v/>
      </c>
      <c r="O377" s="299">
        <f>SUMIF($A$5:$A$369,$C377&amp;$D377,O$5:O$369)</f>
        <v/>
      </c>
      <c r="P377" s="487" t="n"/>
      <c r="Q377" s="487" t="n"/>
      <c r="R377" s="477" t="n"/>
      <c r="S377" s="477" t="n"/>
      <c r="T377" s="477" t="n"/>
      <c r="U377" s="477" t="n"/>
      <c r="V377" s="477" t="n"/>
      <c r="W377" s="477" t="n"/>
      <c r="X377" s="477" t="n"/>
      <c r="Y377" s="477" t="n"/>
      <c r="Z377" s="477" t="n"/>
      <c r="AA377" s="477" t="n"/>
      <c r="AB377" s="299">
        <f>SUMIF($A$5:$A$369,$C377&amp;$D377,AB$5:AB$369)</f>
        <v/>
      </c>
      <c r="AC377" s="299">
        <f>SUMIF($A$5:$A$369,$C377&amp;$D377,AC$5:AC$369)</f>
        <v/>
      </c>
      <c r="AD377" s="299">
        <f>SUMIF($A$5:$A$369,$C377&amp;$D377,AD$5:AD$369)</f>
        <v/>
      </c>
      <c r="AE377" s="299">
        <f>SUMIF($A$5:$A$369,$C377&amp;$D377,AE$5:AE$369)</f>
        <v/>
      </c>
      <c r="AF377" s="299" t="n"/>
      <c r="AG377" s="299">
        <f>SUMIF($A$5:$A$369,$C377&amp;$D377,AG$5:AG$369)</f>
        <v/>
      </c>
      <c r="AH377" s="299">
        <f>SUMIF($A$5:$A$369,$C377&amp;$D377,AH$5:AH$369)</f>
        <v/>
      </c>
      <c r="AI377" s="299">
        <f>SUMIF($A$5:$A$369,$C377&amp;$D377,AI$5:AI$369)</f>
        <v/>
      </c>
      <c r="AJ377" s="299" t="n"/>
      <c r="AK377" s="299">
        <f>SUMIF($A$5:$A$369,$C377&amp;$D377,AK$5:AK$369)</f>
        <v/>
      </c>
      <c r="AL377" s="299">
        <f>SUMIF($A$5:$A$369,$C377&amp;$D377,AL$5:AL$369)</f>
        <v/>
      </c>
      <c r="AM377" s="299">
        <f>SUMIF($A$5:$A$369,$C377&amp;$D377,AM$5:AM$369)</f>
        <v/>
      </c>
      <c r="AN377" s="489" t="n"/>
      <c r="AO377" s="487" t="n"/>
      <c r="AP377" s="487" t="n"/>
    </row>
    <row r="378">
      <c r="C378" s="488" t="inlineStr">
        <is>
          <t>Hotel Name</t>
        </is>
      </c>
      <c r="D378" s="488">
        <f>D219</f>
        <v/>
      </c>
      <c r="E378" s="488">
        <f>E219</f>
        <v/>
      </c>
      <c r="F378" s="355">
        <f>COUNTIF(A:A,C378&amp;D378)</f>
        <v/>
      </c>
      <c r="H378" s="299">
        <f>SUMIF($A$5:$A$369,$C378&amp;$D378,H$5:H$369)</f>
        <v/>
      </c>
      <c r="I378" s="299">
        <f>SUMIF($A$5:$A$369,$C378&amp;$D378,I$5:I$369)</f>
        <v/>
      </c>
      <c r="J378" s="299">
        <f>SUMIF($A$5:$A$369,$C378&amp;$D378,J$5:J$369)</f>
        <v/>
      </c>
      <c r="K378" s="299">
        <f>SUMIF($A$5:$A$369,$C378&amp;$D378,K$5:K$369)</f>
        <v/>
      </c>
      <c r="L378" s="299">
        <f>SUMIF($A$5:$A$369,$C378&amp;$D378,L$5:L$369)</f>
        <v/>
      </c>
      <c r="M378" s="299">
        <f>SUMIF($A$5:$A$369,$C378&amp;$D378,M$5:M$369)</f>
        <v/>
      </c>
      <c r="N378" s="299">
        <f>SUMIF($A$5:$A$369,$C378&amp;$D378,N$5:N$369)</f>
        <v/>
      </c>
      <c r="O378" s="299">
        <f>SUMIF($A$5:$A$369,$C378&amp;$D378,O$5:O$369)</f>
        <v/>
      </c>
      <c r="P378" s="487" t="n"/>
      <c r="Q378" s="487" t="n"/>
      <c r="R378" s="477" t="n"/>
      <c r="S378" s="477" t="n"/>
      <c r="T378" s="477" t="n"/>
      <c r="U378" s="477" t="n"/>
      <c r="V378" s="477" t="n"/>
      <c r="W378" s="477" t="n"/>
      <c r="X378" s="477" t="n"/>
      <c r="Y378" s="477" t="n"/>
      <c r="Z378" s="477" t="n"/>
      <c r="AA378" s="477" t="n"/>
      <c r="AB378" s="299">
        <f>SUMIF($A$5:$A$369,$C378&amp;$D378,AB$5:AB$369)</f>
        <v/>
      </c>
      <c r="AC378" s="299">
        <f>SUMIF($A$5:$A$369,$C378&amp;$D378,AC$5:AC$369)</f>
        <v/>
      </c>
      <c r="AD378" s="299">
        <f>SUMIF($A$5:$A$369,$C378&amp;$D378,AD$5:AD$369)</f>
        <v/>
      </c>
      <c r="AE378" s="299">
        <f>SUMIF($A$5:$A$369,$C378&amp;$D378,AE$5:AE$369)</f>
        <v/>
      </c>
      <c r="AF378" s="299" t="n"/>
      <c r="AG378" s="299">
        <f>SUMIF($A$5:$A$369,$C378&amp;$D378,AG$5:AG$369)</f>
        <v/>
      </c>
      <c r="AH378" s="299">
        <f>SUMIF($A$5:$A$369,$C378&amp;$D378,AH$5:AH$369)</f>
        <v/>
      </c>
      <c r="AI378" s="299">
        <f>SUMIF($A$5:$A$369,$C378&amp;$D378,AI$5:AI$369)</f>
        <v/>
      </c>
      <c r="AJ378" s="299" t="n"/>
      <c r="AK378" s="299">
        <f>SUMIF($A$5:$A$369,$C378&amp;$D378,AK$5:AK$369)</f>
        <v/>
      </c>
      <c r="AL378" s="299">
        <f>SUMIF($A$5:$A$369,$C378&amp;$D378,AL$5:AL$369)</f>
        <v/>
      </c>
      <c r="AM378" s="299">
        <f>SUMIF($A$5:$A$369,$C378&amp;$D378,AM$5:AM$369)</f>
        <v/>
      </c>
      <c r="AN378" s="489" t="n"/>
      <c r="AO378" s="487" t="n"/>
      <c r="AP378" s="487" t="n"/>
    </row>
    <row r="379">
      <c r="C379" s="488" t="inlineStr">
        <is>
          <t>Hotel Name</t>
        </is>
      </c>
      <c r="D379" s="488">
        <f>D249</f>
        <v/>
      </c>
      <c r="E379" s="488">
        <f>E249</f>
        <v/>
      </c>
      <c r="F379" s="355">
        <f>COUNTIF(A:A,C379&amp;D379)</f>
        <v/>
      </c>
      <c r="H379" s="299">
        <f>SUMIF($A$5:$A$369,$C379&amp;$D379,H$5:H$369)</f>
        <v/>
      </c>
      <c r="I379" s="299">
        <f>SUMIF($A$5:$A$369,$C379&amp;$D379,I$5:I$369)</f>
        <v/>
      </c>
      <c r="J379" s="299">
        <f>SUMIF($A$5:$A$369,$C379&amp;$D379,J$5:J$369)</f>
        <v/>
      </c>
      <c r="K379" s="299">
        <f>SUMIF($A$5:$A$369,$C379&amp;$D379,K$5:K$369)</f>
        <v/>
      </c>
      <c r="L379" s="299">
        <f>SUMIF($A$5:$A$369,$C379&amp;$D379,L$5:L$369)</f>
        <v/>
      </c>
      <c r="M379" s="299">
        <f>SUMIF($A$5:$A$369,$C379&amp;$D379,M$5:M$369)</f>
        <v/>
      </c>
      <c r="N379" s="299">
        <f>SUMIF($A$5:$A$369,$C379&amp;$D379,N$5:N$369)</f>
        <v/>
      </c>
      <c r="O379" s="299">
        <f>SUMIF($A$5:$A$369,$C379&amp;$D379,O$5:O$369)</f>
        <v/>
      </c>
      <c r="P379" s="487" t="n"/>
      <c r="Q379" s="487" t="n"/>
      <c r="R379" s="477" t="n"/>
      <c r="S379" s="477" t="n"/>
      <c r="T379" s="477" t="n"/>
      <c r="U379" s="477" t="n"/>
      <c r="V379" s="477" t="n"/>
      <c r="W379" s="477" t="n"/>
      <c r="X379" s="477" t="n"/>
      <c r="Y379" s="477" t="n"/>
      <c r="Z379" s="477" t="n"/>
      <c r="AA379" s="477" t="n"/>
      <c r="AB379" s="299">
        <f>SUMIF($A$5:$A$369,$C379&amp;$D379,AB$5:AB$369)</f>
        <v/>
      </c>
      <c r="AC379" s="299">
        <f>SUMIF($A$5:$A$369,$C379&amp;$D379,AC$5:AC$369)</f>
        <v/>
      </c>
      <c r="AD379" s="299">
        <f>SUMIF($A$5:$A$369,$C379&amp;$D379,AD$5:AD$369)</f>
        <v/>
      </c>
      <c r="AE379" s="299">
        <f>SUMIF($A$5:$A$369,$C379&amp;$D379,AE$5:AE$369)</f>
        <v/>
      </c>
      <c r="AF379" s="299" t="n"/>
      <c r="AG379" s="299">
        <f>SUMIF($A$5:$A$369,$C379&amp;$D379,AG$5:AG$369)</f>
        <v/>
      </c>
      <c r="AH379" s="299">
        <f>SUMIF($A$5:$A$369,$C379&amp;$D379,AH$5:AH$369)</f>
        <v/>
      </c>
      <c r="AI379" s="299">
        <f>SUMIF($A$5:$A$369,$C379&amp;$D379,AI$5:AI$369)</f>
        <v/>
      </c>
      <c r="AJ379" s="299" t="n"/>
      <c r="AK379" s="299">
        <f>SUMIF($A$5:$A$369,$C379&amp;$D379,AK$5:AK$369)</f>
        <v/>
      </c>
      <c r="AL379" s="299">
        <f>SUMIF($A$5:$A$369,$C379&amp;$D379,AL$5:AL$369)</f>
        <v/>
      </c>
      <c r="AM379" s="299">
        <f>SUMIF($A$5:$A$369,$C379&amp;$D379,AM$5:AM$369)</f>
        <v/>
      </c>
      <c r="AN379" s="489" t="n"/>
      <c r="AO379" s="487" t="n"/>
      <c r="AP379" s="487" t="n"/>
    </row>
    <row r="380">
      <c r="C380" s="488" t="inlineStr">
        <is>
          <t>Hotel Name</t>
        </is>
      </c>
      <c r="D380" s="488">
        <f>D280</f>
        <v/>
      </c>
      <c r="E380" s="488">
        <f>E280</f>
        <v/>
      </c>
      <c r="F380" s="355">
        <f>COUNTIF(A:A,C380&amp;D380)</f>
        <v/>
      </c>
      <c r="H380" s="299">
        <f>SUMIF($A$5:$A$369,$C380&amp;$D380,H$5:H$369)</f>
        <v/>
      </c>
      <c r="I380" s="299">
        <f>SUMIF($A$5:$A$369,$C380&amp;$D380,I$5:I$369)</f>
        <v/>
      </c>
      <c r="J380" s="299">
        <f>SUMIF($A$5:$A$369,$C380&amp;$D380,J$5:J$369)</f>
        <v/>
      </c>
      <c r="K380" s="299">
        <f>SUMIF($A$5:$A$369,$C380&amp;$D380,K$5:K$369)</f>
        <v/>
      </c>
      <c r="L380" s="299">
        <f>SUMIF($A$5:$A$369,$C380&amp;$D380,L$5:L$369)</f>
        <v/>
      </c>
      <c r="M380" s="299">
        <f>SUMIF($A$5:$A$369,$C380&amp;$D380,M$5:M$369)</f>
        <v/>
      </c>
      <c r="N380" s="299">
        <f>SUMIF($A$5:$A$369,$C380&amp;$D380,N$5:N$369)</f>
        <v/>
      </c>
      <c r="O380" s="299">
        <f>SUMIF($A$5:$A$369,$C380&amp;$D380,O$5:O$369)</f>
        <v/>
      </c>
      <c r="P380" s="487" t="n"/>
      <c r="Q380" s="487" t="n"/>
      <c r="R380" s="477" t="n"/>
      <c r="S380" s="477" t="n"/>
      <c r="T380" s="477" t="n"/>
      <c r="U380" s="477" t="n"/>
      <c r="V380" s="477" t="n"/>
      <c r="W380" s="477" t="n"/>
      <c r="X380" s="477" t="n"/>
      <c r="Y380" s="477" t="n"/>
      <c r="Z380" s="477" t="n"/>
      <c r="AA380" s="477" t="n"/>
      <c r="AB380" s="299">
        <f>SUMIF($A$5:$A$369,$C380&amp;$D380,AB$5:AB$369)</f>
        <v/>
      </c>
      <c r="AC380" s="299">
        <f>SUMIF($A$5:$A$369,$C380&amp;$D380,AC$5:AC$369)</f>
        <v/>
      </c>
      <c r="AD380" s="299">
        <f>SUMIF($A$5:$A$369,$C380&amp;$D380,AD$5:AD$369)</f>
        <v/>
      </c>
      <c r="AE380" s="299">
        <f>SUMIF($A$5:$A$369,$C380&amp;$D380,AE$5:AE$369)</f>
        <v/>
      </c>
      <c r="AF380" s="299" t="n"/>
      <c r="AG380" s="299">
        <f>SUMIF($A$5:$A$369,$C380&amp;$D380,AG$5:AG$369)</f>
        <v/>
      </c>
      <c r="AH380" s="299">
        <f>SUMIF($A$5:$A$369,$C380&amp;$D380,AH$5:AH$369)</f>
        <v/>
      </c>
      <c r="AI380" s="299">
        <f>SUMIF($A$5:$A$369,$C380&amp;$D380,AI$5:AI$369)</f>
        <v/>
      </c>
      <c r="AJ380" s="299" t="n"/>
      <c r="AK380" s="299">
        <f>SUMIF($A$5:$A$369,$C380&amp;$D380,AK$5:AK$369)</f>
        <v/>
      </c>
      <c r="AL380" s="299">
        <f>SUMIF($A$5:$A$369,$C380&amp;$D380,AL$5:AL$369)</f>
        <v/>
      </c>
      <c r="AM380" s="299">
        <f>SUMIF($A$5:$A$369,$C380&amp;$D380,AM$5:AM$369)</f>
        <v/>
      </c>
      <c r="AN380" s="489" t="n"/>
      <c r="AO380" s="487" t="n"/>
      <c r="AP380" s="487" t="n"/>
    </row>
    <row r="381">
      <c r="C381" s="488" t="inlineStr">
        <is>
          <t>Hotel Name</t>
        </is>
      </c>
      <c r="D381" s="488">
        <f>D311</f>
        <v/>
      </c>
      <c r="E381" s="488">
        <f>E311</f>
        <v/>
      </c>
      <c r="F381" s="355">
        <f>COUNTIF(A:A,C381&amp;D381)</f>
        <v/>
      </c>
      <c r="H381" s="299">
        <f>SUMIF($A$5:$A$369,$C381&amp;$D381,H$5:H$369)</f>
        <v/>
      </c>
      <c r="I381" s="299">
        <f>SUMIF($A$5:$A$369,$C381&amp;$D381,I$5:I$369)</f>
        <v/>
      </c>
      <c r="J381" s="299">
        <f>SUMIF($A$5:$A$369,$C381&amp;$D381,J$5:J$369)</f>
        <v/>
      </c>
      <c r="K381" s="299">
        <f>SUMIF($A$5:$A$369,$C381&amp;$D381,K$5:K$369)</f>
        <v/>
      </c>
      <c r="L381" s="299">
        <f>SUMIF($A$5:$A$369,$C381&amp;$D381,L$5:L$369)</f>
        <v/>
      </c>
      <c r="M381" s="299">
        <f>SUMIF($A$5:$A$369,$C381&amp;$D381,M$5:M$369)</f>
        <v/>
      </c>
      <c r="N381" s="299">
        <f>SUMIF($A$5:$A$369,$C381&amp;$D381,N$5:N$369)</f>
        <v/>
      </c>
      <c r="O381" s="299">
        <f>SUMIF($A$5:$A$369,$C381&amp;$D381,O$5:O$369)</f>
        <v/>
      </c>
      <c r="P381" s="487" t="n"/>
      <c r="Q381" s="487" t="n"/>
      <c r="R381" s="477" t="n"/>
      <c r="S381" s="477" t="n"/>
      <c r="T381" s="477" t="n"/>
      <c r="U381" s="477" t="n"/>
      <c r="V381" s="477" t="n"/>
      <c r="W381" s="477" t="n"/>
      <c r="X381" s="477" t="n"/>
      <c r="Y381" s="477" t="n"/>
      <c r="Z381" s="477" t="n"/>
      <c r="AA381" s="477" t="n"/>
      <c r="AB381" s="299">
        <f>SUMIF($A$5:$A$369,$C381&amp;$D381,AB$5:AB$369)</f>
        <v/>
      </c>
      <c r="AC381" s="299">
        <f>SUMIF($A$5:$A$369,$C381&amp;$D381,AC$5:AC$369)</f>
        <v/>
      </c>
      <c r="AD381" s="299">
        <f>SUMIF($A$5:$A$369,$C381&amp;$D381,AD$5:AD$369)</f>
        <v/>
      </c>
      <c r="AE381" s="299">
        <f>SUMIF($A$5:$A$369,$C381&amp;$D381,AE$5:AE$369)</f>
        <v/>
      </c>
      <c r="AF381" s="299" t="n"/>
      <c r="AG381" s="299">
        <f>SUMIF($A$5:$A$369,$C381&amp;$D381,AG$5:AG$369)</f>
        <v/>
      </c>
      <c r="AH381" s="299">
        <f>SUMIF($A$5:$A$369,$C381&amp;$D381,AH$5:AH$369)</f>
        <v/>
      </c>
      <c r="AI381" s="299">
        <f>SUMIF($A$5:$A$369,$C381&amp;$D381,AI$5:AI$369)</f>
        <v/>
      </c>
      <c r="AJ381" s="299" t="n"/>
      <c r="AK381" s="299">
        <f>SUMIF($A$5:$A$369,$C381&amp;$D381,AK$5:AK$369)</f>
        <v/>
      </c>
      <c r="AL381" s="299">
        <f>SUMIF($A$5:$A$369,$C381&amp;$D381,AL$5:AL$369)</f>
        <v/>
      </c>
      <c r="AM381" s="299">
        <f>SUMIF($A$5:$A$369,$C381&amp;$D381,AM$5:AM$369)</f>
        <v/>
      </c>
      <c r="AN381" s="489" t="n"/>
      <c r="AO381" s="487" t="n"/>
      <c r="AP381" s="487" t="n"/>
    </row>
    <row r="382">
      <c r="C382" s="488" t="inlineStr">
        <is>
          <t>Hotel Name</t>
        </is>
      </c>
      <c r="D382" s="488">
        <f>D340</f>
        <v/>
      </c>
      <c r="E382" s="488">
        <f>E339</f>
        <v/>
      </c>
      <c r="F382" s="355">
        <f>COUNTIF(A:A,C382&amp;D382)</f>
        <v/>
      </c>
      <c r="H382" s="299">
        <f>SUMIF($A$5:$A$369,$C382&amp;$D382,H$5:H$369)</f>
        <v/>
      </c>
      <c r="I382" s="299">
        <f>SUMIF($A$5:$A$369,$C382&amp;$D382,I$5:I$369)</f>
        <v/>
      </c>
      <c r="J382" s="299">
        <f>SUMIF($A$5:$A$369,$C382&amp;$D382,J$5:J$369)</f>
        <v/>
      </c>
      <c r="K382" s="299">
        <f>SUMIF($A$5:$A$369,$C382&amp;$D382,K$5:K$369)</f>
        <v/>
      </c>
      <c r="L382" s="299">
        <f>SUMIF($A$5:$A$369,$C382&amp;$D382,L$5:L$369)</f>
        <v/>
      </c>
      <c r="M382" s="299">
        <f>SUMIF($A$5:$A$369,$C382&amp;$D382,M$5:M$369)</f>
        <v/>
      </c>
      <c r="N382" s="299">
        <f>SUMIF($A$5:$A$369,$C382&amp;$D382,N$5:N$369)</f>
        <v/>
      </c>
      <c r="O382" s="299">
        <f>SUMIF($A$5:$A$369,$C382&amp;$D382,O$5:O$369)</f>
        <v/>
      </c>
      <c r="P382" s="487" t="n"/>
      <c r="Q382" s="487" t="n"/>
      <c r="R382" s="477" t="n"/>
      <c r="S382" s="477" t="n"/>
      <c r="T382" s="477" t="n"/>
      <c r="U382" s="477" t="n"/>
      <c r="V382" s="477" t="n"/>
      <c r="W382" s="477" t="n"/>
      <c r="X382" s="477" t="n"/>
      <c r="Y382" s="477" t="n"/>
      <c r="Z382" s="477" t="n"/>
      <c r="AA382" s="477" t="n"/>
      <c r="AB382" s="299">
        <f>SUMIF($A$5:$A$369,$C382&amp;$D382,AB$5:AB$369)</f>
        <v/>
      </c>
      <c r="AC382" s="299">
        <f>SUMIF($A$5:$A$369,$C382&amp;$D382,AC$5:AC$369)</f>
        <v/>
      </c>
      <c r="AD382" s="299">
        <f>SUMIF($A$5:$A$369,$C382&amp;$D382,AD$5:AD$369)</f>
        <v/>
      </c>
      <c r="AE382" s="299">
        <f>SUMIF($A$5:$A$369,$C382&amp;$D382,AE$5:AE$369)</f>
        <v/>
      </c>
      <c r="AF382" s="299" t="n"/>
      <c r="AG382" s="299">
        <f>SUMIF($A$5:$A$369,$C382&amp;$D382,AG$5:AG$369)</f>
        <v/>
      </c>
      <c r="AH382" s="299">
        <f>SUMIF($A$5:$A$369,$C382&amp;$D382,AH$5:AH$369)</f>
        <v/>
      </c>
      <c r="AI382" s="299">
        <f>SUMIF($A$5:$A$369,$C382&amp;$D382,AI$5:AI$369)</f>
        <v/>
      </c>
      <c r="AJ382" s="299" t="n"/>
      <c r="AK382" s="299">
        <f>SUMIF($A$5:$A$369,$C382&amp;$D382,AK$5:AK$369)</f>
        <v/>
      </c>
      <c r="AL382" s="299">
        <f>SUMIF($A$5:$A$369,$C382&amp;$D382,AL$5:AL$369)</f>
        <v/>
      </c>
      <c r="AM382" s="299">
        <f>SUMIF($A$5:$A$369,$C382&amp;$D382,AM$5:AM$369)</f>
        <v/>
      </c>
      <c r="AN382" s="489" t="n"/>
      <c r="AO382" s="487" t="n"/>
      <c r="AP382" s="487" t="n"/>
    </row>
    <row r="383"/>
    <row r="384"/>
    <row r="385"/>
    <row r="386"/>
    <row r="387"/>
    <row r="388">
      <c r="L388" s="355" t="n"/>
      <c r="M388" s="355" t="n"/>
      <c r="N388" s="355" t="n"/>
    </row>
    <row r="389">
      <c r="L389" s="376" t="n"/>
    </row>
  </sheetData>
  <autoFilter ref="A4:XCS369"/>
  <mergeCells count="2">
    <mergeCell ref="AU3:AW3"/>
    <mergeCell ref="AX3:AZ3"/>
  </mergeCells>
  <conditionalFormatting sqref="AB5:AE369">
    <cfRule type="cellIs" priority="381" operator="greaterThan" dxfId="257">
      <formula>0</formula>
    </cfRule>
    <cfRule type="cellIs" priority="382" operator="lessThan" dxfId="256">
      <formula>0</formula>
    </cfRule>
  </conditionalFormatting>
  <conditionalFormatting sqref="R5:R369 U5:U369">
    <cfRule type="cellIs" priority="376" operator="equal" dxfId="17">
      <formula>"RR"</formula>
    </cfRule>
    <cfRule type="cellIs" priority="1464" operator="equal" dxfId="1" stopIfTrue="1">
      <formula>"H"</formula>
    </cfRule>
    <cfRule type="cellIs" priority="1465" operator="equal" dxfId="15" stopIfTrue="1">
      <formula>"N"</formula>
    </cfRule>
    <cfRule type="cellIs" priority="1466" operator="equal" dxfId="14" stopIfTrue="1">
      <formula>"S"</formula>
    </cfRule>
    <cfRule type="cellIs" priority="1467" operator="equal" dxfId="0" stopIfTrue="1">
      <formula>"L"</formula>
    </cfRule>
  </conditionalFormatting>
  <conditionalFormatting sqref="P96:Q369 T96:T369 AO166:AP369">
    <cfRule type="cellIs" priority="378" operator="lessThan" dxfId="10" stopIfTrue="1">
      <formula>0.5</formula>
    </cfRule>
    <cfRule type="cellIs" priority="379" operator="greaterThan" dxfId="9" stopIfTrue="1">
      <formula>0.9</formula>
    </cfRule>
    <cfRule type="cellIs" priority="380" operator="between" dxfId="8" stopIfTrue="1">
      <formula>0.5</formula>
      <formula>0.9</formula>
    </cfRule>
  </conditionalFormatting>
  <conditionalFormatting sqref="R150:R156">
    <cfRule type="cellIs" priority="355" operator="equal" dxfId="17">
      <formula>"RR"</formula>
    </cfRule>
    <cfRule type="cellIs" priority="356" operator="equal" dxfId="1" stopIfTrue="1">
      <formula>"H"</formula>
    </cfRule>
    <cfRule type="cellIs" priority="357" operator="equal" dxfId="15" stopIfTrue="1">
      <formula>"N"</formula>
    </cfRule>
    <cfRule type="cellIs" priority="358" operator="equal" dxfId="14" stopIfTrue="1">
      <formula>"S"</formula>
    </cfRule>
    <cfRule type="cellIs" priority="359" operator="equal" dxfId="0" stopIfTrue="1">
      <formula>"L"</formula>
    </cfRule>
    <cfRule type="cellIs" priority="350" operator="equal" dxfId="17">
      <formula>"RR"</formula>
    </cfRule>
    <cfRule type="cellIs" priority="351" operator="equal" dxfId="1" stopIfTrue="1">
      <formula>"H"</formula>
    </cfRule>
    <cfRule type="cellIs" priority="352" operator="equal" dxfId="15" stopIfTrue="1">
      <formula>"N"</formula>
    </cfRule>
    <cfRule type="cellIs" priority="353" operator="equal" dxfId="14" stopIfTrue="1">
      <formula>"S"</formula>
    </cfRule>
    <cfRule type="cellIs" priority="354" operator="equal" dxfId="0" stopIfTrue="1">
      <formula>"L"</formula>
    </cfRule>
  </conditionalFormatting>
  <conditionalFormatting sqref="U150:U156">
    <cfRule type="cellIs" priority="345" operator="equal" dxfId="17">
      <formula>"RR"</formula>
    </cfRule>
    <cfRule type="cellIs" priority="346" operator="equal" dxfId="1" stopIfTrue="1">
      <formula>"H"</formula>
    </cfRule>
    <cfRule type="cellIs" priority="347" operator="equal" dxfId="15" stopIfTrue="1">
      <formula>"N"</formula>
    </cfRule>
    <cfRule type="cellIs" priority="348" operator="equal" dxfId="14" stopIfTrue="1">
      <formula>"S"</formula>
    </cfRule>
    <cfRule type="cellIs" priority="349" operator="equal" dxfId="0" stopIfTrue="1">
      <formula>"L"</formula>
    </cfRule>
  </conditionalFormatting>
  <conditionalFormatting sqref="R157:R163">
    <cfRule type="cellIs" priority="340" operator="equal" dxfId="17">
      <formula>"RR"</formula>
    </cfRule>
    <cfRule type="cellIs" priority="341" operator="equal" dxfId="1" stopIfTrue="1">
      <formula>"H"</formula>
    </cfRule>
    <cfRule type="cellIs" priority="342" operator="equal" dxfId="15" stopIfTrue="1">
      <formula>"N"</formula>
    </cfRule>
    <cfRule type="cellIs" priority="343" operator="equal" dxfId="14" stopIfTrue="1">
      <formula>"S"</formula>
    </cfRule>
    <cfRule type="cellIs" priority="344" operator="equal" dxfId="0" stopIfTrue="1">
      <formula>"L"</formula>
    </cfRule>
    <cfRule type="cellIs" priority="335" operator="equal" dxfId="17">
      <formula>"RR"</formula>
    </cfRule>
    <cfRule type="cellIs" priority="336" operator="equal" dxfId="1" stopIfTrue="1">
      <formula>"H"</formula>
    </cfRule>
    <cfRule type="cellIs" priority="337" operator="equal" dxfId="15" stopIfTrue="1">
      <formula>"N"</formula>
    </cfRule>
    <cfRule type="cellIs" priority="338" operator="equal" dxfId="14" stopIfTrue="1">
      <formula>"S"</formula>
    </cfRule>
    <cfRule type="cellIs" priority="339" operator="equal" dxfId="0" stopIfTrue="1">
      <formula>"L"</formula>
    </cfRule>
  </conditionalFormatting>
  <conditionalFormatting sqref="U157:U163">
    <cfRule type="cellIs" priority="330" operator="equal" dxfId="17">
      <formula>"RR"</formula>
    </cfRule>
    <cfRule type="cellIs" priority="331" operator="equal" dxfId="1" stopIfTrue="1">
      <formula>"H"</formula>
    </cfRule>
    <cfRule type="cellIs" priority="332" operator="equal" dxfId="15" stopIfTrue="1">
      <formula>"N"</formula>
    </cfRule>
    <cfRule type="cellIs" priority="333" operator="equal" dxfId="14" stopIfTrue="1">
      <formula>"S"</formula>
    </cfRule>
    <cfRule type="cellIs" priority="334" operator="equal" dxfId="0" stopIfTrue="1">
      <formula>"L"</formula>
    </cfRule>
    <cfRule type="cellIs" priority="325" operator="equal" dxfId="17">
      <formula>"RR"</formula>
    </cfRule>
    <cfRule type="cellIs" priority="326" operator="equal" dxfId="1" stopIfTrue="1">
      <formula>"H"</formula>
    </cfRule>
    <cfRule type="cellIs" priority="327" operator="equal" dxfId="15" stopIfTrue="1">
      <formula>"N"</formula>
    </cfRule>
    <cfRule type="cellIs" priority="328" operator="equal" dxfId="14" stopIfTrue="1">
      <formula>"S"</formula>
    </cfRule>
    <cfRule type="cellIs" priority="329" operator="equal" dxfId="0" stopIfTrue="1">
      <formula>"L"</formula>
    </cfRule>
    <cfRule type="cellIs" priority="320" operator="equal" dxfId="17">
      <formula>"RR"</formula>
    </cfRule>
    <cfRule type="cellIs" priority="321" operator="equal" dxfId="1" stopIfTrue="1">
      <formula>"H"</formula>
    </cfRule>
    <cfRule type="cellIs" priority="322" operator="equal" dxfId="15" stopIfTrue="1">
      <formula>"N"</formula>
    </cfRule>
    <cfRule type="cellIs" priority="323" operator="equal" dxfId="14" stopIfTrue="1">
      <formula>"S"</formula>
    </cfRule>
    <cfRule type="cellIs" priority="324" operator="equal" dxfId="0" stopIfTrue="1">
      <formula>"L"</formula>
    </cfRule>
  </conditionalFormatting>
  <conditionalFormatting sqref="R164:R169">
    <cfRule type="cellIs" priority="300" operator="equal" dxfId="17">
      <formula>"RR"</formula>
    </cfRule>
    <cfRule type="cellIs" priority="301" operator="equal" dxfId="1" stopIfTrue="1">
      <formula>"H"</formula>
    </cfRule>
    <cfRule type="cellIs" priority="302" operator="equal" dxfId="15" stopIfTrue="1">
      <formula>"N"</formula>
    </cfRule>
    <cfRule type="cellIs" priority="303" operator="equal" dxfId="14" stopIfTrue="1">
      <formula>"S"</formula>
    </cfRule>
    <cfRule type="cellIs" priority="304" operator="equal" dxfId="0" stopIfTrue="1">
      <formula>"L"</formula>
    </cfRule>
    <cfRule type="cellIs" priority="295" operator="equal" dxfId="17">
      <formula>"RR"</formula>
    </cfRule>
    <cfRule type="cellIs" priority="296" operator="equal" dxfId="1" stopIfTrue="1">
      <formula>"H"</formula>
    </cfRule>
    <cfRule type="cellIs" priority="297" operator="equal" dxfId="15" stopIfTrue="1">
      <formula>"N"</formula>
    </cfRule>
    <cfRule type="cellIs" priority="298" operator="equal" dxfId="14" stopIfTrue="1">
      <formula>"S"</formula>
    </cfRule>
    <cfRule type="cellIs" priority="299" operator="equal" dxfId="0" stopIfTrue="1">
      <formula>"L"</formula>
    </cfRule>
  </conditionalFormatting>
  <conditionalFormatting sqref="U164:U169">
    <cfRule type="cellIs" priority="290" operator="equal" dxfId="17">
      <formula>"RR"</formula>
    </cfRule>
    <cfRule type="cellIs" priority="291" operator="equal" dxfId="1" stopIfTrue="1">
      <formula>"H"</formula>
    </cfRule>
    <cfRule type="cellIs" priority="292" operator="equal" dxfId="15" stopIfTrue="1">
      <formula>"N"</formula>
    </cfRule>
    <cfRule type="cellIs" priority="293" operator="equal" dxfId="14" stopIfTrue="1">
      <formula>"S"</formula>
    </cfRule>
    <cfRule type="cellIs" priority="294" operator="equal" dxfId="0" stopIfTrue="1">
      <formula>"L"</formula>
    </cfRule>
    <cfRule type="cellIs" priority="285" operator="equal" dxfId="17">
      <formula>"RR"</formula>
    </cfRule>
    <cfRule type="cellIs" priority="286" operator="equal" dxfId="1" stopIfTrue="1">
      <formula>"H"</formula>
    </cfRule>
    <cfRule type="cellIs" priority="287" operator="equal" dxfId="15" stopIfTrue="1">
      <formula>"N"</formula>
    </cfRule>
    <cfRule type="cellIs" priority="288" operator="equal" dxfId="14" stopIfTrue="1">
      <formula>"S"</formula>
    </cfRule>
    <cfRule type="cellIs" priority="289" operator="equal" dxfId="0" stopIfTrue="1">
      <formula>"L"</formula>
    </cfRule>
    <cfRule type="cellIs" priority="280" operator="equal" dxfId="17">
      <formula>"RR"</formula>
    </cfRule>
    <cfRule type="cellIs" priority="281" operator="equal" dxfId="1" stopIfTrue="1">
      <formula>"H"</formula>
    </cfRule>
    <cfRule type="cellIs" priority="282" operator="equal" dxfId="15" stopIfTrue="1">
      <formula>"N"</formula>
    </cfRule>
    <cfRule type="cellIs" priority="283" operator="equal" dxfId="14" stopIfTrue="1">
      <formula>"S"</formula>
    </cfRule>
    <cfRule type="cellIs" priority="284" operator="equal" dxfId="0" stopIfTrue="1">
      <formula>"L"</formula>
    </cfRule>
  </conditionalFormatting>
  <conditionalFormatting sqref="R170:R218">
    <cfRule type="cellIs" priority="260" operator="equal" dxfId="17">
      <formula>"RR"</formula>
    </cfRule>
    <cfRule type="cellIs" priority="261" operator="equal" dxfId="1" stopIfTrue="1">
      <formula>"H"</formula>
    </cfRule>
    <cfRule type="cellIs" priority="262" operator="equal" dxfId="15" stopIfTrue="1">
      <formula>"N"</formula>
    </cfRule>
    <cfRule type="cellIs" priority="263" operator="equal" dxfId="14" stopIfTrue="1">
      <formula>"S"</formula>
    </cfRule>
    <cfRule type="cellIs" priority="264" operator="equal" dxfId="0" stopIfTrue="1">
      <formula>"L"</formula>
    </cfRule>
    <cfRule type="cellIs" priority="255" operator="equal" dxfId="17">
      <formula>"RR"</formula>
    </cfRule>
    <cfRule type="cellIs" priority="256" operator="equal" dxfId="1" stopIfTrue="1">
      <formula>"H"</formula>
    </cfRule>
    <cfRule type="cellIs" priority="257" operator="equal" dxfId="15" stopIfTrue="1">
      <formula>"N"</formula>
    </cfRule>
    <cfRule type="cellIs" priority="258" operator="equal" dxfId="14" stopIfTrue="1">
      <formula>"S"</formula>
    </cfRule>
    <cfRule type="cellIs" priority="259" operator="equal" dxfId="0" stopIfTrue="1">
      <formula>"L"</formula>
    </cfRule>
  </conditionalFormatting>
  <conditionalFormatting sqref="U170:U218">
    <cfRule type="cellIs" priority="250" operator="equal" dxfId="17">
      <formula>"RR"</formula>
    </cfRule>
    <cfRule type="cellIs" priority="251" operator="equal" dxfId="1" stopIfTrue="1">
      <formula>"H"</formula>
    </cfRule>
    <cfRule type="cellIs" priority="252" operator="equal" dxfId="15" stopIfTrue="1">
      <formula>"N"</formula>
    </cfRule>
    <cfRule type="cellIs" priority="253" operator="equal" dxfId="14" stopIfTrue="1">
      <formula>"S"</formula>
    </cfRule>
    <cfRule type="cellIs" priority="254" operator="equal" dxfId="0" stopIfTrue="1">
      <formula>"L"</formula>
    </cfRule>
    <cfRule type="cellIs" priority="245" operator="equal" dxfId="17">
      <formula>"RR"</formula>
    </cfRule>
    <cfRule type="cellIs" priority="246" operator="equal" dxfId="1" stopIfTrue="1">
      <formula>"H"</formula>
    </cfRule>
    <cfRule type="cellIs" priority="247" operator="equal" dxfId="15" stopIfTrue="1">
      <formula>"N"</formula>
    </cfRule>
    <cfRule type="cellIs" priority="248" operator="equal" dxfId="14" stopIfTrue="1">
      <formula>"S"</formula>
    </cfRule>
    <cfRule type="cellIs" priority="249" operator="equal" dxfId="0" stopIfTrue="1">
      <formula>"L"</formula>
    </cfRule>
    <cfRule type="cellIs" priority="240" operator="equal" dxfId="17">
      <formula>"RR"</formula>
    </cfRule>
    <cfRule type="cellIs" priority="241" operator="equal" dxfId="1" stopIfTrue="1">
      <formula>"H"</formula>
    </cfRule>
    <cfRule type="cellIs" priority="242" operator="equal" dxfId="15" stopIfTrue="1">
      <formula>"N"</formula>
    </cfRule>
    <cfRule type="cellIs" priority="243" operator="equal" dxfId="14" stopIfTrue="1">
      <formula>"S"</formula>
    </cfRule>
    <cfRule type="cellIs" priority="244" operator="equal" dxfId="0" stopIfTrue="1">
      <formula>"L"</formula>
    </cfRule>
  </conditionalFormatting>
  <conditionalFormatting sqref="R192:R197">
    <cfRule type="cellIs" priority="215" operator="equal" dxfId="17">
      <formula>"RR"</formula>
    </cfRule>
    <cfRule type="cellIs" priority="216" operator="equal" dxfId="1" stopIfTrue="1">
      <formula>"H"</formula>
    </cfRule>
    <cfRule type="cellIs" priority="217" operator="equal" dxfId="15" stopIfTrue="1">
      <formula>"N"</formula>
    </cfRule>
    <cfRule type="cellIs" priority="218" operator="equal" dxfId="14" stopIfTrue="1">
      <formula>"S"</formula>
    </cfRule>
    <cfRule type="cellIs" priority="219" operator="equal" dxfId="0" stopIfTrue="1">
      <formula>"L"</formula>
    </cfRule>
    <cfRule type="cellIs" priority="210" operator="equal" dxfId="17">
      <formula>"RR"</formula>
    </cfRule>
    <cfRule type="cellIs" priority="211" operator="equal" dxfId="1" stopIfTrue="1">
      <formula>"H"</formula>
    </cfRule>
    <cfRule type="cellIs" priority="212" operator="equal" dxfId="15" stopIfTrue="1">
      <formula>"N"</formula>
    </cfRule>
    <cfRule type="cellIs" priority="213" operator="equal" dxfId="14" stopIfTrue="1">
      <formula>"S"</formula>
    </cfRule>
    <cfRule type="cellIs" priority="214" operator="equal" dxfId="0" stopIfTrue="1">
      <formula>"L"</formula>
    </cfRule>
  </conditionalFormatting>
  <conditionalFormatting sqref="U191:U196">
    <cfRule type="cellIs" priority="205" operator="equal" dxfId="17">
      <formula>"RR"</formula>
    </cfRule>
    <cfRule type="cellIs" priority="206" operator="equal" dxfId="1" stopIfTrue="1">
      <formula>"H"</formula>
    </cfRule>
    <cfRule type="cellIs" priority="207" operator="equal" dxfId="15" stopIfTrue="1">
      <formula>"N"</formula>
    </cfRule>
    <cfRule type="cellIs" priority="208" operator="equal" dxfId="14" stopIfTrue="1">
      <formula>"S"</formula>
    </cfRule>
    <cfRule type="cellIs" priority="209" operator="equal" dxfId="0" stopIfTrue="1">
      <formula>"L"</formula>
    </cfRule>
    <cfRule type="cellIs" priority="200" operator="equal" dxfId="17">
      <formula>"RR"</formula>
    </cfRule>
    <cfRule type="cellIs" priority="201" operator="equal" dxfId="1" stopIfTrue="1">
      <formula>"H"</formula>
    </cfRule>
    <cfRule type="cellIs" priority="202" operator="equal" dxfId="15" stopIfTrue="1">
      <formula>"N"</formula>
    </cfRule>
    <cfRule type="cellIs" priority="203" operator="equal" dxfId="14" stopIfTrue="1">
      <formula>"S"</formula>
    </cfRule>
    <cfRule type="cellIs" priority="204" operator="equal" dxfId="0" stopIfTrue="1">
      <formula>"L"</formula>
    </cfRule>
    <cfRule type="cellIs" priority="195" operator="equal" dxfId="17">
      <formula>"RR"</formula>
    </cfRule>
    <cfRule type="cellIs" priority="196" operator="equal" dxfId="1" stopIfTrue="1">
      <formula>"H"</formula>
    </cfRule>
    <cfRule type="cellIs" priority="197" operator="equal" dxfId="15" stopIfTrue="1">
      <formula>"N"</formula>
    </cfRule>
    <cfRule type="cellIs" priority="198" operator="equal" dxfId="14" stopIfTrue="1">
      <formula>"S"</formula>
    </cfRule>
    <cfRule type="cellIs" priority="199" operator="equal" dxfId="0" stopIfTrue="1">
      <formula>"L"</formula>
    </cfRule>
  </conditionalFormatting>
  <conditionalFormatting sqref="U197">
    <cfRule type="cellIs" priority="190" operator="equal" dxfId="17">
      <formula>"RR"</formula>
    </cfRule>
    <cfRule type="cellIs" priority="191" operator="equal" dxfId="1" stopIfTrue="1">
      <formula>"H"</formula>
    </cfRule>
    <cfRule type="cellIs" priority="192" operator="equal" dxfId="15" stopIfTrue="1">
      <formula>"N"</formula>
    </cfRule>
    <cfRule type="cellIs" priority="193" operator="equal" dxfId="14" stopIfTrue="1">
      <formula>"S"</formula>
    </cfRule>
    <cfRule type="cellIs" priority="194" operator="equal" dxfId="0" stopIfTrue="1">
      <formula>"L"</formula>
    </cfRule>
    <cfRule type="cellIs" priority="185" operator="equal" dxfId="17">
      <formula>"RR"</formula>
    </cfRule>
    <cfRule type="cellIs" priority="186" operator="equal" dxfId="1" stopIfTrue="1">
      <formula>"H"</formula>
    </cfRule>
    <cfRule type="cellIs" priority="187" operator="equal" dxfId="15" stopIfTrue="1">
      <formula>"N"</formula>
    </cfRule>
    <cfRule type="cellIs" priority="188" operator="equal" dxfId="14" stopIfTrue="1">
      <formula>"S"</formula>
    </cfRule>
    <cfRule type="cellIs" priority="189" operator="equal" dxfId="0" stopIfTrue="1">
      <formula>"L"</formula>
    </cfRule>
    <cfRule type="cellIs" priority="180" operator="equal" dxfId="17">
      <formula>"RR"</formula>
    </cfRule>
    <cfRule type="cellIs" priority="181" operator="equal" dxfId="1" stopIfTrue="1">
      <formula>"H"</formula>
    </cfRule>
    <cfRule type="cellIs" priority="182" operator="equal" dxfId="15" stopIfTrue="1">
      <formula>"N"</formula>
    </cfRule>
    <cfRule type="cellIs" priority="183" operator="equal" dxfId="14" stopIfTrue="1">
      <formula>"S"</formula>
    </cfRule>
    <cfRule type="cellIs" priority="184" operator="equal" dxfId="0" stopIfTrue="1">
      <formula>"L"</formula>
    </cfRule>
  </conditionalFormatting>
  <conditionalFormatting sqref="R198:R204">
    <cfRule type="cellIs" priority="155" operator="equal" dxfId="17">
      <formula>"RR"</formula>
    </cfRule>
    <cfRule type="cellIs" priority="156" operator="equal" dxfId="1" stopIfTrue="1">
      <formula>"H"</formula>
    </cfRule>
    <cfRule type="cellIs" priority="157" operator="equal" dxfId="15" stopIfTrue="1">
      <formula>"N"</formula>
    </cfRule>
    <cfRule type="cellIs" priority="158" operator="equal" dxfId="14" stopIfTrue="1">
      <formula>"S"</formula>
    </cfRule>
    <cfRule type="cellIs" priority="159" operator="equal" dxfId="0" stopIfTrue="1">
      <formula>"L"</formula>
    </cfRule>
    <cfRule type="cellIs" priority="150" operator="equal" dxfId="17">
      <formula>"RR"</formula>
    </cfRule>
    <cfRule type="cellIs" priority="151" operator="equal" dxfId="1" stopIfTrue="1">
      <formula>"H"</formula>
    </cfRule>
    <cfRule type="cellIs" priority="152" operator="equal" dxfId="15" stopIfTrue="1">
      <formula>"N"</formula>
    </cfRule>
    <cfRule type="cellIs" priority="153" operator="equal" dxfId="14" stopIfTrue="1">
      <formula>"S"</formula>
    </cfRule>
    <cfRule type="cellIs" priority="154" operator="equal" dxfId="0" stopIfTrue="1">
      <formula>"L"</formula>
    </cfRule>
  </conditionalFormatting>
  <conditionalFormatting sqref="U198:U204">
    <cfRule type="cellIs" priority="145" operator="equal" dxfId="17">
      <formula>"RR"</formula>
    </cfRule>
    <cfRule type="cellIs" priority="146" operator="equal" dxfId="1" stopIfTrue="1">
      <formula>"H"</formula>
    </cfRule>
    <cfRule type="cellIs" priority="147" operator="equal" dxfId="15" stopIfTrue="1">
      <formula>"N"</formula>
    </cfRule>
    <cfRule type="cellIs" priority="148" operator="equal" dxfId="14" stopIfTrue="1">
      <formula>"S"</formula>
    </cfRule>
    <cfRule type="cellIs" priority="149" operator="equal" dxfId="0" stopIfTrue="1">
      <formula>"L"</formula>
    </cfRule>
    <cfRule type="cellIs" priority="140" operator="equal" dxfId="17">
      <formula>"RR"</formula>
    </cfRule>
    <cfRule type="cellIs" priority="141" operator="equal" dxfId="1" stopIfTrue="1">
      <formula>"H"</formula>
    </cfRule>
    <cfRule type="cellIs" priority="142" operator="equal" dxfId="15" stopIfTrue="1">
      <formula>"N"</formula>
    </cfRule>
    <cfRule type="cellIs" priority="143" operator="equal" dxfId="14" stopIfTrue="1">
      <formula>"S"</formula>
    </cfRule>
    <cfRule type="cellIs" priority="144" operator="equal" dxfId="0" stopIfTrue="1">
      <formula>"L"</formula>
    </cfRule>
    <cfRule type="cellIs" priority="135" operator="equal" dxfId="17">
      <formula>"RR"</formula>
    </cfRule>
    <cfRule type="cellIs" priority="136" operator="equal" dxfId="1" stopIfTrue="1">
      <formula>"H"</formula>
    </cfRule>
    <cfRule type="cellIs" priority="137" operator="equal" dxfId="15" stopIfTrue="1">
      <formula>"N"</formula>
    </cfRule>
    <cfRule type="cellIs" priority="138" operator="equal" dxfId="14" stopIfTrue="1">
      <formula>"S"</formula>
    </cfRule>
    <cfRule type="cellIs" priority="139" operator="equal" dxfId="0" stopIfTrue="1">
      <formula>"L"</formula>
    </cfRule>
  </conditionalFormatting>
  <conditionalFormatting sqref="R205:R212">
    <cfRule type="cellIs" priority="125" operator="equal" dxfId="17">
      <formula>"RR"</formula>
    </cfRule>
    <cfRule type="cellIs" priority="126" operator="equal" dxfId="1" stopIfTrue="1">
      <formula>"H"</formula>
    </cfRule>
    <cfRule type="cellIs" priority="127" operator="equal" dxfId="15" stopIfTrue="1">
      <formula>"N"</formula>
    </cfRule>
    <cfRule type="cellIs" priority="128" operator="equal" dxfId="14" stopIfTrue="1">
      <formula>"S"</formula>
    </cfRule>
    <cfRule type="cellIs" priority="129" operator="equal" dxfId="0" stopIfTrue="1">
      <formula>"L"</formula>
    </cfRule>
    <cfRule type="cellIs" priority="120" operator="equal" dxfId="17">
      <formula>"RR"</formula>
    </cfRule>
    <cfRule type="cellIs" priority="121" operator="equal" dxfId="1" stopIfTrue="1">
      <formula>"H"</formula>
    </cfRule>
    <cfRule type="cellIs" priority="122" operator="equal" dxfId="15" stopIfTrue="1">
      <formula>"N"</formula>
    </cfRule>
    <cfRule type="cellIs" priority="123" operator="equal" dxfId="14" stopIfTrue="1">
      <formula>"S"</formula>
    </cfRule>
    <cfRule type="cellIs" priority="124" operator="equal" dxfId="0" stopIfTrue="1">
      <formula>"L"</formula>
    </cfRule>
  </conditionalFormatting>
  <conditionalFormatting sqref="U205:U212">
    <cfRule type="cellIs" priority="115" operator="equal" dxfId="17">
      <formula>"RR"</formula>
    </cfRule>
    <cfRule type="cellIs" priority="116" operator="equal" dxfId="1" stopIfTrue="1">
      <formula>"H"</formula>
    </cfRule>
    <cfRule type="cellIs" priority="117" operator="equal" dxfId="15" stopIfTrue="1">
      <formula>"N"</formula>
    </cfRule>
    <cfRule type="cellIs" priority="118" operator="equal" dxfId="14" stopIfTrue="1">
      <formula>"S"</formula>
    </cfRule>
    <cfRule type="cellIs" priority="119" operator="equal" dxfId="0" stopIfTrue="1">
      <formula>"L"</formula>
    </cfRule>
    <cfRule type="cellIs" priority="110" operator="equal" dxfId="17">
      <formula>"RR"</formula>
    </cfRule>
    <cfRule type="cellIs" priority="111" operator="equal" dxfId="1" stopIfTrue="1">
      <formula>"H"</formula>
    </cfRule>
    <cfRule type="cellIs" priority="112" operator="equal" dxfId="15" stopIfTrue="1">
      <formula>"N"</formula>
    </cfRule>
    <cfRule type="cellIs" priority="113" operator="equal" dxfId="14" stopIfTrue="1">
      <formula>"S"</formula>
    </cfRule>
    <cfRule type="cellIs" priority="114" operator="equal" dxfId="0" stopIfTrue="1">
      <formula>"L"</formula>
    </cfRule>
    <cfRule type="cellIs" priority="105" operator="equal" dxfId="17">
      <formula>"RR"</formula>
    </cfRule>
    <cfRule type="cellIs" priority="106" operator="equal" dxfId="1" stopIfTrue="1">
      <formula>"H"</formula>
    </cfRule>
    <cfRule type="cellIs" priority="107" operator="equal" dxfId="15" stopIfTrue="1">
      <formula>"N"</formula>
    </cfRule>
    <cfRule type="cellIs" priority="108" operator="equal" dxfId="14" stopIfTrue="1">
      <formula>"S"</formula>
    </cfRule>
    <cfRule type="cellIs" priority="109" operator="equal" dxfId="0" stopIfTrue="1">
      <formula>"L"</formula>
    </cfRule>
  </conditionalFormatting>
  <conditionalFormatting sqref="U213:U310">
    <cfRule type="cellIs" priority="100" operator="equal" dxfId="17">
      <formula>"RR"</formula>
    </cfRule>
    <cfRule type="cellIs" priority="101" operator="equal" dxfId="1" stopIfTrue="1">
      <formula>"H"</formula>
    </cfRule>
    <cfRule type="cellIs" priority="102" operator="equal" dxfId="15" stopIfTrue="1">
      <formula>"N"</formula>
    </cfRule>
    <cfRule type="cellIs" priority="103" operator="equal" dxfId="14" stopIfTrue="1">
      <formula>"S"</formula>
    </cfRule>
    <cfRule type="cellIs" priority="104" operator="equal" dxfId="0" stopIfTrue="1">
      <formula>"L"</formula>
    </cfRule>
  </conditionalFormatting>
  <conditionalFormatting sqref="R219:R226">
    <cfRule type="cellIs" priority="85" operator="equal" dxfId="17">
      <formula>"RR"</formula>
    </cfRule>
    <cfRule type="cellIs" priority="86" operator="equal" dxfId="1" stopIfTrue="1">
      <formula>"H"</formula>
    </cfRule>
    <cfRule type="cellIs" priority="87" operator="equal" dxfId="15" stopIfTrue="1">
      <formula>"N"</formula>
    </cfRule>
    <cfRule type="cellIs" priority="88" operator="equal" dxfId="14" stopIfTrue="1">
      <formula>"S"</formula>
    </cfRule>
    <cfRule type="cellIs" priority="89" operator="equal" dxfId="0" stopIfTrue="1">
      <formula>"L"</formula>
    </cfRule>
    <cfRule type="cellIs" priority="80" operator="equal" dxfId="17">
      <formula>"RR"</formula>
    </cfRule>
    <cfRule type="cellIs" priority="81" operator="equal" dxfId="1" stopIfTrue="1">
      <formula>"H"</formula>
    </cfRule>
    <cfRule type="cellIs" priority="82" operator="equal" dxfId="15" stopIfTrue="1">
      <formula>"N"</formula>
    </cfRule>
    <cfRule type="cellIs" priority="83" operator="equal" dxfId="14" stopIfTrue="1">
      <formula>"S"</formula>
    </cfRule>
    <cfRule type="cellIs" priority="84" operator="equal" dxfId="0" stopIfTrue="1">
      <formula>"L"</formula>
    </cfRule>
  </conditionalFormatting>
  <conditionalFormatting sqref="U219:U226">
    <cfRule type="cellIs" priority="75" operator="equal" dxfId="17">
      <formula>"RR"</formula>
    </cfRule>
    <cfRule type="cellIs" priority="76" operator="equal" dxfId="1" stopIfTrue="1">
      <formula>"H"</formula>
    </cfRule>
    <cfRule type="cellIs" priority="77" operator="equal" dxfId="15" stopIfTrue="1">
      <formula>"N"</formula>
    </cfRule>
    <cfRule type="cellIs" priority="78" operator="equal" dxfId="14" stopIfTrue="1">
      <formula>"S"</formula>
    </cfRule>
    <cfRule type="cellIs" priority="79" operator="equal" dxfId="0" stopIfTrue="1">
      <formula>"L"</formula>
    </cfRule>
    <cfRule type="cellIs" priority="70" operator="equal" dxfId="17">
      <formula>"RR"</formula>
    </cfRule>
    <cfRule type="cellIs" priority="71" operator="equal" dxfId="1" stopIfTrue="1">
      <formula>"H"</formula>
    </cfRule>
    <cfRule type="cellIs" priority="72" operator="equal" dxfId="15" stopIfTrue="1">
      <formula>"N"</formula>
    </cfRule>
    <cfRule type="cellIs" priority="73" operator="equal" dxfId="14" stopIfTrue="1">
      <formula>"S"</formula>
    </cfRule>
    <cfRule type="cellIs" priority="74" operator="equal" dxfId="0" stopIfTrue="1">
      <formula>"L"</formula>
    </cfRule>
    <cfRule type="cellIs" priority="65" operator="equal" dxfId="17">
      <formula>"RR"</formula>
    </cfRule>
    <cfRule type="cellIs" priority="66" operator="equal" dxfId="1" stopIfTrue="1">
      <formula>"H"</formula>
    </cfRule>
    <cfRule type="cellIs" priority="67" operator="equal" dxfId="15" stopIfTrue="1">
      <formula>"N"</formula>
    </cfRule>
    <cfRule type="cellIs" priority="68" operator="equal" dxfId="14" stopIfTrue="1">
      <formula>"S"</formula>
    </cfRule>
    <cfRule type="cellIs" priority="69" operator="equal" dxfId="0" stopIfTrue="1">
      <formula>"L"</formula>
    </cfRule>
  </conditionalFormatting>
  <conditionalFormatting sqref="R227:R232">
    <cfRule type="cellIs" priority="35" operator="equal" dxfId="17">
      <formula>"RR"</formula>
    </cfRule>
    <cfRule type="cellIs" priority="36" operator="equal" dxfId="1" stopIfTrue="1">
      <formula>"H"</formula>
    </cfRule>
    <cfRule type="cellIs" priority="37" operator="equal" dxfId="15" stopIfTrue="1">
      <formula>"N"</formula>
    </cfRule>
    <cfRule type="cellIs" priority="38" operator="equal" dxfId="14" stopIfTrue="1">
      <formula>"S"</formula>
    </cfRule>
    <cfRule type="cellIs" priority="39" operator="equal" dxfId="0" stopIfTrue="1">
      <formula>"L"</formula>
    </cfRule>
    <cfRule type="cellIs" priority="30" operator="equal" dxfId="17">
      <formula>"RR"</formula>
    </cfRule>
    <cfRule type="cellIs" priority="31" operator="equal" dxfId="1" stopIfTrue="1">
      <formula>"H"</formula>
    </cfRule>
    <cfRule type="cellIs" priority="32" operator="equal" dxfId="15" stopIfTrue="1">
      <formula>"N"</formula>
    </cfRule>
    <cfRule type="cellIs" priority="33" operator="equal" dxfId="14" stopIfTrue="1">
      <formula>"S"</formula>
    </cfRule>
    <cfRule type="cellIs" priority="34" operator="equal" dxfId="0" stopIfTrue="1">
      <formula>"L"</formula>
    </cfRule>
  </conditionalFormatting>
  <conditionalFormatting sqref="U227:U232">
    <cfRule type="cellIs" priority="25" operator="equal" dxfId="17">
      <formula>"RR"</formula>
    </cfRule>
    <cfRule type="cellIs" priority="26" operator="equal" dxfId="1" stopIfTrue="1">
      <formula>"H"</formula>
    </cfRule>
    <cfRule type="cellIs" priority="27" operator="equal" dxfId="15" stopIfTrue="1">
      <formula>"N"</formula>
    </cfRule>
    <cfRule type="cellIs" priority="28" operator="equal" dxfId="14" stopIfTrue="1">
      <formula>"S"</formula>
    </cfRule>
    <cfRule type="cellIs" priority="29" operator="equal" dxfId="0" stopIfTrue="1">
      <formula>"L"</formula>
    </cfRule>
    <cfRule type="cellIs" priority="20" operator="equal" dxfId="17">
      <formula>"RR"</formula>
    </cfRule>
    <cfRule type="cellIs" priority="21" operator="equal" dxfId="1" stopIfTrue="1">
      <formula>"H"</formula>
    </cfRule>
    <cfRule type="cellIs" priority="22" operator="equal" dxfId="15" stopIfTrue="1">
      <formula>"N"</formula>
    </cfRule>
    <cfRule type="cellIs" priority="23" operator="equal" dxfId="14" stopIfTrue="1">
      <formula>"S"</formula>
    </cfRule>
    <cfRule type="cellIs" priority="24" operator="equal" dxfId="0" stopIfTrue="1">
      <formula>"L"</formula>
    </cfRule>
    <cfRule type="cellIs" priority="15" operator="equal" dxfId="17">
      <formula>"RR"</formula>
    </cfRule>
    <cfRule type="cellIs" priority="16" operator="equal" dxfId="1" stopIfTrue="1">
      <formula>"H"</formula>
    </cfRule>
    <cfRule type="cellIs" priority="17" operator="equal" dxfId="15" stopIfTrue="1">
      <formula>"N"</formula>
    </cfRule>
    <cfRule type="cellIs" priority="18" operator="equal" dxfId="14" stopIfTrue="1">
      <formula>"S"</formula>
    </cfRule>
    <cfRule type="cellIs" priority="19" operator="equal" dxfId="0" stopIfTrue="1">
      <formula>"L"</formula>
    </cfRule>
  </conditionalFormatting>
  <conditionalFormatting sqref="AV5:AY369 BE5:BH369">
    <cfRule type="cellIs" priority="8" operator="greaterThan" dxfId="12">
      <formula>0</formula>
    </cfRule>
    <cfRule type="cellIs" priority="9" operator="lessThan" dxfId="11">
      <formula>0</formula>
    </cfRule>
  </conditionalFormatting>
  <conditionalFormatting sqref="AP158:AP165">
    <cfRule type="cellIs" priority="1" operator="lessThan" dxfId="10" stopIfTrue="1">
      <formula>0.5</formula>
    </cfRule>
    <cfRule type="cellIs" priority="2" operator="greaterThan" dxfId="9" stopIfTrue="1">
      <formula>0.9</formula>
    </cfRule>
    <cfRule type="cellIs" priority="3" operator="between" dxfId="8" stopIfTrue="1">
      <formula>0.5</formula>
      <formula>0.9</formula>
    </cfRule>
  </conditionalFormatting>
  <hyperlinks>
    <hyperlink ref="C1" location="Glossary!A1" display="Glossay"/>
  </hyperlink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D33"/>
  <sheetViews>
    <sheetView showGridLines="0" workbookViewId="0">
      <pane ySplit="1" topLeftCell="A2" activePane="bottomLeft" state="frozen"/>
      <selection pane="bottomLeft" activeCell="A1" sqref="A1:A1048576"/>
    </sheetView>
  </sheetViews>
  <sheetFormatPr baseColWidth="8" defaultRowHeight="15" customHeight="1"/>
  <cols>
    <col width="19.44140625" bestFit="1" customWidth="1" style="302" min="2" max="2"/>
    <col width="31.44140625" bestFit="1" customWidth="1" style="302" min="3" max="3"/>
    <col width="63.5546875" bestFit="1" customWidth="1" style="302" min="4" max="4"/>
  </cols>
  <sheetData>
    <row r="1" ht="15" customHeight="1" s="302">
      <c r="A1" s="278" t="inlineStr">
        <is>
          <t>Sheet No.</t>
        </is>
      </c>
      <c r="B1" s="278" t="inlineStr">
        <is>
          <t>Sheet Name</t>
        </is>
      </c>
      <c r="C1" s="278" t="inlineStr">
        <is>
          <t>Abbreviations</t>
        </is>
      </c>
      <c r="D1" s="278" t="inlineStr">
        <is>
          <t>Descriptions</t>
        </is>
      </c>
    </row>
    <row r="2" ht="15" customHeight="1" s="302">
      <c r="A2" s="490" t="inlineStr">
        <is>
          <t>Sheet 1</t>
        </is>
      </c>
      <c r="B2" s="490" t="inlineStr">
        <is>
          <t>Occupancy Summary</t>
        </is>
      </c>
      <c r="C2" s="276" t="inlineStr">
        <is>
          <t>CY</t>
        </is>
      </c>
      <c r="D2" s="277" t="inlineStr">
        <is>
          <t>Current Year</t>
        </is>
      </c>
    </row>
    <row r="3" ht="15" customHeight="1" s="302">
      <c r="A3" s="491" t="n"/>
      <c r="B3" s="491" t="n"/>
      <c r="C3" s="276" t="inlineStr">
        <is>
          <t>LY</t>
        </is>
      </c>
      <c r="D3" s="277" t="inlineStr">
        <is>
          <t>Last Year</t>
        </is>
      </c>
    </row>
    <row r="4" ht="15" customHeight="1" s="302">
      <c r="A4" s="491" t="n"/>
      <c r="B4" s="491" t="n"/>
      <c r="C4" s="276" t="inlineStr">
        <is>
          <t>BoB</t>
        </is>
      </c>
      <c r="D4" s="277" t="inlineStr">
        <is>
          <t>Business on Books</t>
        </is>
      </c>
    </row>
    <row r="5" ht="15" customHeight="1" s="302">
      <c r="A5" s="492" t="n"/>
      <c r="B5" s="492" t="n"/>
      <c r="C5" s="276" t="inlineStr">
        <is>
          <t>FC</t>
        </is>
      </c>
      <c r="D5" s="277" t="inlineStr">
        <is>
          <t>Forecast</t>
        </is>
      </c>
    </row>
    <row r="6" ht="15" customHeight="1" s="302">
      <c r="A6" s="490" t="inlineStr">
        <is>
          <t>Sheet 2</t>
        </is>
      </c>
      <c r="B6" s="490" t="inlineStr">
        <is>
          <t>Segment_Summary</t>
        </is>
      </c>
      <c r="C6" s="276" t="inlineStr">
        <is>
          <t>Rooms Sold - CY (to date)</t>
        </is>
      </c>
      <c r="D6" s="277" t="inlineStr">
        <is>
          <t>Current business on books for the resepective segment</t>
        </is>
      </c>
    </row>
    <row r="7" ht="15" customHeight="1" s="302">
      <c r="A7" s="491" t="n"/>
      <c r="B7" s="491" t="n"/>
      <c r="C7" s="276" t="inlineStr">
        <is>
          <t>Forecast - CY</t>
        </is>
      </c>
      <c r="D7" s="277" t="inlineStr">
        <is>
          <t>Number of rooms forecasted for the respective segment</t>
        </is>
      </c>
    </row>
    <row r="8" ht="15" customHeight="1" s="302">
      <c r="A8" s="491" t="n"/>
      <c r="B8" s="491" t="n"/>
      <c r="C8" s="276" t="inlineStr">
        <is>
          <t>Final - LY</t>
        </is>
      </c>
      <c r="D8" s="277" t="inlineStr">
        <is>
          <t>These are last year materialized room-nights</t>
        </is>
      </c>
    </row>
    <row r="9" ht="15" customHeight="1" s="302">
      <c r="A9" s="491" t="n"/>
      <c r="B9" s="491" t="n"/>
      <c r="C9" s="276" t="inlineStr">
        <is>
          <t>Pkup - CY</t>
        </is>
      </c>
      <c r="D9" s="277" t="inlineStr">
        <is>
          <t>Expected pickup of rooms in % as compare to current business on books</t>
        </is>
      </c>
    </row>
    <row r="10" ht="15" customHeight="1" s="302">
      <c r="A10" s="491" t="n"/>
      <c r="B10" s="491" t="n"/>
      <c r="C10" s="298" t="inlineStr">
        <is>
          <t>Budget</t>
        </is>
      </c>
      <c r="D10" s="297" t="inlineStr">
        <is>
          <t>These are budgeted room nights</t>
        </is>
      </c>
    </row>
    <row r="11" ht="15" customHeight="1" s="302">
      <c r="A11" s="491" t="n"/>
      <c r="B11" s="491" t="n"/>
      <c r="C11" s="276" t="inlineStr">
        <is>
          <t>Shortfall - LY (Rm Nts)</t>
        </is>
      </c>
      <c r="D11" s="277" t="inlineStr">
        <is>
          <t>Forecast variance against last year actuals</t>
        </is>
      </c>
    </row>
    <row r="12" ht="15" customHeight="1" s="302">
      <c r="A12" s="492" t="n"/>
      <c r="B12" s="492" t="n"/>
      <c r="C12" s="276" t="inlineStr">
        <is>
          <t>Shortfall - Budget (Rm Nts)</t>
        </is>
      </c>
      <c r="D12" s="277" t="inlineStr">
        <is>
          <t>Forecast variance against Budget</t>
        </is>
      </c>
    </row>
    <row r="13" ht="15" customHeight="1" s="302">
      <c r="A13" s="490" t="inlineStr">
        <is>
          <t>Sheet 3</t>
        </is>
      </c>
      <c r="B13" s="490" t="inlineStr">
        <is>
          <t>Day on Day FC</t>
        </is>
      </c>
      <c r="C13" s="276" t="inlineStr">
        <is>
          <t>RS FIT</t>
        </is>
      </c>
      <c r="D13" s="277" t="inlineStr">
        <is>
          <t>Room Sold (Business on Books) FIT</t>
        </is>
      </c>
    </row>
    <row r="14" ht="15" customHeight="1" s="302">
      <c r="A14" s="491" t="n"/>
      <c r="B14" s="491" t="n"/>
      <c r="C14" s="276" t="inlineStr">
        <is>
          <t>RS Groups</t>
        </is>
      </c>
      <c r="D14" s="277" t="inlineStr">
        <is>
          <t>Room Sold (Business on Books) Groups</t>
        </is>
      </c>
    </row>
    <row r="15" ht="15" customHeight="1" s="302">
      <c r="A15" s="491" t="n"/>
      <c r="B15" s="491" t="n"/>
      <c r="C15" s="276" t="inlineStr">
        <is>
          <t>RS Comp</t>
        </is>
      </c>
      <c r="D15" s="277" t="inlineStr">
        <is>
          <t>Room Sold (Business on Books) Complimentary and House Use</t>
        </is>
      </c>
    </row>
    <row r="16" ht="15" customHeight="1" s="302">
      <c r="A16" s="491" t="n"/>
      <c r="B16" s="491" t="n"/>
      <c r="C16" s="276" t="inlineStr">
        <is>
          <t>Total Rooms Sold</t>
        </is>
      </c>
      <c r="D16" s="277" t="inlineStr">
        <is>
          <t>Total Room Sold (excluding Complimentary &amp; House use)</t>
        </is>
      </c>
    </row>
    <row r="17" ht="15" customHeight="1" s="302">
      <c r="A17" s="491" t="n"/>
      <c r="B17" s="491" t="n"/>
      <c r="C17" s="276" t="inlineStr">
        <is>
          <t>FC FIT</t>
        </is>
      </c>
      <c r="D17" s="277" t="inlineStr">
        <is>
          <t>FIT Forecast</t>
        </is>
      </c>
    </row>
    <row r="18" ht="15" customHeight="1" s="302">
      <c r="A18" s="491" t="n"/>
      <c r="B18" s="491" t="n"/>
      <c r="C18" s="276" t="inlineStr">
        <is>
          <t>FC Groups</t>
        </is>
      </c>
      <c r="D18" s="277" t="inlineStr">
        <is>
          <t>Groups Forecast</t>
        </is>
      </c>
    </row>
    <row r="19" ht="15" customHeight="1" s="302">
      <c r="A19" s="491" t="n"/>
      <c r="B19" s="491" t="n"/>
      <c r="C19" s="276" t="inlineStr">
        <is>
          <t>FC Comp</t>
        </is>
      </c>
      <c r="D19" s="277" t="inlineStr">
        <is>
          <t>Complimentary &amp; House Use Forecast</t>
        </is>
      </c>
    </row>
    <row r="20" ht="15" customHeight="1" s="302">
      <c r="A20" s="491" t="n"/>
      <c r="B20" s="491" t="n"/>
      <c r="C20" s="276" t="inlineStr">
        <is>
          <t>Total Forecast</t>
        </is>
      </c>
      <c r="D20" s="277" t="inlineStr">
        <is>
          <t>Total Forecast (excluding Complimentary &amp; House use)</t>
        </is>
      </c>
    </row>
    <row r="21" ht="15" customHeight="1" s="302">
      <c r="A21" s="491" t="n"/>
      <c r="B21" s="491" t="n"/>
      <c r="C21" s="276" t="inlineStr">
        <is>
          <t>Rooms Sold % (w/o Comp/House)</t>
        </is>
      </c>
      <c r="D21" s="277" t="inlineStr">
        <is>
          <t>Room Sold in % without Complimentary &amp; House use</t>
        </is>
      </c>
    </row>
    <row r="22" ht="15" customHeight="1" s="302">
      <c r="A22" s="491" t="n"/>
      <c r="B22" s="491" t="n"/>
      <c r="C22" s="276" t="inlineStr">
        <is>
          <t>Forecast % (w/o Comp/House)</t>
        </is>
      </c>
      <c r="D22" s="277" t="inlineStr">
        <is>
          <t>Forecast in % without Complimentary &amp; House use</t>
        </is>
      </c>
    </row>
    <row r="23" ht="15" customHeight="1" s="302">
      <c r="A23" s="491" t="n"/>
      <c r="B23" s="491" t="n"/>
      <c r="C23" s="276" t="inlineStr">
        <is>
          <t>Forecast Comp/ House Use</t>
        </is>
      </c>
      <c r="D23" s="277" t="inlineStr">
        <is>
          <t>Number of rooms forecast for Complimentary &amp; House use</t>
        </is>
      </c>
    </row>
    <row r="24" ht="15" customHeight="1" s="302">
      <c r="A24" s="491" t="n"/>
      <c r="B24" s="491" t="n"/>
      <c r="C24" s="276" t="inlineStr">
        <is>
          <t>Forecast % (with Comp/House)</t>
        </is>
      </c>
      <c r="D24" s="277" t="inlineStr">
        <is>
          <t>Forecast % with Complimentary and House use</t>
        </is>
      </c>
    </row>
    <row r="25" ht="15" customHeight="1" s="302">
      <c r="A25" s="491" t="n"/>
      <c r="B25" s="491" t="n"/>
      <c r="C25" s="276" t="inlineStr">
        <is>
          <t>PkUp FIT</t>
        </is>
      </c>
      <c r="D25" s="277" t="inlineStr">
        <is>
          <t>Expected pick-up in FIT</t>
        </is>
      </c>
    </row>
    <row r="26" ht="15" customHeight="1" s="302">
      <c r="A26" s="491" t="n"/>
      <c r="B26" s="491" t="n"/>
      <c r="C26" s="276" t="inlineStr">
        <is>
          <t>PkUp Groups</t>
        </is>
      </c>
      <c r="D26" s="277" t="inlineStr">
        <is>
          <t>Expected pick-up in Groups</t>
        </is>
      </c>
    </row>
    <row r="27" ht="15" customHeight="1" s="302">
      <c r="A27" s="491" t="n"/>
      <c r="B27" s="491" t="n"/>
      <c r="C27" s="276" t="inlineStr">
        <is>
          <t>PkUp Comp</t>
        </is>
      </c>
      <c r="D27" s="277" t="inlineStr">
        <is>
          <t>Expected pick-up in Complimentary &amp; House use</t>
        </is>
      </c>
    </row>
    <row r="28" ht="15" customHeight="1" s="302">
      <c r="A28" s="491" t="n"/>
      <c r="B28" s="491" t="n"/>
      <c r="C28" s="276" t="inlineStr">
        <is>
          <t>PkUp Total</t>
        </is>
      </c>
      <c r="D28" s="277" t="inlineStr">
        <is>
          <t>Total expected pick-up without Complimentary &amp; House use</t>
        </is>
      </c>
    </row>
    <row r="29" ht="15" customHeight="1" s="302">
      <c r="A29" s="491" t="n"/>
      <c r="B29" s="491" t="n"/>
      <c r="C29" s="276" t="inlineStr">
        <is>
          <t>LY 
Actual FIT</t>
        </is>
      </c>
      <c r="D29" s="277" t="inlineStr">
        <is>
          <t>Last year materialized FIT</t>
        </is>
      </c>
    </row>
    <row r="30" ht="15" customHeight="1" s="302">
      <c r="A30" s="491" t="n"/>
      <c r="B30" s="491" t="n"/>
      <c r="C30" s="276" t="inlineStr">
        <is>
          <t>LY
Actual Groups</t>
        </is>
      </c>
      <c r="D30" s="277" t="inlineStr">
        <is>
          <t>Last year materialized Groups</t>
        </is>
      </c>
    </row>
    <row r="31" ht="15" customHeight="1" s="302">
      <c r="A31" s="491" t="n"/>
      <c r="B31" s="491" t="n"/>
      <c r="C31" s="276" t="inlineStr">
        <is>
          <t>LY
Actual Comp</t>
        </is>
      </c>
      <c r="D31" s="277" t="inlineStr">
        <is>
          <t>Last year materialized Complimentary &amp; House use</t>
        </is>
      </c>
    </row>
    <row r="32" ht="15" customHeight="1" s="302">
      <c r="A32" s="491" t="n"/>
      <c r="B32" s="491" t="n"/>
      <c r="C32" s="276" t="inlineStr">
        <is>
          <t>LY
Actual</t>
        </is>
      </c>
      <c r="D32" s="277" t="inlineStr">
        <is>
          <t>Last year materialization excluding Compliementary &amp; House use</t>
        </is>
      </c>
    </row>
    <row r="33" ht="15" customHeight="1" s="302">
      <c r="A33" s="492" t="n"/>
      <c r="B33" s="492" t="n"/>
      <c r="C33" s="276" t="inlineStr">
        <is>
          <t>LY Actual Occ %</t>
        </is>
      </c>
      <c r="D33" s="277" t="inlineStr">
        <is>
          <t>Last year occupancy % excluding Compliementary &amp; House use</t>
        </is>
      </c>
    </row>
  </sheetData>
  <mergeCells count="6">
    <mergeCell ref="B13:B33"/>
    <mergeCell ref="A13:A33"/>
    <mergeCell ref="A2:A5"/>
    <mergeCell ref="A6:A12"/>
    <mergeCell ref="B6:B12"/>
    <mergeCell ref="B2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AA142"/>
  <sheetViews>
    <sheetView showGridLines="0" workbookViewId="0">
      <selection activeCell="D4" sqref="D4:P8"/>
    </sheetView>
  </sheetViews>
  <sheetFormatPr baseColWidth="8" defaultColWidth="0" defaultRowHeight="12.75" customHeight="1" zeroHeight="1"/>
  <cols>
    <col width="0.5546875" customWidth="1" style="493" min="1" max="2"/>
    <col width="6.6640625" customWidth="1" style="494" min="3" max="3"/>
    <col width="10.33203125" customWidth="1" style="494" min="4" max="4"/>
    <col width="10.33203125" customWidth="1" style="494" min="5" max="14"/>
    <col width="11.33203125" customWidth="1" style="494" min="15" max="16"/>
    <col width="0.88671875" customWidth="1" style="494" min="17" max="17"/>
    <col hidden="1" width="9.109375" customWidth="1" style="495" min="18" max="19"/>
    <col hidden="1" width="0.88671875" customWidth="1" style="495" min="20" max="20"/>
    <col hidden="1" width="9.109375" customWidth="1" style="495" min="21" max="22"/>
    <col hidden="1" width="9.109375" customWidth="1" style="494" min="23" max="16384"/>
  </cols>
  <sheetData>
    <row r="1" ht="5.1" customFormat="1" customHeight="1" s="496">
      <c r="A1" s="497" t="n"/>
      <c r="B1" s="497" t="n"/>
      <c r="C1" s="498" t="n"/>
      <c r="R1" s="499" t="n"/>
      <c r="S1" s="499" t="n"/>
      <c r="T1" s="499" t="n"/>
      <c r="U1" s="499" t="n"/>
      <c r="V1" s="499" t="n"/>
    </row>
    <row r="2" ht="24.9" customFormat="1" customHeight="1" s="500">
      <c r="A2" s="501" t="n"/>
      <c r="B2" s="501" t="n"/>
      <c r="C2" s="502">
        <f>'Occupancy Summary - Numeric'!C2</f>
        <v/>
      </c>
      <c r="O2" s="503" t="n"/>
      <c r="P2" s="503" t="n"/>
      <c r="R2" s="504" t="n"/>
      <c r="S2" s="504" t="n"/>
      <c r="T2" s="504" t="n"/>
      <c r="U2" s="504" t="n"/>
      <c r="V2" s="504" t="n"/>
    </row>
    <row r="3" ht="5.1" customFormat="1" customHeight="1" s="496" thickBot="1">
      <c r="A3" s="497" t="n"/>
      <c r="B3" s="497" t="n"/>
      <c r="C3" s="494" t="n"/>
      <c r="D3" s="494" t="n"/>
      <c r="R3" s="499" t="n"/>
      <c r="S3" s="499" t="n"/>
      <c r="T3" s="499" t="n"/>
      <c r="U3" s="499" t="n"/>
      <c r="V3" s="499" t="n"/>
    </row>
    <row r="4" ht="13.8" customHeight="1" s="302" thickTop="1">
      <c r="C4" s="505" t="n"/>
      <c r="D4" s="506" t="n"/>
      <c r="E4" s="507" t="inlineStr">
        <is>
          <t>Room Nights</t>
        </is>
      </c>
      <c r="F4" s="427" t="n"/>
      <c r="G4" s="426" t="n"/>
      <c r="H4" s="507" t="inlineStr">
        <is>
          <t>Occupancy %</t>
        </is>
      </c>
      <c r="I4" s="427" t="n"/>
      <c r="J4" s="426" t="n"/>
      <c r="K4" s="507" t="inlineStr">
        <is>
          <t>ARR</t>
        </is>
      </c>
      <c r="L4" s="426" t="n"/>
      <c r="M4" s="507" t="inlineStr">
        <is>
          <t>Rev PAR</t>
        </is>
      </c>
      <c r="N4" s="426" t="n"/>
      <c r="O4" s="507" t="inlineStr">
        <is>
          <t>Room Revenue</t>
        </is>
      </c>
      <c r="P4" s="426" t="n"/>
      <c r="R4" s="495" t="inlineStr">
        <is>
          <t>Finance Report</t>
        </is>
      </c>
      <c r="W4" s="508" t="inlineStr">
        <is>
          <t>Last Year</t>
        </is>
      </c>
      <c r="X4" s="509" t="n"/>
      <c r="Y4" s="508" t="inlineStr">
        <is>
          <t>Current Year</t>
        </is>
      </c>
      <c r="Z4" s="510" t="n"/>
      <c r="AA4" s="509" t="n"/>
    </row>
    <row r="5" ht="36.75" customHeight="1" s="302" thickBot="1">
      <c r="C5" s="505" t="n"/>
      <c r="D5" s="506" t="n"/>
      <c r="E5" s="328" t="inlineStr">
        <is>
          <t>BoB
(to date)</t>
        </is>
      </c>
      <c r="F5" s="329" t="inlineStr">
        <is>
          <t>Forecast /
Actual</t>
        </is>
      </c>
      <c r="G5" s="330" t="inlineStr">
        <is>
          <t>Budget</t>
        </is>
      </c>
      <c r="H5" s="328" t="inlineStr">
        <is>
          <t>BoB
(to date)</t>
        </is>
      </c>
      <c r="I5" s="329" t="inlineStr">
        <is>
          <t>Forecast /
Actual</t>
        </is>
      </c>
      <c r="J5" s="330" t="inlineStr">
        <is>
          <t>Budget</t>
        </is>
      </c>
      <c r="K5" s="329" t="inlineStr">
        <is>
          <t>Forecast /
Actual</t>
        </is>
      </c>
      <c r="L5" s="330" t="inlineStr">
        <is>
          <t>Budget</t>
        </is>
      </c>
      <c r="M5" s="329" t="inlineStr">
        <is>
          <t>Forecast /
Actual</t>
        </is>
      </c>
      <c r="N5" s="330" t="inlineStr">
        <is>
          <t>Budget</t>
        </is>
      </c>
      <c r="O5" s="329" t="inlineStr">
        <is>
          <t>Forecast /
Actual</t>
        </is>
      </c>
      <c r="P5" s="330" t="inlineStr">
        <is>
          <t>Budget</t>
        </is>
      </c>
      <c r="R5" s="495" t="inlineStr">
        <is>
          <t>LY</t>
        </is>
      </c>
      <c r="S5" s="495" t="inlineStr">
        <is>
          <t>Var</t>
        </is>
      </c>
      <c r="U5" s="495" t="inlineStr">
        <is>
          <t>CY</t>
        </is>
      </c>
      <c r="V5" s="495" t="inlineStr">
        <is>
          <t>Var</t>
        </is>
      </c>
      <c r="W5" s="242" t="inlineStr">
        <is>
          <t>BoB
(to date)</t>
        </is>
      </c>
      <c r="X5" s="244" t="inlineStr">
        <is>
          <t>Actual</t>
        </is>
      </c>
      <c r="Y5" s="242" t="inlineStr">
        <is>
          <t>BoB
(to date)</t>
        </is>
      </c>
      <c r="Z5" s="243" t="inlineStr">
        <is>
          <t>FC</t>
        </is>
      </c>
      <c r="AA5" s="244" t="inlineStr">
        <is>
          <t>Budget</t>
        </is>
      </c>
    </row>
    <row r="6" ht="24.9" customHeight="1" s="302" thickTop="1">
      <c r="B6" s="493">
        <f>C6&amp;D6</f>
        <v/>
      </c>
      <c r="C6" s="511">
        <f>'Occupancy Summary - Numeric'!C6:C24</f>
        <v/>
      </c>
      <c r="D6" s="246" t="inlineStr">
        <is>
          <t>Apr-16</t>
        </is>
      </c>
      <c r="E6" s="247">
        <f>VLOOKUP(B6,'Occupancy Summary - Numeric'!$B$6:$I$43,6,0)</f>
        <v/>
      </c>
      <c r="F6" s="248">
        <f>VLOOKUP(B6,'Occupancy Summary - Numeric'!$B$6:$I$43,7,0)</f>
        <v/>
      </c>
      <c r="G6" s="249">
        <f>VLOOKUP(B6,'Occupancy Summary - Numeric'!$B$6:$I$43,8,0)</f>
        <v/>
      </c>
      <c r="H6" s="250">
        <f>VLOOKUP(B6,'Occupancy Summary - Numeric'!$B$28:$I$87,6,0)</f>
        <v/>
      </c>
      <c r="I6" s="251">
        <f>VLOOKUP(B6,'Occupancy Summary - Numeric'!$B$28:$I$87,7,0)</f>
        <v/>
      </c>
      <c r="J6" s="252">
        <f>VLOOKUP(B6,'Occupancy Summary - Numeric'!$B$28:$I$87,8,0)</f>
        <v/>
      </c>
      <c r="K6" s="512">
        <f>VLOOKUP(B6,'Revenue Summary'!$A$28:$F$46,5,0)</f>
        <v/>
      </c>
      <c r="L6" s="513">
        <f>VLOOKUP(B6,'Revenue Summary'!$A$28:$F$46,6,0)</f>
        <v/>
      </c>
      <c r="M6" s="512">
        <f>VLOOKUP(B6,'Revenue Summary'!$A$50:$F$68,5,0)</f>
        <v/>
      </c>
      <c r="N6" s="513">
        <f>VLOOKUP(B6,'Revenue Summary'!$A$50:$F$68,6,0)</f>
        <v/>
      </c>
      <c r="O6" s="512">
        <f>VLOOKUP(B6,'Revenue Summary'!$A$6:$F$17,5,0)</f>
        <v/>
      </c>
      <c r="P6" s="513">
        <f>VLOOKUP(B6,'Revenue Summary'!$A$6:$F$17,6,0)</f>
        <v/>
      </c>
      <c r="R6" s="495" t="n">
        <v>2137</v>
      </c>
      <c r="S6" s="253">
        <f>#REF!-R6</f>
        <v/>
      </c>
      <c r="V6" s="253">
        <f>F6-U6</f>
        <v/>
      </c>
      <c r="W6" s="247" t="n">
        <v>1416</v>
      </c>
      <c r="X6" s="249" t="n">
        <v>1416</v>
      </c>
      <c r="Y6" s="247" t="n">
        <v>2137</v>
      </c>
      <c r="Z6" s="248" t="n">
        <v>2137</v>
      </c>
      <c r="AA6" s="249" t="n">
        <v>1710</v>
      </c>
    </row>
    <row r="7" ht="24.9" customHeight="1" s="302">
      <c r="B7" s="493">
        <f>C6&amp;D7</f>
        <v/>
      </c>
      <c r="C7" s="434" t="n"/>
      <c r="D7" s="254" t="inlineStr">
        <is>
          <t>May-16</t>
        </is>
      </c>
      <c r="E7" s="255">
        <f>VLOOKUP(B7,'Occupancy Summary - Numeric'!$B$6:$I$43,6,0)</f>
        <v/>
      </c>
      <c r="F7" s="256">
        <f>VLOOKUP(B7,'Occupancy Summary - Numeric'!$B$6:$I$43,7,0)</f>
        <v/>
      </c>
      <c r="G7" s="257">
        <f>VLOOKUP(B7,'Occupancy Summary - Numeric'!$B$6:$I$43,8,0)</f>
        <v/>
      </c>
      <c r="H7" s="258">
        <f>VLOOKUP(B7,'Occupancy Summary - Numeric'!$B$28:$I$87,6,0)</f>
        <v/>
      </c>
      <c r="I7" s="259">
        <f>VLOOKUP(B7,'Occupancy Summary - Numeric'!$B$28:$I$87,7,0)</f>
        <v/>
      </c>
      <c r="J7" s="260">
        <f>VLOOKUP(B7,'Occupancy Summary - Numeric'!$B$28:$I$87,8,0)</f>
        <v/>
      </c>
      <c r="K7" s="514">
        <f>VLOOKUP(B7,'Revenue Summary'!$A$28:$F$46,5,0)</f>
        <v/>
      </c>
      <c r="L7" s="515">
        <f>VLOOKUP(B7,'Revenue Summary'!$A$28:$F$46,6,0)</f>
        <v/>
      </c>
      <c r="M7" s="514">
        <f>VLOOKUP(B7,'Revenue Summary'!$A$50:$F$68,5,0)</f>
        <v/>
      </c>
      <c r="N7" s="515">
        <f>VLOOKUP(B7,'Revenue Summary'!$A$50:$F$68,6,0)</f>
        <v/>
      </c>
      <c r="O7" s="514">
        <f>VLOOKUP(B7,'Revenue Summary'!$A$6:$F$17,5,0)</f>
        <v/>
      </c>
      <c r="P7" s="515">
        <f>VLOOKUP(B7,'Revenue Summary'!$A$6:$F$17,6,0)</f>
        <v/>
      </c>
      <c r="R7" s="495" t="n"/>
      <c r="S7" s="253" t="n"/>
      <c r="T7" s="495" t="n"/>
      <c r="U7" s="495" t="n"/>
      <c r="V7" s="253" t="n"/>
      <c r="W7" s="255" t="n"/>
      <c r="X7" s="257" t="n"/>
      <c r="Y7" s="255" t="n"/>
      <c r="Z7" s="256" t="n"/>
      <c r="AA7" s="257" t="n"/>
    </row>
    <row r="8" ht="24.9" customHeight="1" s="302" thickBot="1">
      <c r="B8" s="493">
        <f>C6&amp;D8</f>
        <v/>
      </c>
      <c r="C8" s="437" t="n"/>
      <c r="D8" s="288" t="inlineStr">
        <is>
          <t>Jun-16</t>
        </is>
      </c>
      <c r="E8" s="289">
        <f>VLOOKUP(B8,'Occupancy Summary - Numeric'!$B$6:$I$43,6,0)</f>
        <v/>
      </c>
      <c r="F8" s="290">
        <f>VLOOKUP(B8,'Occupancy Summary - Numeric'!$B$6:$I$43,7,0)</f>
        <v/>
      </c>
      <c r="G8" s="291">
        <f>VLOOKUP(B8,'Occupancy Summary - Numeric'!$B$6:$I$43,8,0)</f>
        <v/>
      </c>
      <c r="H8" s="292">
        <f>VLOOKUP(B8,'Occupancy Summary - Numeric'!$B$28:$I$87,6,0)</f>
        <v/>
      </c>
      <c r="I8" s="293">
        <f>VLOOKUP(B8,'Occupancy Summary - Numeric'!$B$28:$I$87,7,0)</f>
        <v/>
      </c>
      <c r="J8" s="294">
        <f>VLOOKUP(B8,'Occupancy Summary - Numeric'!$B$28:$I$87,8,0)</f>
        <v/>
      </c>
      <c r="K8" s="516">
        <f>VLOOKUP(B8,'Revenue Summary'!$A$28:$F$46,5,0)</f>
        <v/>
      </c>
      <c r="L8" s="517">
        <f>VLOOKUP(B8,'Revenue Summary'!$A$28:$F$46,6,0)</f>
        <v/>
      </c>
      <c r="M8" s="516">
        <f>VLOOKUP(B8,'Revenue Summary'!$A$50:$F$68,5,0)</f>
        <v/>
      </c>
      <c r="N8" s="517">
        <f>VLOOKUP(B8,'Revenue Summary'!$A$50:$F$68,6,0)</f>
        <v/>
      </c>
      <c r="O8" s="516">
        <f>VLOOKUP(B8,'Revenue Summary'!$A$6:$F$17,5,0)</f>
        <v/>
      </c>
      <c r="P8" s="517">
        <f>VLOOKUP(B8,'Revenue Summary'!$A$6:$F$17,6,0)</f>
        <v/>
      </c>
      <c r="R8" s="495" t="n">
        <v>1537</v>
      </c>
      <c r="S8" s="253">
        <f>#REF!-R8</f>
        <v/>
      </c>
      <c r="V8" s="253">
        <f>F8-U8</f>
        <v/>
      </c>
      <c r="W8" s="261" t="n">
        <v>1215</v>
      </c>
      <c r="X8" s="263" t="n">
        <v>1215</v>
      </c>
      <c r="Y8" s="261" t="n">
        <v>1537</v>
      </c>
      <c r="Z8" s="262" t="n">
        <v>1537</v>
      </c>
      <c r="AA8" s="263" t="n">
        <v>1175</v>
      </c>
    </row>
    <row r="9" ht="5.1" customHeight="1" s="302" thickTop="1">
      <c r="C9" s="518" t="n"/>
    </row>
    <row r="10" hidden="1" ht="13.2" customHeight="1" s="302"/>
    <row r="11" hidden="1" ht="13.2" customFormat="1" customHeight="1" s="493">
      <c r="C11" s="494" t="n"/>
      <c r="D11" s="494" t="n"/>
      <c r="E11" s="494" t="n"/>
      <c r="F11" s="494" t="n"/>
      <c r="G11" s="494" t="n"/>
      <c r="H11" s="494" t="n"/>
      <c r="I11" s="494" t="n"/>
      <c r="J11" s="494" t="n"/>
      <c r="K11" s="494" t="n"/>
      <c r="L11" s="494" t="n"/>
      <c r="M11" s="494" t="n"/>
      <c r="N11" s="494" t="n"/>
      <c r="O11" s="494" t="n"/>
      <c r="P11" s="494" t="n"/>
      <c r="Q11" s="494" t="n"/>
      <c r="R11" s="495" t="n"/>
      <c r="S11" s="495" t="n"/>
      <c r="T11" s="495" t="n"/>
      <c r="U11" s="495" t="n"/>
      <c r="V11" s="495" t="n"/>
      <c r="W11" s="494" t="n"/>
      <c r="X11" s="494" t="n"/>
      <c r="Y11" s="494" t="n"/>
      <c r="Z11" s="494" t="n"/>
      <c r="AA11" s="494" t="n"/>
    </row>
    <row r="12" hidden="1" ht="13.2" customFormat="1" customHeight="1" s="493">
      <c r="C12" s="494" t="n"/>
      <c r="D12" s="494" t="n"/>
      <c r="E12" s="494" t="n"/>
      <c r="F12" s="494" t="n"/>
      <c r="G12" s="494" t="n"/>
      <c r="H12" s="494" t="n"/>
      <c r="I12" s="494" t="n"/>
      <c r="J12" s="494" t="n"/>
      <c r="K12" s="494" t="n"/>
      <c r="L12" s="494" t="n"/>
      <c r="M12" s="494" t="n"/>
      <c r="N12" s="494" t="n"/>
      <c r="O12" s="494" t="n"/>
      <c r="P12" s="494" t="n"/>
      <c r="Q12" s="494" t="n"/>
      <c r="R12" s="495" t="n"/>
      <c r="S12" s="495" t="n"/>
      <c r="T12" s="495" t="n"/>
      <c r="U12" s="495" t="n"/>
      <c r="V12" s="495" t="n"/>
      <c r="W12" s="494" t="n"/>
      <c r="X12" s="494" t="n"/>
      <c r="Y12" s="494" t="n"/>
      <c r="Z12" s="494" t="n"/>
      <c r="AA12" s="494" t="n"/>
    </row>
    <row r="13" hidden="1" ht="13.2" customFormat="1" customHeight="1" s="493">
      <c r="C13" s="494" t="n"/>
      <c r="D13" s="494" t="n"/>
      <c r="E13" s="494" t="n"/>
      <c r="F13" s="494" t="n"/>
      <c r="G13" s="494" t="n"/>
      <c r="H13" s="494" t="n"/>
      <c r="I13" s="494" t="n"/>
      <c r="J13" s="494" t="n"/>
      <c r="K13" s="494" t="n"/>
      <c r="L13" s="494" t="n"/>
      <c r="M13" s="494" t="n"/>
      <c r="N13" s="494" t="n"/>
      <c r="O13" s="494" t="n"/>
      <c r="P13" s="494" t="n"/>
      <c r="Q13" s="494" t="n"/>
      <c r="R13" s="495" t="n"/>
      <c r="S13" s="495" t="n"/>
      <c r="T13" s="495" t="n"/>
      <c r="U13" s="495" t="n"/>
      <c r="V13" s="495" t="n"/>
      <c r="W13" s="494" t="n"/>
      <c r="X13" s="494" t="n"/>
      <c r="Y13" s="494" t="n"/>
      <c r="Z13" s="494" t="n"/>
      <c r="AA13" s="494" t="n"/>
    </row>
    <row r="14" hidden="1" ht="13.2" customFormat="1" customHeight="1" s="493">
      <c r="C14" s="494" t="n"/>
      <c r="D14" s="494" t="n"/>
      <c r="E14" s="494" t="n"/>
      <c r="F14" s="494" t="n"/>
      <c r="G14" s="494" t="n"/>
      <c r="H14" s="494" t="n"/>
      <c r="I14" s="494" t="n"/>
      <c r="J14" s="494" t="n"/>
      <c r="K14" s="494" t="n"/>
      <c r="L14" s="494" t="n"/>
      <c r="M14" s="494" t="n"/>
      <c r="N14" s="494" t="n"/>
      <c r="O14" s="494" t="n"/>
      <c r="P14" s="494" t="n"/>
      <c r="Q14" s="494" t="n"/>
      <c r="R14" s="495" t="n"/>
      <c r="S14" s="495" t="n"/>
      <c r="T14" s="495" t="n"/>
      <c r="U14" s="495" t="n"/>
      <c r="V14" s="495" t="n"/>
      <c r="W14" s="494" t="n"/>
      <c r="X14" s="494" t="n"/>
      <c r="Y14" s="494" t="n"/>
      <c r="Z14" s="494" t="n"/>
      <c r="AA14" s="494" t="n"/>
    </row>
    <row r="15" hidden="1" ht="13.2" customFormat="1" customHeight="1" s="493">
      <c r="C15" s="494" t="n"/>
      <c r="D15" s="494" t="n"/>
      <c r="E15" s="494" t="n"/>
      <c r="F15" s="494" t="n"/>
      <c r="G15" s="494" t="n"/>
      <c r="H15" s="494" t="n"/>
      <c r="I15" s="494" t="n"/>
      <c r="J15" s="494" t="n"/>
      <c r="K15" s="494" t="n"/>
      <c r="L15" s="494" t="n"/>
      <c r="M15" s="494" t="n"/>
      <c r="N15" s="494" t="n"/>
      <c r="O15" s="494" t="n"/>
      <c r="P15" s="494" t="n"/>
      <c r="Q15" s="494" t="n"/>
      <c r="R15" s="495" t="n"/>
      <c r="S15" s="495" t="n"/>
      <c r="T15" s="495" t="n"/>
      <c r="U15" s="495" t="n"/>
      <c r="V15" s="495" t="n"/>
      <c r="W15" s="494" t="n"/>
      <c r="X15" s="494" t="n"/>
      <c r="Y15" s="494" t="n"/>
      <c r="Z15" s="494" t="n"/>
      <c r="AA15" s="494" t="n"/>
    </row>
    <row r="16" hidden="1" ht="13.2" customFormat="1" customHeight="1" s="493">
      <c r="C16" s="494" t="n"/>
      <c r="D16" s="494" t="n"/>
      <c r="E16" s="494" t="n"/>
      <c r="F16" s="494" t="n"/>
      <c r="G16" s="494" t="n"/>
      <c r="H16" s="494" t="n"/>
      <c r="I16" s="494" t="n"/>
      <c r="J16" s="494" t="n"/>
      <c r="K16" s="494" t="n"/>
      <c r="L16" s="494" t="n"/>
      <c r="M16" s="494" t="n"/>
      <c r="N16" s="494" t="n"/>
      <c r="O16" s="494" t="n"/>
      <c r="P16" s="494" t="n"/>
      <c r="Q16" s="494" t="n"/>
      <c r="R16" s="495" t="n"/>
      <c r="S16" s="495" t="n"/>
      <c r="T16" s="495" t="n"/>
      <c r="U16" s="495" t="n"/>
      <c r="V16" s="495" t="n"/>
      <c r="W16" s="494" t="n"/>
      <c r="X16" s="494" t="n"/>
      <c r="Y16" s="494" t="n"/>
      <c r="Z16" s="494" t="n"/>
      <c r="AA16" s="494" t="n"/>
    </row>
    <row r="17" hidden="1" ht="13.2" customFormat="1" customHeight="1" s="493">
      <c r="C17" s="494" t="n"/>
      <c r="D17" s="494" t="n"/>
      <c r="E17" s="494" t="n"/>
      <c r="F17" s="494" t="n"/>
      <c r="G17" s="494" t="n"/>
      <c r="H17" s="494" t="n"/>
      <c r="I17" s="494" t="n"/>
      <c r="J17" s="494" t="n"/>
      <c r="K17" s="494" t="n"/>
      <c r="L17" s="494" t="n"/>
      <c r="M17" s="494" t="n"/>
      <c r="N17" s="494" t="n"/>
      <c r="O17" s="494" t="n"/>
      <c r="P17" s="494" t="n"/>
      <c r="Q17" s="494" t="n"/>
      <c r="R17" s="495" t="n"/>
      <c r="S17" s="495" t="n"/>
      <c r="T17" s="495" t="n"/>
      <c r="U17" s="495" t="n"/>
      <c r="V17" s="495" t="n"/>
      <c r="W17" s="494" t="n"/>
      <c r="X17" s="494" t="n"/>
      <c r="Y17" s="494" t="n"/>
      <c r="Z17" s="494" t="n"/>
      <c r="AA17" s="494" t="n"/>
    </row>
    <row r="18" hidden="1" ht="13.2" customFormat="1" customHeight="1" s="493">
      <c r="C18" s="494" t="n"/>
      <c r="D18" s="494" t="n"/>
      <c r="E18" s="494" t="n"/>
      <c r="F18" s="494" t="n"/>
      <c r="G18" s="494" t="n"/>
      <c r="H18" s="494" t="n"/>
      <c r="I18" s="494" t="n"/>
      <c r="J18" s="494" t="n"/>
      <c r="K18" s="494" t="n"/>
      <c r="L18" s="494" t="n"/>
      <c r="M18" s="494" t="n"/>
      <c r="N18" s="494" t="n"/>
      <c r="O18" s="494" t="n"/>
      <c r="P18" s="494" t="n"/>
      <c r="Q18" s="494" t="n"/>
      <c r="R18" s="495" t="n"/>
      <c r="S18" s="495" t="n"/>
      <c r="T18" s="495" t="n"/>
      <c r="U18" s="495" t="n"/>
      <c r="V18" s="495" t="n"/>
      <c r="W18" s="494" t="n"/>
      <c r="X18" s="494" t="n"/>
      <c r="Y18" s="494" t="n"/>
      <c r="Z18" s="494" t="n"/>
      <c r="AA18" s="494" t="n"/>
    </row>
    <row r="19" hidden="1" ht="13.2" customFormat="1" customHeight="1" s="493">
      <c r="C19" s="494" t="n"/>
      <c r="D19" s="494" t="n"/>
      <c r="E19" s="494" t="n"/>
      <c r="F19" s="494" t="n"/>
      <c r="G19" s="494" t="n"/>
      <c r="H19" s="494" t="n"/>
      <c r="I19" s="494" t="n"/>
      <c r="J19" s="494" t="n"/>
      <c r="K19" s="494" t="n"/>
      <c r="L19" s="494" t="n"/>
      <c r="M19" s="494" t="n"/>
      <c r="N19" s="494" t="n"/>
      <c r="O19" s="494" t="n"/>
      <c r="P19" s="494" t="n"/>
      <c r="Q19" s="494" t="n"/>
      <c r="R19" s="495" t="n"/>
      <c r="S19" s="495" t="n"/>
      <c r="T19" s="495" t="n"/>
      <c r="U19" s="495" t="n"/>
      <c r="V19" s="495" t="n"/>
      <c r="W19" s="494" t="n"/>
      <c r="X19" s="494" t="n"/>
      <c r="Y19" s="494" t="n"/>
      <c r="Z19" s="494" t="n"/>
      <c r="AA19" s="494" t="n"/>
    </row>
    <row r="20" hidden="1" ht="13.2" customFormat="1" customHeight="1" s="493">
      <c r="C20" s="494" t="n"/>
      <c r="D20" s="494" t="n"/>
      <c r="E20" s="494" t="n"/>
      <c r="F20" s="494" t="n"/>
      <c r="G20" s="494" t="n"/>
      <c r="H20" s="494" t="n"/>
      <c r="I20" s="494" t="n"/>
      <c r="J20" s="494" t="n"/>
      <c r="K20" s="494" t="n"/>
      <c r="L20" s="494" t="n"/>
      <c r="M20" s="494" t="n"/>
      <c r="N20" s="494" t="n"/>
      <c r="O20" s="494" t="n"/>
      <c r="P20" s="494" t="n"/>
      <c r="Q20" s="494" t="n"/>
      <c r="R20" s="495" t="n"/>
      <c r="S20" s="495" t="n"/>
      <c r="T20" s="495" t="n"/>
      <c r="U20" s="495" t="n"/>
      <c r="V20" s="495" t="n"/>
      <c r="W20" s="494" t="n"/>
      <c r="X20" s="494" t="n"/>
      <c r="Y20" s="494" t="n"/>
      <c r="Z20" s="494" t="n"/>
      <c r="AA20" s="494" t="n"/>
    </row>
    <row r="21" hidden="1" ht="13.2" customFormat="1" customHeight="1" s="493">
      <c r="C21" s="494" t="n"/>
      <c r="D21" s="494" t="n"/>
      <c r="E21" s="494" t="n"/>
      <c r="F21" s="494" t="n"/>
      <c r="G21" s="494" t="n"/>
      <c r="H21" s="494" t="n"/>
      <c r="I21" s="494" t="n"/>
      <c r="J21" s="494" t="n"/>
      <c r="K21" s="494" t="n"/>
      <c r="L21" s="494" t="n"/>
      <c r="M21" s="494" t="n"/>
      <c r="N21" s="494" t="n"/>
      <c r="O21" s="494" t="n"/>
      <c r="P21" s="494" t="n"/>
      <c r="Q21" s="494" t="n"/>
      <c r="R21" s="495" t="n"/>
      <c r="S21" s="495" t="n"/>
      <c r="T21" s="495" t="n"/>
      <c r="U21" s="495" t="n"/>
      <c r="V21" s="495" t="n"/>
      <c r="W21" s="494" t="n"/>
      <c r="X21" s="494" t="n"/>
      <c r="Y21" s="494" t="n"/>
      <c r="Z21" s="494" t="n"/>
      <c r="AA21" s="494" t="n"/>
    </row>
    <row r="22" hidden="1" ht="13.2" customFormat="1" customHeight="1" s="493">
      <c r="C22" s="494" t="n"/>
      <c r="D22" s="494" t="n"/>
      <c r="E22" s="494" t="n"/>
      <c r="F22" s="494" t="n"/>
      <c r="G22" s="494" t="n"/>
      <c r="H22" s="494" t="n"/>
      <c r="I22" s="494" t="n"/>
      <c r="J22" s="494" t="n"/>
      <c r="K22" s="494" t="n"/>
      <c r="L22" s="494" t="n"/>
      <c r="M22" s="494" t="n"/>
      <c r="N22" s="494" t="n"/>
      <c r="O22" s="494" t="n"/>
      <c r="P22" s="494" t="n"/>
      <c r="Q22" s="494" t="n"/>
      <c r="R22" s="495" t="n"/>
      <c r="S22" s="495" t="n"/>
      <c r="T22" s="495" t="n"/>
      <c r="U22" s="495" t="n"/>
      <c r="V22" s="495" t="n"/>
      <c r="W22" s="494" t="n"/>
      <c r="X22" s="494" t="n"/>
      <c r="Y22" s="494" t="n"/>
      <c r="Z22" s="494" t="n"/>
      <c r="AA22" s="494" t="n"/>
    </row>
    <row r="23" hidden="1" ht="13.2" customFormat="1" customHeight="1" s="493">
      <c r="C23" s="494" t="n"/>
      <c r="D23" s="494" t="n"/>
      <c r="E23" s="494" t="n"/>
      <c r="F23" s="494" t="n"/>
      <c r="G23" s="494" t="n"/>
      <c r="H23" s="494" t="n"/>
      <c r="I23" s="494" t="n"/>
      <c r="J23" s="494" t="n"/>
      <c r="K23" s="494" t="n"/>
      <c r="L23" s="494" t="n"/>
      <c r="M23" s="494" t="n"/>
      <c r="N23" s="494" t="n"/>
      <c r="O23" s="494" t="n"/>
      <c r="P23" s="494" t="n"/>
      <c r="Q23" s="494" t="n"/>
      <c r="R23" s="495" t="n"/>
      <c r="S23" s="495" t="n"/>
      <c r="T23" s="495" t="n"/>
      <c r="U23" s="495" t="n"/>
      <c r="V23" s="495" t="n"/>
      <c r="W23" s="494" t="n"/>
      <c r="X23" s="494" t="n"/>
      <c r="Y23" s="494" t="n"/>
      <c r="Z23" s="494" t="n"/>
      <c r="AA23" s="494" t="n"/>
    </row>
    <row r="24" hidden="1" ht="13.2" customFormat="1" customHeight="1" s="493">
      <c r="C24" s="494" t="n"/>
      <c r="D24" s="494" t="n"/>
      <c r="E24" s="494" t="n"/>
      <c r="F24" s="494" t="n"/>
      <c r="G24" s="494" t="n"/>
      <c r="H24" s="494" t="n"/>
      <c r="I24" s="494" t="n"/>
      <c r="J24" s="494" t="n"/>
      <c r="K24" s="494" t="n"/>
      <c r="L24" s="494" t="n"/>
      <c r="M24" s="494" t="n"/>
      <c r="N24" s="494" t="n"/>
      <c r="O24" s="494" t="n"/>
      <c r="P24" s="494" t="n"/>
      <c r="Q24" s="494" t="n"/>
      <c r="R24" s="495" t="n"/>
      <c r="S24" s="495" t="n"/>
      <c r="T24" s="495" t="n"/>
      <c r="U24" s="495" t="n"/>
      <c r="V24" s="495" t="n"/>
      <c r="W24" s="494" t="n"/>
      <c r="X24" s="494" t="n"/>
      <c r="Y24" s="494" t="n"/>
      <c r="Z24" s="494" t="n"/>
      <c r="AA24" s="494" t="n"/>
    </row>
    <row r="25" hidden="1" ht="13.2" customFormat="1" customHeight="1" s="493">
      <c r="C25" s="494" t="n"/>
      <c r="D25" s="494" t="n"/>
      <c r="E25" s="494" t="n"/>
      <c r="F25" s="494" t="n"/>
      <c r="G25" s="494" t="n"/>
      <c r="H25" s="494" t="n"/>
      <c r="I25" s="494" t="n"/>
      <c r="J25" s="494" t="n"/>
      <c r="K25" s="494" t="n"/>
      <c r="L25" s="494" t="n"/>
      <c r="M25" s="494" t="n"/>
      <c r="N25" s="494" t="n"/>
      <c r="O25" s="494" t="n"/>
      <c r="P25" s="494" t="n"/>
      <c r="Q25" s="494" t="n"/>
      <c r="R25" s="495" t="n"/>
      <c r="S25" s="495" t="n"/>
      <c r="T25" s="495" t="n"/>
      <c r="U25" s="495" t="n"/>
      <c r="V25" s="495" t="n"/>
      <c r="W25" s="494" t="n"/>
      <c r="X25" s="494" t="n"/>
      <c r="Y25" s="494" t="n"/>
      <c r="Z25" s="494" t="n"/>
      <c r="AA25" s="494" t="n"/>
    </row>
    <row r="26" hidden="1" ht="13.2" customFormat="1" customHeight="1" s="493">
      <c r="C26" s="494" t="n"/>
      <c r="D26" s="494" t="n"/>
      <c r="E26" s="494" t="n"/>
      <c r="F26" s="494" t="n"/>
      <c r="G26" s="494" t="n"/>
      <c r="H26" s="494" t="n"/>
      <c r="I26" s="494" t="n"/>
      <c r="J26" s="494" t="n"/>
      <c r="K26" s="494" t="n"/>
      <c r="L26" s="494" t="n"/>
      <c r="M26" s="494" t="n"/>
      <c r="N26" s="494" t="n"/>
      <c r="O26" s="494" t="n"/>
      <c r="P26" s="494" t="n"/>
      <c r="Q26" s="494" t="n"/>
      <c r="R26" s="495" t="n"/>
      <c r="S26" s="495" t="n"/>
      <c r="T26" s="495" t="n"/>
      <c r="U26" s="495" t="n"/>
      <c r="V26" s="495" t="n"/>
      <c r="W26" s="494" t="n"/>
      <c r="X26" s="494" t="n"/>
      <c r="Y26" s="494" t="n"/>
      <c r="Z26" s="494" t="n"/>
      <c r="AA26" s="494" t="n"/>
    </row>
    <row r="27" hidden="1" ht="13.2" customFormat="1" customHeight="1" s="493">
      <c r="C27" s="494" t="n"/>
      <c r="D27" s="494" t="n"/>
      <c r="E27" s="494" t="n"/>
      <c r="F27" s="494" t="n"/>
      <c r="G27" s="494" t="n"/>
      <c r="H27" s="494" t="n"/>
      <c r="I27" s="494" t="n"/>
      <c r="J27" s="494" t="n"/>
      <c r="K27" s="494" t="n"/>
      <c r="L27" s="494" t="n"/>
      <c r="M27" s="494" t="n"/>
      <c r="N27" s="494" t="n"/>
      <c r="O27" s="494" t="n"/>
      <c r="P27" s="494" t="n"/>
      <c r="Q27" s="494" t="n"/>
      <c r="R27" s="495" t="n"/>
      <c r="S27" s="495" t="n"/>
      <c r="T27" s="495" t="n"/>
      <c r="U27" s="495" t="n"/>
      <c r="V27" s="495" t="n"/>
      <c r="W27" s="494" t="n"/>
      <c r="X27" s="494" t="n"/>
      <c r="Y27" s="494" t="n"/>
      <c r="Z27" s="494" t="n"/>
      <c r="AA27" s="494" t="n"/>
    </row>
    <row r="28" hidden="1" ht="13.2" customFormat="1" customHeight="1" s="493">
      <c r="C28" s="494" t="n"/>
      <c r="D28" s="494" t="n"/>
      <c r="E28" s="494" t="n"/>
      <c r="F28" s="494" t="n"/>
      <c r="G28" s="494" t="n"/>
      <c r="H28" s="494" t="n"/>
      <c r="I28" s="494" t="n"/>
      <c r="J28" s="494" t="n"/>
      <c r="K28" s="494" t="n"/>
      <c r="L28" s="494" t="n"/>
      <c r="M28" s="494" t="n"/>
      <c r="N28" s="494" t="n"/>
      <c r="O28" s="494" t="n"/>
      <c r="P28" s="494" t="n"/>
      <c r="Q28" s="494" t="n"/>
      <c r="R28" s="495" t="n"/>
      <c r="S28" s="495" t="n"/>
      <c r="T28" s="495" t="n"/>
      <c r="U28" s="495" t="n"/>
      <c r="V28" s="495" t="n"/>
      <c r="W28" s="494" t="n"/>
      <c r="X28" s="494" t="n"/>
      <c r="Y28" s="494" t="n"/>
      <c r="Z28" s="494" t="n"/>
      <c r="AA28" s="494" t="n"/>
    </row>
    <row r="29" hidden="1" ht="13.2" customFormat="1" customHeight="1" s="493">
      <c r="C29" s="494" t="n"/>
      <c r="D29" s="494" t="n"/>
      <c r="E29" s="494" t="n"/>
      <c r="F29" s="494" t="n"/>
      <c r="G29" s="494" t="n"/>
      <c r="H29" s="494" t="n"/>
      <c r="I29" s="494" t="n"/>
      <c r="J29" s="494" t="n"/>
      <c r="K29" s="494" t="n"/>
      <c r="L29" s="494" t="n"/>
      <c r="M29" s="494" t="n"/>
      <c r="N29" s="494" t="n"/>
      <c r="O29" s="494" t="n"/>
      <c r="P29" s="494" t="n"/>
      <c r="Q29" s="494" t="n"/>
      <c r="R29" s="495" t="n"/>
      <c r="S29" s="495" t="n"/>
      <c r="T29" s="495" t="n"/>
      <c r="U29" s="495" t="n"/>
      <c r="V29" s="495" t="n"/>
      <c r="W29" s="494" t="n"/>
      <c r="X29" s="494" t="n"/>
      <c r="Y29" s="494" t="n"/>
      <c r="Z29" s="494" t="n"/>
      <c r="AA29" s="494" t="n"/>
    </row>
    <row r="30" hidden="1" ht="13.2" customFormat="1" customHeight="1" s="493">
      <c r="C30" s="494" t="n"/>
      <c r="D30" s="494" t="n"/>
      <c r="E30" s="494" t="n"/>
      <c r="F30" s="494" t="n"/>
      <c r="G30" s="494" t="n"/>
      <c r="H30" s="494" t="n"/>
      <c r="I30" s="494" t="n"/>
      <c r="J30" s="494" t="n"/>
      <c r="K30" s="494" t="n"/>
      <c r="L30" s="494" t="n"/>
      <c r="M30" s="494" t="n"/>
      <c r="N30" s="494" t="n"/>
      <c r="O30" s="494" t="n"/>
      <c r="P30" s="494" t="n"/>
      <c r="Q30" s="494" t="n"/>
      <c r="R30" s="495" t="n"/>
      <c r="S30" s="495" t="n"/>
      <c r="T30" s="495" t="n"/>
      <c r="U30" s="495" t="n"/>
      <c r="V30" s="495" t="n"/>
      <c r="W30" s="494" t="n"/>
      <c r="X30" s="494" t="n"/>
      <c r="Y30" s="494" t="n"/>
      <c r="Z30" s="494" t="n"/>
      <c r="AA30" s="494" t="n"/>
    </row>
    <row r="31" hidden="1" ht="13.2" customFormat="1" customHeight="1" s="493">
      <c r="C31" s="494" t="n"/>
      <c r="D31" s="494" t="n"/>
      <c r="E31" s="494" t="n"/>
      <c r="F31" s="494" t="n"/>
      <c r="G31" s="494" t="n"/>
      <c r="H31" s="494" t="n"/>
      <c r="I31" s="494" t="n"/>
      <c r="J31" s="494" t="n"/>
      <c r="K31" s="494" t="n"/>
      <c r="L31" s="494" t="n"/>
      <c r="M31" s="494" t="n"/>
      <c r="N31" s="494" t="n"/>
      <c r="O31" s="494" t="n"/>
      <c r="P31" s="494" t="n"/>
      <c r="Q31" s="494" t="n"/>
      <c r="R31" s="495" t="n"/>
      <c r="S31" s="495" t="n"/>
      <c r="T31" s="495" t="n"/>
      <c r="U31" s="495" t="n"/>
      <c r="V31" s="495" t="n"/>
      <c r="W31" s="494" t="n"/>
      <c r="X31" s="494" t="n"/>
      <c r="Y31" s="494" t="n"/>
      <c r="Z31" s="494" t="n"/>
      <c r="AA31" s="494" t="n"/>
    </row>
    <row r="32" hidden="1" ht="13.2" customFormat="1" customHeight="1" s="493">
      <c r="C32" s="494" t="n"/>
      <c r="D32" s="494" t="n"/>
      <c r="E32" s="494" t="n"/>
      <c r="F32" s="494" t="n"/>
      <c r="G32" s="494" t="n"/>
      <c r="H32" s="494" t="n"/>
      <c r="I32" s="494" t="n"/>
      <c r="J32" s="494" t="n"/>
      <c r="K32" s="494" t="n"/>
      <c r="L32" s="494" t="n"/>
      <c r="M32" s="494" t="n"/>
      <c r="N32" s="494" t="n"/>
      <c r="O32" s="494" t="n"/>
      <c r="P32" s="494" t="n"/>
      <c r="Q32" s="494" t="n"/>
      <c r="R32" s="495" t="n"/>
      <c r="S32" s="495" t="n"/>
      <c r="T32" s="495" t="n"/>
      <c r="U32" s="495" t="n"/>
      <c r="V32" s="495" t="n"/>
      <c r="W32" s="494" t="n"/>
      <c r="X32" s="494" t="n"/>
      <c r="Y32" s="494" t="n"/>
      <c r="Z32" s="494" t="n"/>
      <c r="AA32" s="494" t="n"/>
    </row>
    <row r="33" hidden="1" ht="13.2" customFormat="1" customHeight="1" s="493">
      <c r="C33" s="494" t="n"/>
      <c r="D33" s="494" t="n"/>
      <c r="E33" s="494" t="n"/>
      <c r="F33" s="494" t="n"/>
      <c r="G33" s="494" t="n"/>
      <c r="H33" s="494" t="n"/>
      <c r="I33" s="494" t="n"/>
      <c r="J33" s="494" t="n"/>
      <c r="K33" s="494" t="n"/>
      <c r="L33" s="494" t="n"/>
      <c r="M33" s="494" t="n"/>
      <c r="N33" s="494" t="n"/>
      <c r="O33" s="494" t="n"/>
      <c r="P33" s="494" t="n"/>
      <c r="Q33" s="494" t="n"/>
      <c r="R33" s="495" t="n"/>
      <c r="S33" s="495" t="n"/>
      <c r="T33" s="495" t="n"/>
      <c r="U33" s="495" t="n"/>
      <c r="V33" s="495" t="n"/>
      <c r="W33" s="494" t="n"/>
      <c r="X33" s="494" t="n"/>
      <c r="Y33" s="494" t="n"/>
      <c r="Z33" s="494" t="n"/>
      <c r="AA33" s="494" t="n"/>
    </row>
    <row r="34" hidden="1" ht="13.2" customFormat="1" customHeight="1" s="493">
      <c r="C34" s="494" t="n"/>
      <c r="D34" s="494" t="n"/>
      <c r="E34" s="494" t="n"/>
      <c r="F34" s="494" t="n"/>
      <c r="G34" s="494" t="n"/>
      <c r="H34" s="494" t="n"/>
      <c r="I34" s="494" t="n"/>
      <c r="J34" s="494" t="n"/>
      <c r="K34" s="494" t="n"/>
      <c r="L34" s="494" t="n"/>
      <c r="M34" s="494" t="n"/>
      <c r="N34" s="494" t="n"/>
      <c r="O34" s="494" t="n"/>
      <c r="P34" s="494" t="n"/>
      <c r="Q34" s="494" t="n"/>
      <c r="R34" s="495" t="n"/>
      <c r="S34" s="495" t="n"/>
      <c r="T34" s="495" t="n"/>
      <c r="U34" s="495" t="n"/>
      <c r="V34" s="495" t="n"/>
      <c r="W34" s="494" t="n"/>
      <c r="X34" s="494" t="n"/>
      <c r="Y34" s="494" t="n"/>
      <c r="Z34" s="494" t="n"/>
      <c r="AA34" s="494" t="n"/>
    </row>
    <row r="35" hidden="1" ht="13.2" customFormat="1" customHeight="1" s="493">
      <c r="C35" s="494" t="n"/>
      <c r="D35" s="494" t="n"/>
      <c r="E35" s="494" t="n"/>
      <c r="F35" s="494" t="n"/>
      <c r="G35" s="494" t="n"/>
      <c r="H35" s="494" t="n"/>
      <c r="I35" s="494" t="n"/>
      <c r="J35" s="494" t="n"/>
      <c r="K35" s="494" t="n"/>
      <c r="L35" s="494" t="n"/>
      <c r="M35" s="494" t="n"/>
      <c r="N35" s="494" t="n"/>
      <c r="O35" s="494" t="n"/>
      <c r="P35" s="494" t="n"/>
      <c r="Q35" s="494" t="n"/>
      <c r="R35" s="495" t="n"/>
      <c r="S35" s="495" t="n"/>
      <c r="T35" s="495" t="n"/>
      <c r="U35" s="495" t="n"/>
      <c r="V35" s="495" t="n"/>
      <c r="W35" s="494" t="n"/>
      <c r="X35" s="494" t="n"/>
      <c r="Y35" s="494" t="n"/>
      <c r="Z35" s="494" t="n"/>
      <c r="AA35" s="494" t="n"/>
    </row>
    <row r="36" hidden="1" ht="13.2" customFormat="1" customHeight="1" s="493">
      <c r="C36" s="494" t="n"/>
      <c r="D36" s="494" t="n"/>
      <c r="E36" s="494" t="n"/>
      <c r="F36" s="494" t="n"/>
      <c r="G36" s="494" t="n"/>
      <c r="H36" s="494" t="n"/>
      <c r="I36" s="494" t="n"/>
      <c r="J36" s="494" t="n"/>
      <c r="K36" s="494" t="n"/>
      <c r="L36" s="494" t="n"/>
      <c r="M36" s="494" t="n"/>
      <c r="N36" s="494" t="n"/>
      <c r="O36" s="494" t="n"/>
      <c r="P36" s="494" t="n"/>
      <c r="Q36" s="494" t="n"/>
      <c r="R36" s="495" t="n"/>
      <c r="S36" s="495" t="n"/>
      <c r="T36" s="495" t="n"/>
      <c r="U36" s="495" t="n"/>
      <c r="V36" s="495" t="n"/>
      <c r="W36" s="494" t="n"/>
      <c r="X36" s="494" t="n"/>
      <c r="Y36" s="494" t="n"/>
      <c r="Z36" s="494" t="n"/>
      <c r="AA36" s="494" t="n"/>
    </row>
    <row r="37" hidden="1" ht="13.2" customFormat="1" customHeight="1" s="493">
      <c r="C37" s="494" t="n"/>
      <c r="D37" s="494" t="n"/>
      <c r="E37" s="494" t="n"/>
      <c r="F37" s="494" t="n"/>
      <c r="G37" s="494" t="n"/>
      <c r="H37" s="494" t="n"/>
      <c r="I37" s="494" t="n"/>
      <c r="J37" s="494" t="n"/>
      <c r="K37" s="494" t="n"/>
      <c r="L37" s="494" t="n"/>
      <c r="M37" s="494" t="n"/>
      <c r="N37" s="494" t="n"/>
      <c r="O37" s="494" t="n"/>
      <c r="P37" s="494" t="n"/>
      <c r="Q37" s="494" t="n"/>
      <c r="R37" s="495" t="n"/>
      <c r="S37" s="495" t="n"/>
      <c r="T37" s="495" t="n"/>
      <c r="U37" s="495" t="n"/>
      <c r="V37" s="495" t="n"/>
      <c r="W37" s="494" t="n"/>
      <c r="X37" s="494" t="n"/>
      <c r="Y37" s="494" t="n"/>
      <c r="Z37" s="494" t="n"/>
      <c r="AA37" s="494" t="n"/>
    </row>
    <row r="38" hidden="1" ht="13.2" customFormat="1" customHeight="1" s="493">
      <c r="C38" s="494" t="n"/>
      <c r="D38" s="494" t="n"/>
      <c r="E38" s="494" t="n"/>
      <c r="F38" s="494" t="n"/>
      <c r="G38" s="494" t="n"/>
      <c r="H38" s="494" t="n"/>
      <c r="I38" s="494" t="n"/>
      <c r="J38" s="494" t="n"/>
      <c r="K38" s="494" t="n"/>
      <c r="L38" s="494" t="n"/>
      <c r="M38" s="494" t="n"/>
      <c r="N38" s="494" t="n"/>
      <c r="O38" s="494" t="n"/>
      <c r="P38" s="494" t="n"/>
      <c r="Q38" s="494" t="n"/>
      <c r="R38" s="495" t="n"/>
      <c r="S38" s="495" t="n"/>
      <c r="T38" s="495" t="n"/>
      <c r="U38" s="495" t="n"/>
      <c r="V38" s="495" t="n"/>
      <c r="W38" s="494" t="n"/>
      <c r="X38" s="494" t="n"/>
      <c r="Y38" s="494" t="n"/>
      <c r="Z38" s="494" t="n"/>
      <c r="AA38" s="494" t="n"/>
    </row>
    <row r="39" hidden="1" ht="13.2" customFormat="1" customHeight="1" s="493">
      <c r="C39" s="494" t="n"/>
      <c r="D39" s="494" t="n"/>
      <c r="E39" s="494" t="n"/>
      <c r="F39" s="494" t="n"/>
      <c r="G39" s="494" t="n"/>
      <c r="H39" s="494" t="n"/>
      <c r="I39" s="494" t="n"/>
      <c r="J39" s="494" t="n"/>
      <c r="K39" s="494" t="n"/>
      <c r="L39" s="494" t="n"/>
      <c r="M39" s="494" t="n"/>
      <c r="N39" s="494" t="n"/>
      <c r="O39" s="494" t="n"/>
      <c r="P39" s="494" t="n"/>
      <c r="Q39" s="494" t="n"/>
      <c r="R39" s="495" t="n"/>
      <c r="S39" s="495" t="n"/>
      <c r="T39" s="495" t="n"/>
      <c r="U39" s="495" t="n"/>
      <c r="V39" s="495" t="n"/>
      <c r="W39" s="494" t="n"/>
      <c r="X39" s="494" t="n"/>
      <c r="Y39" s="494" t="n"/>
      <c r="Z39" s="494" t="n"/>
      <c r="AA39" s="494" t="n"/>
    </row>
    <row r="40" hidden="1" ht="13.2" customFormat="1" customHeight="1" s="493">
      <c r="C40" s="494" t="n"/>
      <c r="D40" s="494" t="n"/>
      <c r="E40" s="494" t="n"/>
      <c r="F40" s="494" t="n"/>
      <c r="G40" s="494" t="n"/>
      <c r="H40" s="494" t="n"/>
      <c r="I40" s="494" t="n"/>
      <c r="J40" s="494" t="n"/>
      <c r="K40" s="494" t="n"/>
      <c r="L40" s="494" t="n"/>
      <c r="M40" s="494" t="n"/>
      <c r="N40" s="494" t="n"/>
      <c r="O40" s="494" t="n"/>
      <c r="P40" s="494" t="n"/>
      <c r="Q40" s="494" t="n"/>
      <c r="R40" s="495" t="n"/>
      <c r="S40" s="495" t="n"/>
      <c r="T40" s="495" t="n"/>
      <c r="U40" s="495" t="n"/>
      <c r="V40" s="495" t="n"/>
      <c r="W40" s="494" t="n"/>
      <c r="X40" s="494" t="n"/>
      <c r="Y40" s="494" t="n"/>
      <c r="Z40" s="494" t="n"/>
      <c r="AA40" s="494" t="n"/>
    </row>
    <row r="41" hidden="1" ht="13.2" customFormat="1" customHeight="1" s="493">
      <c r="C41" s="494" t="n"/>
      <c r="D41" s="494" t="n"/>
      <c r="E41" s="494" t="n"/>
      <c r="F41" s="494" t="n"/>
      <c r="G41" s="494" t="n"/>
      <c r="H41" s="494" t="n"/>
      <c r="I41" s="494" t="n"/>
      <c r="J41" s="494" t="n"/>
      <c r="K41" s="494" t="n"/>
      <c r="L41" s="494" t="n"/>
      <c r="M41" s="494" t="n"/>
      <c r="N41" s="494" t="n"/>
      <c r="O41" s="494" t="n"/>
      <c r="P41" s="494" t="n"/>
      <c r="Q41" s="494" t="n"/>
      <c r="R41" s="495" t="n"/>
      <c r="S41" s="495" t="n"/>
      <c r="T41" s="495" t="n"/>
      <c r="U41" s="495" t="n"/>
      <c r="V41" s="495" t="n"/>
      <c r="W41" s="494" t="n"/>
      <c r="X41" s="494" t="n"/>
      <c r="Y41" s="494" t="n"/>
      <c r="Z41" s="494" t="n"/>
      <c r="AA41" s="494" t="n"/>
    </row>
    <row r="42" hidden="1" ht="13.2" customFormat="1" customHeight="1" s="493">
      <c r="C42" s="494" t="n"/>
      <c r="D42" s="494" t="n"/>
      <c r="E42" s="494" t="n"/>
      <c r="F42" s="494" t="n"/>
      <c r="G42" s="494" t="n"/>
      <c r="H42" s="494" t="n"/>
      <c r="I42" s="494" t="n"/>
      <c r="J42" s="494" t="n"/>
      <c r="K42" s="494" t="n"/>
      <c r="L42" s="494" t="n"/>
      <c r="M42" s="494" t="n"/>
      <c r="N42" s="494" t="n"/>
      <c r="O42" s="494" t="n"/>
      <c r="P42" s="494" t="n"/>
      <c r="Q42" s="494" t="n"/>
      <c r="R42" s="495" t="n"/>
      <c r="S42" s="495" t="n"/>
      <c r="T42" s="495" t="n"/>
      <c r="U42" s="495" t="n"/>
      <c r="V42" s="495" t="n"/>
      <c r="W42" s="494" t="n"/>
      <c r="X42" s="494" t="n"/>
      <c r="Y42" s="494" t="n"/>
      <c r="Z42" s="494" t="n"/>
      <c r="AA42" s="494" t="n"/>
    </row>
    <row r="43" hidden="1" ht="13.2" customFormat="1" customHeight="1" s="493">
      <c r="C43" s="494" t="n"/>
      <c r="D43" s="494" t="n"/>
      <c r="E43" s="494" t="n"/>
      <c r="F43" s="494" t="n"/>
      <c r="G43" s="494" t="n"/>
      <c r="H43" s="494" t="n"/>
      <c r="I43" s="494" t="n"/>
      <c r="J43" s="494" t="n"/>
      <c r="K43" s="494" t="n"/>
      <c r="L43" s="494" t="n"/>
      <c r="M43" s="494" t="n"/>
      <c r="N43" s="494" t="n"/>
      <c r="O43" s="494" t="n"/>
      <c r="P43" s="494" t="n"/>
      <c r="Q43" s="494" t="n"/>
      <c r="R43" s="495" t="n"/>
      <c r="S43" s="495" t="n"/>
      <c r="T43" s="495" t="n"/>
      <c r="U43" s="495" t="n"/>
      <c r="V43" s="495" t="n"/>
      <c r="W43" s="494" t="n"/>
      <c r="X43" s="494" t="n"/>
      <c r="Y43" s="494" t="n"/>
      <c r="Z43" s="494" t="n"/>
      <c r="AA43" s="494" t="n"/>
    </row>
    <row r="44" hidden="1" ht="13.2" customFormat="1" customHeight="1" s="493">
      <c r="C44" s="494" t="n"/>
      <c r="D44" s="494" t="n"/>
      <c r="E44" s="494" t="n"/>
      <c r="F44" s="494" t="n"/>
      <c r="G44" s="494" t="n"/>
      <c r="H44" s="494" t="n"/>
      <c r="I44" s="494" t="n"/>
      <c r="J44" s="494" t="n"/>
      <c r="K44" s="494" t="n"/>
      <c r="L44" s="494" t="n"/>
      <c r="M44" s="494" t="n"/>
      <c r="N44" s="494" t="n"/>
      <c r="O44" s="494" t="n"/>
      <c r="P44" s="494" t="n"/>
      <c r="Q44" s="494" t="n"/>
      <c r="R44" s="495" t="n"/>
      <c r="S44" s="495" t="n"/>
      <c r="T44" s="495" t="n"/>
      <c r="U44" s="495" t="n"/>
      <c r="V44" s="495" t="n"/>
      <c r="W44" s="494" t="n"/>
      <c r="X44" s="494" t="n"/>
      <c r="Y44" s="494" t="n"/>
      <c r="Z44" s="494" t="n"/>
      <c r="AA44" s="494" t="n"/>
    </row>
    <row r="45" hidden="1" ht="13.2" customFormat="1" customHeight="1" s="493">
      <c r="C45" s="494" t="n"/>
      <c r="D45" s="494" t="n"/>
      <c r="E45" s="494" t="n"/>
      <c r="F45" s="494" t="n"/>
      <c r="G45" s="494" t="n"/>
      <c r="H45" s="494" t="n"/>
      <c r="I45" s="494" t="n"/>
      <c r="J45" s="494" t="n"/>
      <c r="K45" s="494" t="n"/>
      <c r="L45" s="494" t="n"/>
      <c r="M45" s="494" t="n"/>
      <c r="N45" s="494" t="n"/>
      <c r="O45" s="494" t="n"/>
      <c r="P45" s="494" t="n"/>
      <c r="Q45" s="494" t="n"/>
      <c r="R45" s="495" t="n"/>
      <c r="S45" s="495" t="n"/>
      <c r="T45" s="495" t="n"/>
      <c r="U45" s="495" t="n"/>
      <c r="V45" s="495" t="n"/>
      <c r="W45" s="494" t="n"/>
      <c r="X45" s="494" t="n"/>
      <c r="Y45" s="494" t="n"/>
      <c r="Z45" s="494" t="n"/>
      <c r="AA45" s="494" t="n"/>
    </row>
    <row r="46" hidden="1" ht="13.2" customFormat="1" customHeight="1" s="493">
      <c r="C46" s="494" t="n"/>
      <c r="D46" s="494" t="n"/>
      <c r="E46" s="494" t="n"/>
      <c r="F46" s="494" t="n"/>
      <c r="G46" s="494" t="n"/>
      <c r="H46" s="494" t="n"/>
      <c r="I46" s="494" t="n"/>
      <c r="J46" s="494" t="n"/>
      <c r="K46" s="494" t="n"/>
      <c r="L46" s="494" t="n"/>
      <c r="M46" s="494" t="n"/>
      <c r="N46" s="494" t="n"/>
      <c r="O46" s="494" t="n"/>
      <c r="P46" s="494" t="n"/>
      <c r="Q46" s="494" t="n"/>
      <c r="R46" s="495" t="n"/>
      <c r="S46" s="495" t="n"/>
      <c r="T46" s="495" t="n"/>
      <c r="U46" s="495" t="n"/>
      <c r="V46" s="495" t="n"/>
      <c r="W46" s="494" t="n"/>
      <c r="X46" s="494" t="n"/>
      <c r="Y46" s="494" t="n"/>
      <c r="Z46" s="494" t="n"/>
      <c r="AA46" s="494" t="n"/>
    </row>
    <row r="47" hidden="1" ht="13.2" customFormat="1" customHeight="1" s="493">
      <c r="C47" s="494" t="n"/>
      <c r="D47" s="494" t="n"/>
      <c r="E47" s="494" t="n"/>
      <c r="F47" s="494" t="n"/>
      <c r="G47" s="494" t="n"/>
      <c r="H47" s="494" t="n"/>
      <c r="I47" s="494" t="n"/>
      <c r="J47" s="494" t="n"/>
      <c r="K47" s="494" t="n"/>
      <c r="L47" s="494" t="n"/>
      <c r="M47" s="494" t="n"/>
      <c r="N47" s="494" t="n"/>
      <c r="O47" s="494" t="n"/>
      <c r="P47" s="494" t="n"/>
      <c r="Q47" s="494" t="n"/>
      <c r="R47" s="495" t="n"/>
      <c r="S47" s="495" t="n"/>
      <c r="T47" s="495" t="n"/>
      <c r="U47" s="495" t="n"/>
      <c r="V47" s="495" t="n"/>
      <c r="W47" s="494" t="n"/>
      <c r="X47" s="494" t="n"/>
      <c r="Y47" s="494" t="n"/>
      <c r="Z47" s="494" t="n"/>
      <c r="AA47" s="494" t="n"/>
    </row>
    <row r="48" hidden="1" ht="13.2" customFormat="1" customHeight="1" s="493">
      <c r="C48" s="494" t="n"/>
      <c r="D48" s="494" t="n"/>
      <c r="E48" s="494" t="n"/>
      <c r="F48" s="494" t="n"/>
      <c r="G48" s="494" t="n"/>
      <c r="H48" s="494" t="n"/>
      <c r="I48" s="494" t="n"/>
      <c r="J48" s="494" t="n"/>
      <c r="K48" s="494" t="n"/>
      <c r="L48" s="494" t="n"/>
      <c r="M48" s="494" t="n"/>
      <c r="N48" s="494" t="n"/>
      <c r="O48" s="494" t="n"/>
      <c r="P48" s="494" t="n"/>
      <c r="Q48" s="494" t="n"/>
      <c r="R48" s="495" t="n"/>
      <c r="S48" s="495" t="n"/>
      <c r="T48" s="495" t="n"/>
      <c r="U48" s="495" t="n"/>
      <c r="V48" s="495" t="n"/>
      <c r="W48" s="494" t="n"/>
      <c r="X48" s="494" t="n"/>
      <c r="Y48" s="494" t="n"/>
      <c r="Z48" s="494" t="n"/>
      <c r="AA48" s="494" t="n"/>
    </row>
    <row r="49" hidden="1" ht="13.2" customFormat="1" customHeight="1" s="493">
      <c r="C49" s="494" t="n"/>
      <c r="D49" s="494" t="n"/>
      <c r="E49" s="494" t="n"/>
      <c r="F49" s="494" t="n"/>
      <c r="G49" s="494" t="n"/>
      <c r="H49" s="494" t="n"/>
      <c r="I49" s="494" t="n"/>
      <c r="J49" s="494" t="n"/>
      <c r="K49" s="494" t="n"/>
      <c r="L49" s="494" t="n"/>
      <c r="M49" s="494" t="n"/>
      <c r="N49" s="494" t="n"/>
      <c r="O49" s="494" t="n"/>
      <c r="P49" s="494" t="n"/>
      <c r="Q49" s="494" t="n"/>
      <c r="R49" s="495" t="n"/>
      <c r="S49" s="495" t="n"/>
      <c r="T49" s="495" t="n"/>
      <c r="U49" s="495" t="n"/>
      <c r="V49" s="495" t="n"/>
      <c r="W49" s="494" t="n"/>
      <c r="X49" s="494" t="n"/>
      <c r="Y49" s="494" t="n"/>
      <c r="Z49" s="494" t="n"/>
      <c r="AA49" s="494" t="n"/>
    </row>
    <row r="50" hidden="1" ht="13.2" customFormat="1" customHeight="1" s="493">
      <c r="C50" s="494" t="n"/>
      <c r="D50" s="494" t="n"/>
      <c r="E50" s="494" t="n"/>
      <c r="F50" s="494" t="n"/>
      <c r="G50" s="494" t="n"/>
      <c r="H50" s="494" t="n"/>
      <c r="I50" s="494" t="n"/>
      <c r="J50" s="494" t="n"/>
      <c r="K50" s="494" t="n"/>
      <c r="L50" s="494" t="n"/>
      <c r="M50" s="494" t="n"/>
      <c r="N50" s="494" t="n"/>
      <c r="O50" s="494" t="n"/>
      <c r="P50" s="494" t="n"/>
      <c r="Q50" s="494" t="n"/>
      <c r="R50" s="495" t="n"/>
      <c r="S50" s="495" t="n"/>
      <c r="T50" s="495" t="n"/>
      <c r="U50" s="495" t="n"/>
      <c r="V50" s="495" t="n"/>
      <c r="W50" s="494" t="n"/>
      <c r="X50" s="494" t="n"/>
      <c r="Y50" s="494" t="n"/>
      <c r="Z50" s="494" t="n"/>
      <c r="AA50" s="494" t="n"/>
    </row>
    <row r="51" hidden="1" ht="13.2" customFormat="1" customHeight="1" s="493">
      <c r="C51" s="494" t="n"/>
      <c r="D51" s="494" t="n"/>
      <c r="E51" s="494" t="n"/>
      <c r="F51" s="494" t="n"/>
      <c r="G51" s="494" t="n"/>
      <c r="H51" s="494" t="n"/>
      <c r="I51" s="494" t="n"/>
      <c r="J51" s="494" t="n"/>
      <c r="K51" s="494" t="n"/>
      <c r="L51" s="494" t="n"/>
      <c r="M51" s="494" t="n"/>
      <c r="N51" s="494" t="n"/>
      <c r="O51" s="494" t="n"/>
      <c r="P51" s="494" t="n"/>
      <c r="Q51" s="494" t="n"/>
      <c r="R51" s="495" t="n"/>
      <c r="S51" s="495" t="n"/>
      <c r="T51" s="495" t="n"/>
      <c r="U51" s="495" t="n"/>
      <c r="V51" s="495" t="n"/>
      <c r="W51" s="494" t="n"/>
      <c r="X51" s="494" t="n"/>
      <c r="Y51" s="494" t="n"/>
      <c r="Z51" s="494" t="n"/>
      <c r="AA51" s="494" t="n"/>
    </row>
    <row r="52" hidden="1" ht="13.2" customFormat="1" customHeight="1" s="493">
      <c r="C52" s="494" t="n"/>
      <c r="D52" s="494" t="n"/>
      <c r="E52" s="494" t="n"/>
      <c r="F52" s="494" t="n"/>
      <c r="G52" s="494" t="n"/>
      <c r="H52" s="494" t="n"/>
      <c r="I52" s="494" t="n"/>
      <c r="J52" s="494" t="n"/>
      <c r="K52" s="494" t="n"/>
      <c r="L52" s="494" t="n"/>
      <c r="M52" s="494" t="n"/>
      <c r="N52" s="494" t="n"/>
      <c r="O52" s="494" t="n"/>
      <c r="P52" s="494" t="n"/>
      <c r="Q52" s="494" t="n"/>
      <c r="R52" s="495" t="n"/>
      <c r="S52" s="495" t="n"/>
      <c r="T52" s="495" t="n"/>
      <c r="U52" s="495" t="n"/>
      <c r="V52" s="495" t="n"/>
      <c r="W52" s="494" t="n"/>
      <c r="X52" s="494" t="n"/>
      <c r="Y52" s="494" t="n"/>
      <c r="Z52" s="494" t="n"/>
      <c r="AA52" s="494" t="n"/>
    </row>
    <row r="53" hidden="1" ht="13.2" customFormat="1" customHeight="1" s="493">
      <c r="C53" s="494" t="n"/>
      <c r="D53" s="494" t="n"/>
      <c r="E53" s="494" t="n"/>
      <c r="F53" s="494" t="n"/>
      <c r="G53" s="494" t="n"/>
      <c r="H53" s="494" t="n"/>
      <c r="I53" s="494" t="n"/>
      <c r="J53" s="494" t="n"/>
      <c r="K53" s="494" t="n"/>
      <c r="L53" s="494" t="n"/>
      <c r="M53" s="494" t="n"/>
      <c r="N53" s="494" t="n"/>
      <c r="O53" s="494" t="n"/>
      <c r="P53" s="494" t="n"/>
      <c r="Q53" s="494" t="n"/>
      <c r="R53" s="495" t="n"/>
      <c r="S53" s="495" t="n"/>
      <c r="T53" s="495" t="n"/>
      <c r="U53" s="495" t="n"/>
      <c r="V53" s="495" t="n"/>
      <c r="W53" s="494" t="n"/>
      <c r="X53" s="494" t="n"/>
      <c r="Y53" s="494" t="n"/>
      <c r="Z53" s="494" t="n"/>
      <c r="AA53" s="494" t="n"/>
    </row>
    <row r="54" hidden="1" ht="13.2" customFormat="1" customHeight="1" s="493">
      <c r="C54" s="494" t="n"/>
      <c r="D54" s="494" t="n"/>
      <c r="E54" s="494" t="n"/>
      <c r="F54" s="494" t="n"/>
      <c r="G54" s="494" t="n"/>
      <c r="H54" s="494" t="n"/>
      <c r="I54" s="494" t="n"/>
      <c r="J54" s="494" t="n"/>
      <c r="K54" s="494" t="n"/>
      <c r="L54" s="494" t="n"/>
      <c r="M54" s="494" t="n"/>
      <c r="N54" s="494" t="n"/>
      <c r="O54" s="494" t="n"/>
      <c r="P54" s="494" t="n"/>
      <c r="Q54" s="494" t="n"/>
      <c r="R54" s="495" t="n"/>
      <c r="S54" s="495" t="n"/>
      <c r="T54" s="495" t="n"/>
      <c r="U54" s="495" t="n"/>
      <c r="V54" s="495" t="n"/>
      <c r="W54" s="494" t="n"/>
      <c r="X54" s="494" t="n"/>
      <c r="Y54" s="494" t="n"/>
      <c r="Z54" s="494" t="n"/>
      <c r="AA54" s="494" t="n"/>
    </row>
    <row r="55" hidden="1" ht="13.2" customFormat="1" customHeight="1" s="493">
      <c r="C55" s="494" t="n"/>
      <c r="D55" s="494" t="n"/>
      <c r="E55" s="494" t="n"/>
      <c r="F55" s="494" t="n"/>
      <c r="G55" s="494" t="n"/>
      <c r="H55" s="494" t="n"/>
      <c r="I55" s="494" t="n"/>
      <c r="J55" s="494" t="n"/>
      <c r="K55" s="494" t="n"/>
      <c r="L55" s="494" t="n"/>
      <c r="M55" s="494" t="n"/>
      <c r="N55" s="494" t="n"/>
      <c r="O55" s="494" t="n"/>
      <c r="P55" s="494" t="n"/>
      <c r="Q55" s="494" t="n"/>
      <c r="R55" s="495" t="n"/>
      <c r="S55" s="495" t="n"/>
      <c r="T55" s="495" t="n"/>
      <c r="U55" s="495" t="n"/>
      <c r="V55" s="495" t="n"/>
      <c r="W55" s="494" t="n"/>
      <c r="X55" s="494" t="n"/>
      <c r="Y55" s="494" t="n"/>
      <c r="Z55" s="494" t="n"/>
      <c r="AA55" s="494" t="n"/>
    </row>
    <row r="56" hidden="1" ht="13.2" customFormat="1" customHeight="1" s="493">
      <c r="C56" s="494" t="n"/>
      <c r="D56" s="494" t="n"/>
      <c r="E56" s="494" t="n"/>
      <c r="F56" s="494" t="n"/>
      <c r="G56" s="494" t="n"/>
      <c r="H56" s="494" t="n"/>
      <c r="I56" s="494" t="n"/>
      <c r="J56" s="494" t="n"/>
      <c r="K56" s="494" t="n"/>
      <c r="L56" s="494" t="n"/>
      <c r="M56" s="494" t="n"/>
      <c r="N56" s="494" t="n"/>
      <c r="O56" s="494" t="n"/>
      <c r="P56" s="494" t="n"/>
      <c r="Q56" s="494" t="n"/>
      <c r="R56" s="495" t="n"/>
      <c r="S56" s="495" t="n"/>
      <c r="T56" s="495" t="n"/>
      <c r="U56" s="495" t="n"/>
      <c r="V56" s="495" t="n"/>
      <c r="W56" s="494" t="n"/>
      <c r="X56" s="494" t="n"/>
      <c r="Y56" s="494" t="n"/>
      <c r="Z56" s="494" t="n"/>
      <c r="AA56" s="494" t="n"/>
    </row>
    <row r="57" hidden="1" ht="13.2" customFormat="1" customHeight="1" s="493">
      <c r="C57" s="494" t="n"/>
      <c r="D57" s="494" t="n"/>
      <c r="E57" s="494" t="n"/>
      <c r="F57" s="494" t="n"/>
      <c r="G57" s="494" t="n"/>
      <c r="H57" s="494" t="n"/>
      <c r="I57" s="494" t="n"/>
      <c r="J57" s="494" t="n"/>
      <c r="K57" s="494" t="n"/>
      <c r="L57" s="494" t="n"/>
      <c r="M57" s="494" t="n"/>
      <c r="N57" s="494" t="n"/>
      <c r="O57" s="494" t="n"/>
      <c r="P57" s="494" t="n"/>
      <c r="Q57" s="494" t="n"/>
      <c r="R57" s="495" t="n"/>
      <c r="S57" s="495" t="n"/>
      <c r="T57" s="495" t="n"/>
      <c r="U57" s="495" t="n"/>
      <c r="V57" s="495" t="n"/>
      <c r="W57" s="494" t="n"/>
      <c r="X57" s="494" t="n"/>
      <c r="Y57" s="494" t="n"/>
      <c r="Z57" s="494" t="n"/>
      <c r="AA57" s="494" t="n"/>
    </row>
    <row r="58" hidden="1" ht="13.2" customFormat="1" customHeight="1" s="493">
      <c r="C58" s="494" t="n"/>
      <c r="D58" s="494" t="n"/>
      <c r="E58" s="494" t="n"/>
      <c r="F58" s="494" t="n"/>
      <c r="G58" s="494" t="n"/>
      <c r="H58" s="494" t="n"/>
      <c r="I58" s="494" t="n"/>
      <c r="J58" s="494" t="n"/>
      <c r="K58" s="494" t="n"/>
      <c r="L58" s="494" t="n"/>
      <c r="M58" s="494" t="n"/>
      <c r="N58" s="494" t="n"/>
      <c r="O58" s="494" t="n"/>
      <c r="P58" s="494" t="n"/>
      <c r="Q58" s="494" t="n"/>
      <c r="R58" s="495" t="n"/>
      <c r="S58" s="495" t="n"/>
      <c r="T58" s="495" t="n"/>
      <c r="U58" s="495" t="n"/>
      <c r="V58" s="495" t="n"/>
      <c r="W58" s="494" t="n"/>
      <c r="X58" s="494" t="n"/>
      <c r="Y58" s="494" t="n"/>
      <c r="Z58" s="494" t="n"/>
      <c r="AA58" s="494" t="n"/>
    </row>
    <row r="59" hidden="1" ht="13.2" customFormat="1" customHeight="1" s="493">
      <c r="C59" s="494" t="n"/>
      <c r="D59" s="494" t="n"/>
      <c r="E59" s="494" t="n"/>
      <c r="F59" s="494" t="n"/>
      <c r="G59" s="494" t="n"/>
      <c r="H59" s="494" t="n"/>
      <c r="I59" s="494" t="n"/>
      <c r="J59" s="494" t="n"/>
      <c r="K59" s="494" t="n"/>
      <c r="L59" s="494" t="n"/>
      <c r="M59" s="494" t="n"/>
      <c r="N59" s="494" t="n"/>
      <c r="O59" s="494" t="n"/>
      <c r="P59" s="494" t="n"/>
      <c r="Q59" s="494" t="n"/>
      <c r="R59" s="495" t="n"/>
      <c r="S59" s="495" t="n"/>
      <c r="T59" s="495" t="n"/>
      <c r="U59" s="495" t="n"/>
      <c r="V59" s="495" t="n"/>
      <c r="W59" s="494" t="n"/>
      <c r="X59" s="494" t="n"/>
      <c r="Y59" s="494" t="n"/>
      <c r="Z59" s="494" t="n"/>
      <c r="AA59" s="494" t="n"/>
    </row>
    <row r="60" hidden="1" ht="13.2" customFormat="1" customHeight="1" s="493"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5" t="n"/>
      <c r="S60" s="495" t="n"/>
      <c r="T60" s="495" t="n"/>
      <c r="U60" s="495" t="n"/>
      <c r="V60" s="495" t="n"/>
      <c r="W60" s="494" t="n"/>
      <c r="X60" s="494" t="n"/>
      <c r="Y60" s="494" t="n"/>
      <c r="Z60" s="494" t="n"/>
      <c r="AA60" s="494" t="n"/>
    </row>
    <row r="61" hidden="1" ht="13.2" customFormat="1" customHeight="1" s="493">
      <c r="C61" s="494" t="n"/>
      <c r="D61" s="494" t="n"/>
      <c r="E61" s="494" t="n"/>
      <c r="F61" s="494" t="n"/>
      <c r="G61" s="494" t="n"/>
      <c r="H61" s="494" t="n"/>
      <c r="I61" s="494" t="n"/>
      <c r="J61" s="494" t="n"/>
      <c r="K61" s="494" t="n"/>
      <c r="L61" s="494" t="n"/>
      <c r="M61" s="494" t="n"/>
      <c r="N61" s="494" t="n"/>
      <c r="O61" s="494" t="n"/>
      <c r="P61" s="494" t="n"/>
      <c r="Q61" s="494" t="n"/>
      <c r="R61" s="495" t="n"/>
      <c r="S61" s="495" t="n"/>
      <c r="T61" s="495" t="n"/>
      <c r="U61" s="495" t="n"/>
      <c r="V61" s="495" t="n"/>
      <c r="W61" s="494" t="n"/>
      <c r="X61" s="494" t="n"/>
      <c r="Y61" s="494" t="n"/>
      <c r="Z61" s="494" t="n"/>
      <c r="AA61" s="494" t="n"/>
    </row>
    <row r="62" hidden="1" ht="13.2" customFormat="1" customHeight="1" s="493">
      <c r="C62" s="494" t="n"/>
      <c r="D62" s="494" t="n"/>
      <c r="E62" s="494" t="n"/>
      <c r="F62" s="494" t="n"/>
      <c r="G62" s="494" t="n"/>
      <c r="H62" s="494" t="n"/>
      <c r="I62" s="494" t="n"/>
      <c r="J62" s="494" t="n"/>
      <c r="K62" s="494" t="n"/>
      <c r="L62" s="494" t="n"/>
      <c r="M62" s="494" t="n"/>
      <c r="N62" s="494" t="n"/>
      <c r="O62" s="494" t="n"/>
      <c r="P62" s="494" t="n"/>
      <c r="Q62" s="494" t="n"/>
      <c r="R62" s="495" t="n"/>
      <c r="S62" s="495" t="n"/>
      <c r="T62" s="495" t="n"/>
      <c r="U62" s="495" t="n"/>
      <c r="V62" s="495" t="n"/>
      <c r="W62" s="494" t="n"/>
      <c r="X62" s="494" t="n"/>
      <c r="Y62" s="494" t="n"/>
      <c r="Z62" s="494" t="n"/>
      <c r="AA62" s="494" t="n"/>
    </row>
    <row r="63" hidden="1" ht="13.2" customFormat="1" customHeight="1" s="493">
      <c r="C63" s="494" t="n"/>
      <c r="D63" s="494" t="n"/>
      <c r="E63" s="494" t="n"/>
      <c r="F63" s="494" t="n"/>
      <c r="G63" s="494" t="n"/>
      <c r="H63" s="494" t="n"/>
      <c r="I63" s="494" t="n"/>
      <c r="J63" s="494" t="n"/>
      <c r="K63" s="494" t="n"/>
      <c r="L63" s="494" t="n"/>
      <c r="M63" s="494" t="n"/>
      <c r="N63" s="494" t="n"/>
      <c r="O63" s="494" t="n"/>
      <c r="P63" s="494" t="n"/>
      <c r="Q63" s="494" t="n"/>
      <c r="R63" s="495" t="n"/>
      <c r="S63" s="495" t="n"/>
      <c r="T63" s="495" t="n"/>
      <c r="U63" s="495" t="n"/>
      <c r="V63" s="495" t="n"/>
      <c r="W63" s="494" t="n"/>
      <c r="X63" s="494" t="n"/>
      <c r="Y63" s="494" t="n"/>
      <c r="Z63" s="494" t="n"/>
      <c r="AA63" s="494" t="n"/>
    </row>
    <row r="64" hidden="1" ht="13.2" customFormat="1" customHeight="1" s="493">
      <c r="C64" s="494" t="n"/>
      <c r="D64" s="494" t="n"/>
      <c r="E64" s="494" t="n"/>
      <c r="F64" s="494" t="n"/>
      <c r="G64" s="494" t="n"/>
      <c r="H64" s="494" t="n"/>
      <c r="I64" s="494" t="n"/>
      <c r="J64" s="494" t="n"/>
      <c r="K64" s="494" t="n"/>
      <c r="L64" s="494" t="n"/>
      <c r="M64" s="494" t="n"/>
      <c r="N64" s="494" t="n"/>
      <c r="O64" s="494" t="n"/>
      <c r="P64" s="494" t="n"/>
      <c r="Q64" s="494" t="n"/>
      <c r="R64" s="495" t="n"/>
      <c r="S64" s="495" t="n"/>
      <c r="T64" s="495" t="n"/>
      <c r="U64" s="495" t="n"/>
      <c r="V64" s="495" t="n"/>
      <c r="W64" s="494" t="n"/>
      <c r="X64" s="494" t="n"/>
      <c r="Y64" s="494" t="n"/>
      <c r="Z64" s="494" t="n"/>
      <c r="AA64" s="494" t="n"/>
    </row>
    <row r="65" hidden="1" ht="13.2" customFormat="1" customHeight="1" s="493">
      <c r="C65" s="494" t="n"/>
      <c r="D65" s="494" t="n"/>
      <c r="E65" s="494" t="n"/>
      <c r="F65" s="494" t="n"/>
      <c r="G65" s="494" t="n"/>
      <c r="H65" s="494" t="n"/>
      <c r="I65" s="494" t="n"/>
      <c r="J65" s="494" t="n"/>
      <c r="K65" s="494" t="n"/>
      <c r="L65" s="494" t="n"/>
      <c r="M65" s="494" t="n"/>
      <c r="N65" s="494" t="n"/>
      <c r="O65" s="494" t="n"/>
      <c r="P65" s="494" t="n"/>
      <c r="Q65" s="494" t="n"/>
      <c r="R65" s="495" t="n"/>
      <c r="S65" s="495" t="n"/>
      <c r="T65" s="495" t="n"/>
      <c r="U65" s="495" t="n"/>
      <c r="V65" s="495" t="n"/>
      <c r="W65" s="494" t="n"/>
      <c r="X65" s="494" t="n"/>
      <c r="Y65" s="494" t="n"/>
      <c r="Z65" s="494" t="n"/>
      <c r="AA65" s="494" t="n"/>
    </row>
    <row r="66" hidden="1" ht="13.2" customFormat="1" customHeight="1" s="493">
      <c r="C66" s="494" t="n"/>
      <c r="D66" s="494" t="n"/>
      <c r="E66" s="494" t="n"/>
      <c r="F66" s="494" t="n"/>
      <c r="G66" s="494" t="n"/>
      <c r="H66" s="494" t="n"/>
      <c r="I66" s="494" t="n"/>
      <c r="J66" s="494" t="n"/>
      <c r="K66" s="494" t="n"/>
      <c r="L66" s="494" t="n"/>
      <c r="M66" s="494" t="n"/>
      <c r="N66" s="494" t="n"/>
      <c r="O66" s="494" t="n"/>
      <c r="P66" s="494" t="n"/>
      <c r="Q66" s="494" t="n"/>
      <c r="R66" s="495" t="n"/>
      <c r="S66" s="495" t="n"/>
      <c r="T66" s="495" t="n"/>
      <c r="U66" s="495" t="n"/>
      <c r="V66" s="495" t="n"/>
      <c r="W66" s="494" t="n"/>
      <c r="X66" s="494" t="n"/>
      <c r="Y66" s="494" t="n"/>
      <c r="Z66" s="494" t="n"/>
      <c r="AA66" s="494" t="n"/>
    </row>
    <row r="67" hidden="1" ht="13.2" customFormat="1" customHeight="1" s="493">
      <c r="C67" s="494" t="n"/>
      <c r="D67" s="494" t="n"/>
      <c r="E67" s="494" t="n"/>
      <c r="F67" s="494" t="n"/>
      <c r="G67" s="494" t="n"/>
      <c r="H67" s="494" t="n"/>
      <c r="I67" s="494" t="n"/>
      <c r="J67" s="494" t="n"/>
      <c r="K67" s="494" t="n"/>
      <c r="L67" s="494" t="n"/>
      <c r="M67" s="494" t="n"/>
      <c r="N67" s="494" t="n"/>
      <c r="O67" s="494" t="n"/>
      <c r="P67" s="494" t="n"/>
      <c r="Q67" s="494" t="n"/>
      <c r="R67" s="495" t="n"/>
      <c r="S67" s="495" t="n"/>
      <c r="T67" s="495" t="n"/>
      <c r="U67" s="495" t="n"/>
      <c r="V67" s="495" t="n"/>
      <c r="W67" s="494" t="n"/>
      <c r="X67" s="494" t="n"/>
      <c r="Y67" s="494" t="n"/>
      <c r="Z67" s="494" t="n"/>
      <c r="AA67" s="494" t="n"/>
    </row>
    <row r="68" hidden="1" ht="13.2" customFormat="1" customHeight="1" s="493">
      <c r="C68" s="494" t="n"/>
      <c r="D68" s="494" t="n"/>
      <c r="E68" s="494" t="n"/>
      <c r="F68" s="494" t="n"/>
      <c r="G68" s="494" t="n"/>
      <c r="H68" s="494" t="n"/>
      <c r="I68" s="494" t="n"/>
      <c r="J68" s="494" t="n"/>
      <c r="K68" s="494" t="n"/>
      <c r="L68" s="494" t="n"/>
      <c r="M68" s="494" t="n"/>
      <c r="N68" s="494" t="n"/>
      <c r="O68" s="494" t="n"/>
      <c r="P68" s="494" t="n"/>
      <c r="Q68" s="494" t="n"/>
      <c r="R68" s="495" t="n"/>
      <c r="S68" s="495" t="n"/>
      <c r="T68" s="495" t="n"/>
      <c r="U68" s="495" t="n"/>
      <c r="V68" s="495" t="n"/>
      <c r="W68" s="494" t="n"/>
      <c r="X68" s="494" t="n"/>
      <c r="Y68" s="494" t="n"/>
      <c r="Z68" s="494" t="n"/>
      <c r="AA68" s="494" t="n"/>
    </row>
    <row r="69" hidden="1" ht="13.2" customFormat="1" customHeight="1" s="493">
      <c r="C69" s="494" t="n"/>
      <c r="D69" s="494" t="n"/>
      <c r="E69" s="494" t="n"/>
      <c r="F69" s="494" t="n"/>
      <c r="G69" s="494" t="n"/>
      <c r="H69" s="494" t="n"/>
      <c r="I69" s="494" t="n"/>
      <c r="J69" s="494" t="n"/>
      <c r="K69" s="494" t="n"/>
      <c r="L69" s="494" t="n"/>
      <c r="M69" s="494" t="n"/>
      <c r="N69" s="494" t="n"/>
      <c r="O69" s="494" t="n"/>
      <c r="P69" s="494" t="n"/>
      <c r="Q69" s="494" t="n"/>
      <c r="R69" s="495" t="n"/>
      <c r="S69" s="495" t="n"/>
      <c r="T69" s="495" t="n"/>
      <c r="U69" s="495" t="n"/>
      <c r="V69" s="495" t="n"/>
      <c r="W69" s="494" t="n"/>
      <c r="X69" s="494" t="n"/>
      <c r="Y69" s="494" t="n"/>
      <c r="Z69" s="494" t="n"/>
      <c r="AA69" s="494" t="n"/>
    </row>
    <row r="70" hidden="1" ht="13.2" customFormat="1" customHeight="1" s="493">
      <c r="C70" s="494" t="n"/>
      <c r="D70" s="494" t="n"/>
      <c r="E70" s="494" t="n"/>
      <c r="F70" s="494" t="n"/>
      <c r="G70" s="494" t="n"/>
      <c r="H70" s="494" t="n"/>
      <c r="I70" s="494" t="n"/>
      <c r="J70" s="494" t="n"/>
      <c r="K70" s="494" t="n"/>
      <c r="L70" s="494" t="n"/>
      <c r="M70" s="494" t="n"/>
      <c r="N70" s="494" t="n"/>
      <c r="O70" s="494" t="n"/>
      <c r="P70" s="494" t="n"/>
      <c r="Q70" s="494" t="n"/>
      <c r="R70" s="495" t="n"/>
      <c r="S70" s="495" t="n"/>
      <c r="T70" s="495" t="n"/>
      <c r="U70" s="495" t="n"/>
      <c r="V70" s="495" t="n"/>
      <c r="W70" s="494" t="n"/>
      <c r="X70" s="494" t="n"/>
      <c r="Y70" s="494" t="n"/>
      <c r="Z70" s="494" t="n"/>
      <c r="AA70" s="494" t="n"/>
    </row>
    <row r="71" hidden="1" ht="13.2" customFormat="1" customHeight="1" s="493">
      <c r="C71" s="494" t="n"/>
      <c r="D71" s="494" t="n"/>
      <c r="E71" s="494" t="n"/>
      <c r="F71" s="494" t="n"/>
      <c r="G71" s="494" t="n"/>
      <c r="H71" s="494" t="n"/>
      <c r="I71" s="494" t="n"/>
      <c r="J71" s="494" t="n"/>
      <c r="K71" s="494" t="n"/>
      <c r="L71" s="494" t="n"/>
      <c r="M71" s="494" t="n"/>
      <c r="N71" s="494" t="n"/>
      <c r="O71" s="494" t="n"/>
      <c r="P71" s="494" t="n"/>
      <c r="Q71" s="494" t="n"/>
      <c r="R71" s="495" t="n"/>
      <c r="S71" s="495" t="n"/>
      <c r="T71" s="495" t="n"/>
      <c r="U71" s="495" t="n"/>
      <c r="V71" s="495" t="n"/>
      <c r="W71" s="494" t="n"/>
      <c r="X71" s="494" t="n"/>
      <c r="Y71" s="494" t="n"/>
      <c r="Z71" s="494" t="n"/>
      <c r="AA71" s="494" t="n"/>
    </row>
    <row r="72" hidden="1" ht="13.2" customFormat="1" customHeight="1" s="493">
      <c r="C72" s="494" t="n"/>
      <c r="D72" s="494" t="n"/>
      <c r="E72" s="494" t="n"/>
      <c r="F72" s="494" t="n"/>
      <c r="G72" s="494" t="n"/>
      <c r="H72" s="494" t="n"/>
      <c r="I72" s="494" t="n"/>
      <c r="J72" s="494" t="n"/>
      <c r="K72" s="494" t="n"/>
      <c r="L72" s="494" t="n"/>
      <c r="M72" s="494" t="n"/>
      <c r="N72" s="494" t="n"/>
      <c r="O72" s="494" t="n"/>
      <c r="P72" s="494" t="n"/>
      <c r="Q72" s="494" t="n"/>
      <c r="R72" s="495" t="n"/>
      <c r="S72" s="495" t="n"/>
      <c r="T72" s="495" t="n"/>
      <c r="U72" s="495" t="n"/>
      <c r="V72" s="495" t="n"/>
      <c r="W72" s="494" t="n"/>
      <c r="X72" s="494" t="n"/>
      <c r="Y72" s="494" t="n"/>
      <c r="Z72" s="494" t="n"/>
      <c r="AA72" s="494" t="n"/>
    </row>
    <row r="73" hidden="1" ht="13.2" customFormat="1" customHeight="1" s="493">
      <c r="C73" s="494" t="n"/>
      <c r="D73" s="494" t="n"/>
      <c r="E73" s="494" t="n"/>
      <c r="F73" s="494" t="n"/>
      <c r="G73" s="494" t="n"/>
      <c r="H73" s="494" t="n"/>
      <c r="I73" s="494" t="n"/>
      <c r="J73" s="494" t="n"/>
      <c r="K73" s="494" t="n"/>
      <c r="L73" s="494" t="n"/>
      <c r="M73" s="494" t="n"/>
      <c r="N73" s="494" t="n"/>
      <c r="O73" s="494" t="n"/>
      <c r="P73" s="494" t="n"/>
      <c r="Q73" s="494" t="n"/>
      <c r="R73" s="495" t="n"/>
      <c r="S73" s="495" t="n"/>
      <c r="T73" s="495" t="n"/>
      <c r="U73" s="495" t="n"/>
      <c r="V73" s="495" t="n"/>
      <c r="W73" s="494" t="n"/>
      <c r="X73" s="494" t="n"/>
      <c r="Y73" s="494" t="n"/>
      <c r="Z73" s="494" t="n"/>
      <c r="AA73" s="494" t="n"/>
    </row>
    <row r="74" hidden="1" ht="13.2" customFormat="1" customHeight="1" s="493">
      <c r="C74" s="494" t="n"/>
      <c r="D74" s="494" t="n"/>
      <c r="E74" s="494" t="n"/>
      <c r="F74" s="494" t="n"/>
      <c r="G74" s="494" t="n"/>
      <c r="H74" s="494" t="n"/>
      <c r="I74" s="494" t="n"/>
      <c r="J74" s="494" t="n"/>
      <c r="K74" s="494" t="n"/>
      <c r="L74" s="494" t="n"/>
      <c r="M74" s="494" t="n"/>
      <c r="N74" s="494" t="n"/>
      <c r="O74" s="494" t="n"/>
      <c r="P74" s="494" t="n"/>
      <c r="Q74" s="494" t="n"/>
      <c r="R74" s="495" t="n"/>
      <c r="S74" s="495" t="n"/>
      <c r="T74" s="495" t="n"/>
      <c r="U74" s="495" t="n"/>
      <c r="V74" s="495" t="n"/>
      <c r="W74" s="494" t="n"/>
      <c r="X74" s="494" t="n"/>
      <c r="Y74" s="494" t="n"/>
      <c r="Z74" s="494" t="n"/>
      <c r="AA74" s="494" t="n"/>
    </row>
    <row r="75" hidden="1" ht="13.2" customFormat="1" customHeight="1" s="493">
      <c r="C75" s="494" t="n"/>
      <c r="D75" s="494" t="n"/>
      <c r="E75" s="494" t="n"/>
      <c r="F75" s="494" t="n"/>
      <c r="G75" s="494" t="n"/>
      <c r="H75" s="494" t="n"/>
      <c r="I75" s="494" t="n"/>
      <c r="J75" s="494" t="n"/>
      <c r="K75" s="494" t="n"/>
      <c r="L75" s="494" t="n"/>
      <c r="M75" s="494" t="n"/>
      <c r="N75" s="494" t="n"/>
      <c r="O75" s="494" t="n"/>
      <c r="P75" s="494" t="n"/>
      <c r="Q75" s="494" t="n"/>
      <c r="R75" s="495" t="n"/>
      <c r="S75" s="495" t="n"/>
      <c r="T75" s="495" t="n"/>
      <c r="U75" s="495" t="n"/>
      <c r="V75" s="495" t="n"/>
      <c r="W75" s="494" t="n"/>
      <c r="X75" s="494" t="n"/>
      <c r="Y75" s="494" t="n"/>
      <c r="Z75" s="494" t="n"/>
      <c r="AA75" s="494" t="n"/>
    </row>
    <row r="76" hidden="1" ht="13.2" customFormat="1" customHeight="1" s="493">
      <c r="C76" s="494" t="n"/>
      <c r="D76" s="494" t="n"/>
      <c r="E76" s="494" t="n"/>
      <c r="F76" s="494" t="n"/>
      <c r="G76" s="494" t="n"/>
      <c r="H76" s="494" t="n"/>
      <c r="I76" s="494" t="n"/>
      <c r="J76" s="494" t="n"/>
      <c r="K76" s="494" t="n"/>
      <c r="L76" s="494" t="n"/>
      <c r="M76" s="494" t="n"/>
      <c r="N76" s="494" t="n"/>
      <c r="O76" s="494" t="n"/>
      <c r="P76" s="494" t="n"/>
      <c r="Q76" s="494" t="n"/>
      <c r="R76" s="495" t="n"/>
      <c r="S76" s="495" t="n"/>
      <c r="T76" s="495" t="n"/>
      <c r="U76" s="495" t="n"/>
      <c r="V76" s="495" t="n"/>
      <c r="W76" s="494" t="n"/>
      <c r="X76" s="494" t="n"/>
      <c r="Y76" s="494" t="n"/>
      <c r="Z76" s="494" t="n"/>
      <c r="AA76" s="494" t="n"/>
    </row>
    <row r="77" hidden="1" ht="13.2" customFormat="1" customHeight="1" s="493">
      <c r="C77" s="494" t="n"/>
      <c r="D77" s="494" t="n"/>
      <c r="E77" s="494" t="n"/>
      <c r="F77" s="494" t="n"/>
      <c r="G77" s="494" t="n"/>
      <c r="H77" s="494" t="n"/>
      <c r="I77" s="494" t="n"/>
      <c r="J77" s="494" t="n"/>
      <c r="K77" s="494" t="n"/>
      <c r="L77" s="494" t="n"/>
      <c r="M77" s="494" t="n"/>
      <c r="N77" s="494" t="n"/>
      <c r="O77" s="494" t="n"/>
      <c r="P77" s="494" t="n"/>
      <c r="Q77" s="494" t="n"/>
      <c r="R77" s="495" t="n"/>
      <c r="S77" s="495" t="n"/>
      <c r="T77" s="495" t="n"/>
      <c r="U77" s="495" t="n"/>
      <c r="V77" s="495" t="n"/>
      <c r="W77" s="494" t="n"/>
      <c r="X77" s="494" t="n"/>
      <c r="Y77" s="494" t="n"/>
      <c r="Z77" s="494" t="n"/>
      <c r="AA77" s="494" t="n"/>
    </row>
    <row r="78" hidden="1" ht="13.2" customFormat="1" customHeight="1" s="493">
      <c r="C78" s="494" t="n"/>
      <c r="D78" s="494" t="n"/>
      <c r="E78" s="494" t="n"/>
      <c r="F78" s="494" t="n"/>
      <c r="G78" s="494" t="n"/>
      <c r="H78" s="494" t="n"/>
      <c r="I78" s="494" t="n"/>
      <c r="J78" s="494" t="n"/>
      <c r="K78" s="494" t="n"/>
      <c r="L78" s="494" t="n"/>
      <c r="M78" s="494" t="n"/>
      <c r="N78" s="494" t="n"/>
      <c r="O78" s="494" t="n"/>
      <c r="P78" s="494" t="n"/>
      <c r="Q78" s="494" t="n"/>
      <c r="R78" s="495" t="n"/>
      <c r="S78" s="495" t="n"/>
      <c r="T78" s="495" t="n"/>
      <c r="U78" s="495" t="n"/>
      <c r="V78" s="495" t="n"/>
      <c r="W78" s="494" t="n"/>
      <c r="X78" s="494" t="n"/>
      <c r="Y78" s="494" t="n"/>
      <c r="Z78" s="494" t="n"/>
      <c r="AA78" s="494" t="n"/>
    </row>
    <row r="79" hidden="1" ht="13.2" customFormat="1" customHeight="1" s="493">
      <c r="C79" s="494" t="n"/>
      <c r="D79" s="494" t="n"/>
      <c r="E79" s="494" t="n"/>
      <c r="F79" s="494" t="n"/>
      <c r="G79" s="494" t="n"/>
      <c r="H79" s="494" t="n"/>
      <c r="I79" s="494" t="n"/>
      <c r="J79" s="494" t="n"/>
      <c r="K79" s="494" t="n"/>
      <c r="L79" s="494" t="n"/>
      <c r="M79" s="494" t="n"/>
      <c r="N79" s="494" t="n"/>
      <c r="O79" s="494" t="n"/>
      <c r="P79" s="494" t="n"/>
      <c r="Q79" s="494" t="n"/>
      <c r="R79" s="495" t="n"/>
      <c r="S79" s="495" t="n"/>
      <c r="T79" s="495" t="n"/>
      <c r="U79" s="495" t="n"/>
      <c r="V79" s="495" t="n"/>
      <c r="W79" s="494" t="n"/>
      <c r="X79" s="494" t="n"/>
      <c r="Y79" s="494" t="n"/>
      <c r="Z79" s="494" t="n"/>
      <c r="AA79" s="494" t="n"/>
    </row>
    <row r="80" hidden="1" ht="13.2" customFormat="1" customHeight="1" s="493">
      <c r="C80" s="494" t="n"/>
      <c r="D80" s="494" t="n"/>
      <c r="E80" s="494" t="n"/>
      <c r="F80" s="494" t="n"/>
      <c r="G80" s="494" t="n"/>
      <c r="H80" s="494" t="n"/>
      <c r="I80" s="494" t="n"/>
      <c r="J80" s="494" t="n"/>
      <c r="K80" s="494" t="n"/>
      <c r="L80" s="494" t="n"/>
      <c r="M80" s="494" t="n"/>
      <c r="N80" s="494" t="n"/>
      <c r="O80" s="494" t="n"/>
      <c r="P80" s="494" t="n"/>
      <c r="Q80" s="494" t="n"/>
      <c r="R80" s="495" t="n"/>
      <c r="S80" s="495" t="n"/>
      <c r="T80" s="495" t="n"/>
      <c r="U80" s="495" t="n"/>
      <c r="V80" s="495" t="n"/>
      <c r="W80" s="494" t="n"/>
      <c r="X80" s="494" t="n"/>
      <c r="Y80" s="494" t="n"/>
      <c r="Z80" s="494" t="n"/>
      <c r="AA80" s="494" t="n"/>
    </row>
    <row r="81" hidden="1" ht="13.2" customFormat="1" customHeight="1" s="493">
      <c r="C81" s="494" t="n"/>
      <c r="D81" s="494" t="n"/>
      <c r="E81" s="494" t="n"/>
      <c r="F81" s="494" t="n"/>
      <c r="G81" s="494" t="n"/>
      <c r="H81" s="494" t="n"/>
      <c r="I81" s="494" t="n"/>
      <c r="J81" s="494" t="n"/>
      <c r="K81" s="494" t="n"/>
      <c r="L81" s="494" t="n"/>
      <c r="M81" s="494" t="n"/>
      <c r="N81" s="494" t="n"/>
      <c r="O81" s="494" t="n"/>
      <c r="P81" s="494" t="n"/>
      <c r="Q81" s="494" t="n"/>
      <c r="R81" s="495" t="n"/>
      <c r="S81" s="495" t="n"/>
      <c r="T81" s="495" t="n"/>
      <c r="U81" s="495" t="n"/>
      <c r="V81" s="495" t="n"/>
      <c r="W81" s="494" t="n"/>
      <c r="X81" s="494" t="n"/>
      <c r="Y81" s="494" t="n"/>
      <c r="Z81" s="494" t="n"/>
      <c r="AA81" s="494" t="n"/>
    </row>
    <row r="82" hidden="1" ht="13.2" customFormat="1" customHeight="1" s="493">
      <c r="C82" s="494" t="n"/>
      <c r="D82" s="494" t="n"/>
      <c r="E82" s="494" t="n"/>
      <c r="F82" s="494" t="n"/>
      <c r="G82" s="494" t="n"/>
      <c r="H82" s="494" t="n"/>
      <c r="I82" s="494" t="n"/>
      <c r="J82" s="494" t="n"/>
      <c r="K82" s="494" t="n"/>
      <c r="L82" s="494" t="n"/>
      <c r="M82" s="494" t="n"/>
      <c r="N82" s="494" t="n"/>
      <c r="O82" s="494" t="n"/>
      <c r="P82" s="494" t="n"/>
      <c r="Q82" s="494" t="n"/>
      <c r="R82" s="495" t="n"/>
      <c r="S82" s="495" t="n"/>
      <c r="T82" s="495" t="n"/>
      <c r="U82" s="495" t="n"/>
      <c r="V82" s="495" t="n"/>
      <c r="W82" s="494" t="n"/>
      <c r="X82" s="494" t="n"/>
      <c r="Y82" s="494" t="n"/>
      <c r="Z82" s="494" t="n"/>
      <c r="AA82" s="494" t="n"/>
    </row>
    <row r="83" hidden="1" ht="13.2" customFormat="1" customHeight="1" s="493">
      <c r="C83" s="494" t="n"/>
      <c r="D83" s="494" t="n"/>
      <c r="E83" s="494" t="n"/>
      <c r="F83" s="494" t="n"/>
      <c r="G83" s="494" t="n"/>
      <c r="H83" s="494" t="n"/>
      <c r="I83" s="494" t="n"/>
      <c r="J83" s="494" t="n"/>
      <c r="K83" s="494" t="n"/>
      <c r="L83" s="494" t="n"/>
      <c r="M83" s="494" t="n"/>
      <c r="N83" s="494" t="n"/>
      <c r="O83" s="494" t="n"/>
      <c r="P83" s="494" t="n"/>
      <c r="Q83" s="494" t="n"/>
      <c r="R83" s="495" t="n"/>
      <c r="S83" s="495" t="n"/>
      <c r="T83" s="495" t="n"/>
      <c r="U83" s="495" t="n"/>
      <c r="V83" s="495" t="n"/>
      <c r="W83" s="494" t="n"/>
      <c r="X83" s="494" t="n"/>
      <c r="Y83" s="494" t="n"/>
      <c r="Z83" s="494" t="n"/>
      <c r="AA83" s="494" t="n"/>
    </row>
    <row r="84" hidden="1" ht="13.2" customFormat="1" customHeight="1" s="493">
      <c r="C84" s="494" t="n"/>
      <c r="D84" s="494" t="n"/>
      <c r="E84" s="494" t="n"/>
      <c r="F84" s="494" t="n"/>
      <c r="G84" s="494" t="n"/>
      <c r="H84" s="494" t="n"/>
      <c r="I84" s="494" t="n"/>
      <c r="J84" s="494" t="n"/>
      <c r="K84" s="494" t="n"/>
      <c r="L84" s="494" t="n"/>
      <c r="M84" s="494" t="n"/>
      <c r="N84" s="494" t="n"/>
      <c r="O84" s="494" t="n"/>
      <c r="P84" s="494" t="n"/>
      <c r="Q84" s="494" t="n"/>
      <c r="R84" s="495" t="n"/>
      <c r="S84" s="495" t="n"/>
      <c r="T84" s="495" t="n"/>
      <c r="U84" s="495" t="n"/>
      <c r="V84" s="495" t="n"/>
      <c r="W84" s="494" t="n"/>
      <c r="X84" s="494" t="n"/>
      <c r="Y84" s="494" t="n"/>
      <c r="Z84" s="494" t="n"/>
      <c r="AA84" s="494" t="n"/>
    </row>
    <row r="85" hidden="1" ht="13.2" customFormat="1" customHeight="1" s="493">
      <c r="C85" s="494" t="n"/>
      <c r="D85" s="494" t="n"/>
      <c r="E85" s="494" t="n"/>
      <c r="F85" s="494" t="n"/>
      <c r="G85" s="494" t="n"/>
      <c r="H85" s="494" t="n"/>
      <c r="I85" s="494" t="n"/>
      <c r="J85" s="494" t="n"/>
      <c r="K85" s="494" t="n"/>
      <c r="L85" s="494" t="n"/>
      <c r="M85" s="494" t="n"/>
      <c r="N85" s="494" t="n"/>
      <c r="O85" s="494" t="n"/>
      <c r="P85" s="494" t="n"/>
      <c r="Q85" s="494" t="n"/>
      <c r="R85" s="495" t="n"/>
      <c r="S85" s="495" t="n"/>
      <c r="T85" s="495" t="n"/>
      <c r="U85" s="495" t="n"/>
      <c r="V85" s="495" t="n"/>
      <c r="W85" s="494" t="n"/>
      <c r="X85" s="494" t="n"/>
      <c r="Y85" s="494" t="n"/>
      <c r="Z85" s="494" t="n"/>
      <c r="AA85" s="494" t="n"/>
    </row>
    <row r="86" hidden="1" ht="13.2" customFormat="1" customHeight="1" s="493">
      <c r="C86" s="494" t="n"/>
      <c r="D86" s="494" t="n"/>
      <c r="E86" s="494" t="n"/>
      <c r="F86" s="494" t="n"/>
      <c r="G86" s="494" t="n"/>
      <c r="H86" s="494" t="n"/>
      <c r="I86" s="494" t="n"/>
      <c r="J86" s="494" t="n"/>
      <c r="K86" s="494" t="n"/>
      <c r="L86" s="494" t="n"/>
      <c r="M86" s="494" t="n"/>
      <c r="N86" s="494" t="n"/>
      <c r="O86" s="494" t="n"/>
      <c r="P86" s="494" t="n"/>
      <c r="Q86" s="494" t="n"/>
      <c r="R86" s="495" t="n"/>
      <c r="S86" s="495" t="n"/>
      <c r="T86" s="495" t="n"/>
      <c r="U86" s="495" t="n"/>
      <c r="V86" s="495" t="n"/>
      <c r="W86" s="494" t="n"/>
      <c r="X86" s="494" t="n"/>
      <c r="Y86" s="494" t="n"/>
      <c r="Z86" s="494" t="n"/>
      <c r="AA86" s="494" t="n"/>
    </row>
    <row r="87" hidden="1" ht="13.2" customFormat="1" customHeight="1" s="493">
      <c r="C87" s="494" t="n"/>
      <c r="D87" s="494" t="n"/>
      <c r="E87" s="494" t="n"/>
      <c r="F87" s="494" t="n"/>
      <c r="G87" s="494" t="n"/>
      <c r="H87" s="494" t="n"/>
      <c r="I87" s="494" t="n"/>
      <c r="J87" s="494" t="n"/>
      <c r="K87" s="494" t="n"/>
      <c r="L87" s="494" t="n"/>
      <c r="M87" s="494" t="n"/>
      <c r="N87" s="494" t="n"/>
      <c r="O87" s="494" t="n"/>
      <c r="P87" s="494" t="n"/>
      <c r="Q87" s="494" t="n"/>
      <c r="R87" s="495" t="n"/>
      <c r="S87" s="495" t="n"/>
      <c r="T87" s="495" t="n"/>
      <c r="U87" s="495" t="n"/>
      <c r="V87" s="495" t="n"/>
      <c r="W87" s="494" t="n"/>
      <c r="X87" s="494" t="n"/>
      <c r="Y87" s="494" t="n"/>
      <c r="Z87" s="494" t="n"/>
      <c r="AA87" s="494" t="n"/>
    </row>
    <row r="88" hidden="1" ht="13.2" customFormat="1" customHeight="1" s="493">
      <c r="C88" s="494" t="n"/>
      <c r="D88" s="494" t="n"/>
      <c r="E88" s="494" t="n"/>
      <c r="F88" s="494" t="n"/>
      <c r="G88" s="494" t="n"/>
      <c r="H88" s="494" t="n"/>
      <c r="I88" s="494" t="n"/>
      <c r="J88" s="494" t="n"/>
      <c r="K88" s="494" t="n"/>
      <c r="L88" s="494" t="n"/>
      <c r="M88" s="494" t="n"/>
      <c r="N88" s="494" t="n"/>
      <c r="O88" s="494" t="n"/>
      <c r="P88" s="494" t="n"/>
      <c r="Q88" s="494" t="n"/>
      <c r="R88" s="495" t="n"/>
      <c r="S88" s="495" t="n"/>
      <c r="T88" s="495" t="n"/>
      <c r="U88" s="495" t="n"/>
      <c r="V88" s="495" t="n"/>
      <c r="W88" s="494" t="n"/>
      <c r="X88" s="494" t="n"/>
      <c r="Y88" s="494" t="n"/>
      <c r="Z88" s="494" t="n"/>
      <c r="AA88" s="494" t="n"/>
    </row>
    <row r="89" hidden="1" ht="13.2" customFormat="1" customHeight="1" s="493">
      <c r="C89" s="494" t="n"/>
      <c r="D89" s="494" t="n"/>
      <c r="E89" s="494" t="n"/>
      <c r="F89" s="494" t="n"/>
      <c r="G89" s="494" t="n"/>
      <c r="H89" s="494" t="n"/>
      <c r="I89" s="494" t="n"/>
      <c r="J89" s="494" t="n"/>
      <c r="K89" s="494" t="n"/>
      <c r="L89" s="494" t="n"/>
      <c r="M89" s="494" t="n"/>
      <c r="N89" s="494" t="n"/>
      <c r="O89" s="494" t="n"/>
      <c r="P89" s="494" t="n"/>
      <c r="Q89" s="494" t="n"/>
      <c r="R89" s="495" t="n"/>
      <c r="S89" s="495" t="n"/>
      <c r="T89" s="495" t="n"/>
      <c r="U89" s="495" t="n"/>
      <c r="V89" s="495" t="n"/>
      <c r="W89" s="494" t="n"/>
      <c r="X89" s="494" t="n"/>
      <c r="Y89" s="494" t="n"/>
      <c r="Z89" s="494" t="n"/>
      <c r="AA89" s="494" t="n"/>
    </row>
    <row r="90" hidden="1" ht="13.2" customFormat="1" customHeight="1" s="493">
      <c r="C90" s="494" t="n"/>
      <c r="D90" s="494" t="n"/>
      <c r="E90" s="494" t="n"/>
      <c r="F90" s="494" t="n"/>
      <c r="G90" s="494" t="n"/>
      <c r="H90" s="494" t="n"/>
      <c r="I90" s="494" t="n"/>
      <c r="J90" s="494" t="n"/>
      <c r="K90" s="494" t="n"/>
      <c r="L90" s="494" t="n"/>
      <c r="M90" s="494" t="n"/>
      <c r="N90" s="494" t="n"/>
      <c r="O90" s="494" t="n"/>
      <c r="P90" s="494" t="n"/>
      <c r="Q90" s="494" t="n"/>
      <c r="R90" s="495" t="n"/>
      <c r="S90" s="495" t="n"/>
      <c r="T90" s="495" t="n"/>
      <c r="U90" s="495" t="n"/>
      <c r="V90" s="495" t="n"/>
      <c r="W90" s="494" t="n"/>
      <c r="X90" s="494" t="n"/>
      <c r="Y90" s="494" t="n"/>
      <c r="Z90" s="494" t="n"/>
      <c r="AA90" s="494" t="n"/>
    </row>
    <row r="91" hidden="1" ht="13.2" customFormat="1" customHeight="1" s="493">
      <c r="C91" s="494" t="n"/>
      <c r="D91" s="494" t="n"/>
      <c r="E91" s="494" t="n"/>
      <c r="F91" s="494" t="n"/>
      <c r="G91" s="494" t="n"/>
      <c r="H91" s="494" t="n"/>
      <c r="I91" s="494" t="n"/>
      <c r="J91" s="494" t="n"/>
      <c r="K91" s="494" t="n"/>
      <c r="L91" s="494" t="n"/>
      <c r="M91" s="494" t="n"/>
      <c r="N91" s="494" t="n"/>
      <c r="O91" s="494" t="n"/>
      <c r="P91" s="494" t="n"/>
      <c r="Q91" s="494" t="n"/>
      <c r="R91" s="495" t="n"/>
      <c r="S91" s="495" t="n"/>
      <c r="T91" s="495" t="n"/>
      <c r="U91" s="495" t="n"/>
      <c r="V91" s="495" t="n"/>
      <c r="W91" s="494" t="n"/>
      <c r="X91" s="494" t="n"/>
      <c r="Y91" s="494" t="n"/>
      <c r="Z91" s="494" t="n"/>
      <c r="AA91" s="494" t="n"/>
    </row>
    <row r="92" hidden="1" ht="13.2" customFormat="1" customHeight="1" s="493">
      <c r="C92" s="494" t="n"/>
      <c r="D92" s="494" t="n"/>
      <c r="E92" s="494" t="n"/>
      <c r="F92" s="494" t="n"/>
      <c r="G92" s="494" t="n"/>
      <c r="H92" s="494" t="n"/>
      <c r="I92" s="494" t="n"/>
      <c r="J92" s="494" t="n"/>
      <c r="K92" s="494" t="n"/>
      <c r="L92" s="494" t="n"/>
      <c r="M92" s="494" t="n"/>
      <c r="N92" s="494" t="n"/>
      <c r="O92" s="494" t="n"/>
      <c r="P92" s="494" t="n"/>
      <c r="Q92" s="494" t="n"/>
      <c r="R92" s="495" t="n"/>
      <c r="S92" s="495" t="n"/>
      <c r="T92" s="495" t="n"/>
      <c r="U92" s="495" t="n"/>
      <c r="V92" s="495" t="n"/>
      <c r="W92" s="494" t="n"/>
      <c r="X92" s="494" t="n"/>
      <c r="Y92" s="494" t="n"/>
      <c r="Z92" s="494" t="n"/>
      <c r="AA92" s="494" t="n"/>
    </row>
    <row r="93" hidden="1" ht="13.2" customFormat="1" customHeight="1" s="493">
      <c r="C93" s="494" t="n"/>
      <c r="D93" s="494" t="n"/>
      <c r="E93" s="494" t="n"/>
      <c r="F93" s="494" t="n"/>
      <c r="G93" s="494" t="n"/>
      <c r="H93" s="494" t="n"/>
      <c r="I93" s="494" t="n"/>
      <c r="J93" s="494" t="n"/>
      <c r="K93" s="494" t="n"/>
      <c r="L93" s="494" t="n"/>
      <c r="M93" s="494" t="n"/>
      <c r="N93" s="494" t="n"/>
      <c r="O93" s="494" t="n"/>
      <c r="P93" s="494" t="n"/>
      <c r="Q93" s="494" t="n"/>
      <c r="R93" s="495" t="n"/>
      <c r="S93" s="495" t="n"/>
      <c r="T93" s="495" t="n"/>
      <c r="U93" s="495" t="n"/>
      <c r="V93" s="495" t="n"/>
      <c r="W93" s="494" t="n"/>
      <c r="X93" s="494" t="n"/>
      <c r="Y93" s="494" t="n"/>
      <c r="Z93" s="494" t="n"/>
      <c r="AA93" s="494" t="n"/>
    </row>
    <row r="94" hidden="1" ht="13.2" customFormat="1" customHeight="1" s="493">
      <c r="C94" s="494" t="n"/>
      <c r="D94" s="494" t="n"/>
      <c r="E94" s="494" t="n"/>
      <c r="F94" s="494" t="n"/>
      <c r="G94" s="494" t="n"/>
      <c r="H94" s="494" t="n"/>
      <c r="I94" s="494" t="n"/>
      <c r="J94" s="494" t="n"/>
      <c r="K94" s="494" t="n"/>
      <c r="L94" s="494" t="n"/>
      <c r="M94" s="494" t="n"/>
      <c r="N94" s="494" t="n"/>
      <c r="O94" s="494" t="n"/>
      <c r="P94" s="494" t="n"/>
      <c r="Q94" s="494" t="n"/>
      <c r="R94" s="495" t="n"/>
      <c r="S94" s="495" t="n"/>
      <c r="T94" s="495" t="n"/>
      <c r="U94" s="495" t="n"/>
      <c r="V94" s="495" t="n"/>
      <c r="W94" s="494" t="n"/>
      <c r="X94" s="494" t="n"/>
      <c r="Y94" s="494" t="n"/>
      <c r="Z94" s="494" t="n"/>
      <c r="AA94" s="494" t="n"/>
    </row>
    <row r="95" hidden="1" ht="13.2" customFormat="1" customHeight="1" s="493">
      <c r="C95" s="494" t="n"/>
      <c r="D95" s="494" t="n"/>
      <c r="E95" s="494" t="n"/>
      <c r="F95" s="494" t="n"/>
      <c r="G95" s="494" t="n"/>
      <c r="H95" s="494" t="n"/>
      <c r="I95" s="494" t="n"/>
      <c r="J95" s="494" t="n"/>
      <c r="K95" s="494" t="n"/>
      <c r="L95" s="494" t="n"/>
      <c r="M95" s="494" t="n"/>
      <c r="N95" s="494" t="n"/>
      <c r="O95" s="494" t="n"/>
      <c r="P95" s="494" t="n"/>
      <c r="Q95" s="494" t="n"/>
      <c r="R95" s="495" t="n"/>
      <c r="S95" s="495" t="n"/>
      <c r="T95" s="495" t="n"/>
      <c r="U95" s="495" t="n"/>
      <c r="V95" s="495" t="n"/>
      <c r="W95" s="494" t="n"/>
      <c r="X95" s="494" t="n"/>
      <c r="Y95" s="494" t="n"/>
      <c r="Z95" s="494" t="n"/>
      <c r="AA95" s="494" t="n"/>
    </row>
    <row r="96" hidden="1" ht="13.2" customFormat="1" customHeight="1" s="493">
      <c r="C96" s="494" t="n"/>
      <c r="D96" s="494" t="n"/>
      <c r="E96" s="494" t="n"/>
      <c r="F96" s="494" t="n"/>
      <c r="G96" s="494" t="n"/>
      <c r="H96" s="494" t="n"/>
      <c r="I96" s="494" t="n"/>
      <c r="J96" s="494" t="n"/>
      <c r="K96" s="494" t="n"/>
      <c r="L96" s="494" t="n"/>
      <c r="M96" s="494" t="n"/>
      <c r="N96" s="494" t="n"/>
      <c r="O96" s="494" t="n"/>
      <c r="P96" s="494" t="n"/>
      <c r="Q96" s="494" t="n"/>
      <c r="R96" s="495" t="n"/>
      <c r="S96" s="495" t="n"/>
      <c r="T96" s="495" t="n"/>
      <c r="U96" s="495" t="n"/>
      <c r="V96" s="495" t="n"/>
      <c r="W96" s="494" t="n"/>
      <c r="X96" s="494" t="n"/>
      <c r="Y96" s="494" t="n"/>
      <c r="Z96" s="494" t="n"/>
      <c r="AA96" s="494" t="n"/>
    </row>
    <row r="97" hidden="1" ht="13.2" customFormat="1" customHeight="1" s="493">
      <c r="C97" s="494" t="n"/>
      <c r="D97" s="494" t="n"/>
      <c r="E97" s="494" t="n"/>
      <c r="F97" s="494" t="n"/>
      <c r="G97" s="494" t="n"/>
      <c r="H97" s="494" t="n"/>
      <c r="I97" s="494" t="n"/>
      <c r="J97" s="494" t="n"/>
      <c r="K97" s="494" t="n"/>
      <c r="L97" s="494" t="n"/>
      <c r="M97" s="494" t="n"/>
      <c r="N97" s="494" t="n"/>
      <c r="O97" s="494" t="n"/>
      <c r="P97" s="494" t="n"/>
      <c r="Q97" s="494" t="n"/>
      <c r="R97" s="495" t="n"/>
      <c r="S97" s="495" t="n"/>
      <c r="T97" s="495" t="n"/>
      <c r="U97" s="495" t="n"/>
      <c r="V97" s="495" t="n"/>
      <c r="W97" s="494" t="n"/>
      <c r="X97" s="494" t="n"/>
      <c r="Y97" s="494" t="n"/>
      <c r="Z97" s="494" t="n"/>
      <c r="AA97" s="494" t="n"/>
    </row>
    <row r="98" hidden="1" ht="13.2" customFormat="1" customHeight="1" s="493">
      <c r="C98" s="494" t="n"/>
      <c r="D98" s="494" t="n"/>
      <c r="E98" s="494" t="n"/>
      <c r="F98" s="494" t="n"/>
      <c r="G98" s="494" t="n"/>
      <c r="H98" s="494" t="n"/>
      <c r="I98" s="494" t="n"/>
      <c r="J98" s="494" t="n"/>
      <c r="K98" s="494" t="n"/>
      <c r="L98" s="494" t="n"/>
      <c r="M98" s="494" t="n"/>
      <c r="N98" s="494" t="n"/>
      <c r="O98" s="494" t="n"/>
      <c r="P98" s="494" t="n"/>
      <c r="Q98" s="494" t="n"/>
      <c r="R98" s="495" t="n"/>
      <c r="S98" s="495" t="n"/>
      <c r="T98" s="495" t="n"/>
      <c r="U98" s="495" t="n"/>
      <c r="V98" s="495" t="n"/>
      <c r="W98" s="494" t="n"/>
      <c r="X98" s="494" t="n"/>
      <c r="Y98" s="494" t="n"/>
      <c r="Z98" s="494" t="n"/>
      <c r="AA98" s="494" t="n"/>
    </row>
    <row r="99" hidden="1" ht="13.2" customFormat="1" customHeight="1" s="493">
      <c r="C99" s="494" t="n"/>
      <c r="D99" s="494" t="n"/>
      <c r="E99" s="494" t="n"/>
      <c r="F99" s="494" t="n"/>
      <c r="G99" s="494" t="n"/>
      <c r="H99" s="494" t="n"/>
      <c r="I99" s="494" t="n"/>
      <c r="J99" s="494" t="n"/>
      <c r="K99" s="494" t="n"/>
      <c r="L99" s="494" t="n"/>
      <c r="M99" s="494" t="n"/>
      <c r="N99" s="494" t="n"/>
      <c r="O99" s="494" t="n"/>
      <c r="P99" s="494" t="n"/>
      <c r="Q99" s="494" t="n"/>
      <c r="R99" s="495" t="n"/>
      <c r="S99" s="495" t="n"/>
      <c r="T99" s="495" t="n"/>
      <c r="U99" s="495" t="n"/>
      <c r="V99" s="495" t="n"/>
      <c r="W99" s="494" t="n"/>
      <c r="X99" s="494" t="n"/>
      <c r="Y99" s="494" t="n"/>
      <c r="Z99" s="494" t="n"/>
      <c r="AA99" s="494" t="n"/>
    </row>
    <row r="100" hidden="1" ht="13.2" customFormat="1" customHeight="1" s="493">
      <c r="C100" s="494" t="n"/>
      <c r="D100" s="494" t="n"/>
      <c r="E100" s="494" t="n"/>
      <c r="F100" s="494" t="n"/>
      <c r="G100" s="494" t="n"/>
      <c r="H100" s="494" t="n"/>
      <c r="I100" s="494" t="n"/>
      <c r="J100" s="494" t="n"/>
      <c r="K100" s="494" t="n"/>
      <c r="L100" s="494" t="n"/>
      <c r="M100" s="494" t="n"/>
      <c r="N100" s="494" t="n"/>
      <c r="O100" s="494" t="n"/>
      <c r="P100" s="494" t="n"/>
      <c r="Q100" s="494" t="n"/>
      <c r="R100" s="495" t="n"/>
      <c r="S100" s="495" t="n"/>
      <c r="T100" s="495" t="n"/>
      <c r="U100" s="495" t="n"/>
      <c r="V100" s="495" t="n"/>
      <c r="W100" s="494" t="n"/>
      <c r="X100" s="494" t="n"/>
      <c r="Y100" s="494" t="n"/>
      <c r="Z100" s="494" t="n"/>
      <c r="AA100" s="494" t="n"/>
    </row>
    <row r="101" hidden="1" ht="13.2" customFormat="1" customHeight="1" s="493">
      <c r="C101" s="494" t="n"/>
      <c r="D101" s="494" t="n"/>
      <c r="E101" s="494" t="n"/>
      <c r="F101" s="494" t="n"/>
      <c r="G101" s="494" t="n"/>
      <c r="H101" s="494" t="n"/>
      <c r="I101" s="494" t="n"/>
      <c r="J101" s="494" t="n"/>
      <c r="K101" s="494" t="n"/>
      <c r="L101" s="494" t="n"/>
      <c r="M101" s="494" t="n"/>
      <c r="N101" s="494" t="n"/>
      <c r="O101" s="494" t="n"/>
      <c r="P101" s="494" t="n"/>
      <c r="Q101" s="494" t="n"/>
      <c r="R101" s="495" t="n"/>
      <c r="S101" s="495" t="n"/>
      <c r="T101" s="495" t="n"/>
      <c r="U101" s="495" t="n"/>
      <c r="V101" s="495" t="n"/>
      <c r="W101" s="494" t="n"/>
      <c r="X101" s="494" t="n"/>
      <c r="Y101" s="494" t="n"/>
      <c r="Z101" s="494" t="n"/>
      <c r="AA101" s="494" t="n"/>
    </row>
    <row r="102" hidden="1" ht="13.2" customFormat="1" customHeight="1" s="493">
      <c r="C102" s="494" t="n"/>
      <c r="D102" s="494" t="n"/>
      <c r="E102" s="494" t="n"/>
      <c r="F102" s="494" t="n"/>
      <c r="G102" s="494" t="n"/>
      <c r="H102" s="494" t="n"/>
      <c r="I102" s="494" t="n"/>
      <c r="J102" s="494" t="n"/>
      <c r="K102" s="494" t="n"/>
      <c r="L102" s="494" t="n"/>
      <c r="M102" s="494" t="n"/>
      <c r="N102" s="494" t="n"/>
      <c r="O102" s="494" t="n"/>
      <c r="P102" s="494" t="n"/>
      <c r="Q102" s="494" t="n"/>
      <c r="R102" s="495" t="n"/>
      <c r="S102" s="495" t="n"/>
      <c r="T102" s="495" t="n"/>
      <c r="U102" s="495" t="n"/>
      <c r="V102" s="495" t="n"/>
      <c r="W102" s="494" t="n"/>
      <c r="X102" s="494" t="n"/>
      <c r="Y102" s="494" t="n"/>
      <c r="Z102" s="494" t="n"/>
      <c r="AA102" s="494" t="n"/>
    </row>
    <row r="103" hidden="1" ht="13.2" customFormat="1" customHeight="1" s="493">
      <c r="C103" s="494" t="n"/>
      <c r="D103" s="494" t="n"/>
      <c r="E103" s="494" t="n"/>
      <c r="F103" s="494" t="n"/>
      <c r="G103" s="494" t="n"/>
      <c r="H103" s="494" t="n"/>
      <c r="I103" s="494" t="n"/>
      <c r="J103" s="494" t="n"/>
      <c r="K103" s="494" t="n"/>
      <c r="L103" s="494" t="n"/>
      <c r="M103" s="494" t="n"/>
      <c r="N103" s="494" t="n"/>
      <c r="O103" s="494" t="n"/>
      <c r="P103" s="494" t="n"/>
      <c r="Q103" s="494" t="n"/>
      <c r="R103" s="495" t="n"/>
      <c r="S103" s="495" t="n"/>
      <c r="T103" s="495" t="n"/>
      <c r="U103" s="495" t="n"/>
      <c r="V103" s="495" t="n"/>
      <c r="W103" s="494" t="n"/>
      <c r="X103" s="494" t="n"/>
      <c r="Y103" s="494" t="n"/>
      <c r="Z103" s="494" t="n"/>
      <c r="AA103" s="494" t="n"/>
    </row>
    <row r="104" hidden="1" ht="13.2" customFormat="1" customHeight="1" s="493">
      <c r="C104" s="494" t="n"/>
      <c r="D104" s="494" t="n"/>
      <c r="E104" s="494" t="n"/>
      <c r="F104" s="494" t="n"/>
      <c r="G104" s="494" t="n"/>
      <c r="H104" s="494" t="n"/>
      <c r="I104" s="494" t="n"/>
      <c r="J104" s="494" t="n"/>
      <c r="K104" s="494" t="n"/>
      <c r="L104" s="494" t="n"/>
      <c r="M104" s="494" t="n"/>
      <c r="N104" s="494" t="n"/>
      <c r="O104" s="494" t="n"/>
      <c r="P104" s="494" t="n"/>
      <c r="Q104" s="494" t="n"/>
      <c r="R104" s="495" t="n"/>
      <c r="S104" s="495" t="n"/>
      <c r="T104" s="495" t="n"/>
      <c r="U104" s="495" t="n"/>
      <c r="V104" s="495" t="n"/>
      <c r="W104" s="494" t="n"/>
      <c r="X104" s="494" t="n"/>
      <c r="Y104" s="494" t="n"/>
      <c r="Z104" s="494" t="n"/>
      <c r="AA104" s="494" t="n"/>
    </row>
    <row r="105" hidden="1" ht="13.2" customFormat="1" customHeight="1" s="493"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5" t="n"/>
      <c r="S105" s="495" t="n"/>
      <c r="T105" s="495" t="n"/>
      <c r="U105" s="495" t="n"/>
      <c r="V105" s="495" t="n"/>
      <c r="W105" s="494" t="n"/>
      <c r="X105" s="494" t="n"/>
      <c r="Y105" s="494" t="n"/>
      <c r="Z105" s="494" t="n"/>
      <c r="AA105" s="494" t="n"/>
    </row>
    <row r="106" hidden="1" ht="13.2" customFormat="1" customHeight="1" s="493">
      <c r="C106" s="494" t="n"/>
      <c r="D106" s="494" t="n"/>
      <c r="E106" s="494" t="n"/>
      <c r="F106" s="494" t="n"/>
      <c r="G106" s="494" t="n"/>
      <c r="H106" s="494" t="n"/>
      <c r="I106" s="494" t="n"/>
      <c r="J106" s="494" t="n"/>
      <c r="K106" s="494" t="n"/>
      <c r="L106" s="494" t="n"/>
      <c r="M106" s="494" t="n"/>
      <c r="N106" s="494" t="n"/>
      <c r="O106" s="494" t="n"/>
      <c r="P106" s="494" t="n"/>
      <c r="Q106" s="494" t="n"/>
      <c r="R106" s="495" t="n"/>
      <c r="S106" s="495" t="n"/>
      <c r="T106" s="495" t="n"/>
      <c r="U106" s="495" t="n"/>
      <c r="V106" s="495" t="n"/>
      <c r="W106" s="494" t="n"/>
      <c r="X106" s="494" t="n"/>
      <c r="Y106" s="494" t="n"/>
      <c r="Z106" s="494" t="n"/>
      <c r="AA106" s="494" t="n"/>
    </row>
    <row r="107" hidden="1" ht="13.2" customFormat="1" customHeight="1" s="493">
      <c r="C107" s="494" t="n"/>
      <c r="D107" s="494" t="n"/>
      <c r="E107" s="494" t="n"/>
      <c r="F107" s="494" t="n"/>
      <c r="G107" s="494" t="n"/>
      <c r="H107" s="494" t="n"/>
      <c r="I107" s="494" t="n"/>
      <c r="J107" s="494" t="n"/>
      <c r="K107" s="494" t="n"/>
      <c r="L107" s="494" t="n"/>
      <c r="M107" s="494" t="n"/>
      <c r="N107" s="494" t="n"/>
      <c r="O107" s="494" t="n"/>
      <c r="P107" s="494" t="n"/>
      <c r="Q107" s="494" t="n"/>
      <c r="R107" s="495" t="n"/>
      <c r="S107" s="495" t="n"/>
      <c r="T107" s="495" t="n"/>
      <c r="U107" s="495" t="n"/>
      <c r="V107" s="495" t="n"/>
      <c r="W107" s="494" t="n"/>
      <c r="X107" s="494" t="n"/>
      <c r="Y107" s="494" t="n"/>
      <c r="Z107" s="494" t="n"/>
      <c r="AA107" s="494" t="n"/>
    </row>
    <row r="108" hidden="1" ht="13.2" customFormat="1" customHeight="1" s="493">
      <c r="C108" s="494" t="n"/>
      <c r="D108" s="494" t="n"/>
      <c r="E108" s="494" t="n"/>
      <c r="F108" s="494" t="n"/>
      <c r="G108" s="494" t="n"/>
      <c r="H108" s="494" t="n"/>
      <c r="I108" s="494" t="n"/>
      <c r="J108" s="494" t="n"/>
      <c r="K108" s="494" t="n"/>
      <c r="L108" s="494" t="n"/>
      <c r="M108" s="494" t="n"/>
      <c r="N108" s="494" t="n"/>
      <c r="O108" s="494" t="n"/>
      <c r="P108" s="494" t="n"/>
      <c r="Q108" s="494" t="n"/>
      <c r="R108" s="495" t="n"/>
      <c r="S108" s="495" t="n"/>
      <c r="T108" s="495" t="n"/>
      <c r="U108" s="495" t="n"/>
      <c r="V108" s="495" t="n"/>
      <c r="W108" s="494" t="n"/>
      <c r="X108" s="494" t="n"/>
      <c r="Y108" s="494" t="n"/>
      <c r="Z108" s="494" t="n"/>
      <c r="AA108" s="494" t="n"/>
    </row>
    <row r="109" hidden="1" ht="13.2" customFormat="1" customHeight="1" s="493">
      <c r="C109" s="494" t="n"/>
      <c r="D109" s="494" t="n"/>
      <c r="E109" s="494" t="n"/>
      <c r="F109" s="494" t="n"/>
      <c r="G109" s="494" t="n"/>
      <c r="H109" s="494" t="n"/>
      <c r="I109" s="494" t="n"/>
      <c r="J109" s="494" t="n"/>
      <c r="K109" s="494" t="n"/>
      <c r="L109" s="494" t="n"/>
      <c r="M109" s="494" t="n"/>
      <c r="N109" s="494" t="n"/>
      <c r="O109" s="494" t="n"/>
      <c r="P109" s="494" t="n"/>
      <c r="Q109" s="494" t="n"/>
      <c r="R109" s="495" t="n"/>
      <c r="S109" s="495" t="n"/>
      <c r="T109" s="495" t="n"/>
      <c r="U109" s="495" t="n"/>
      <c r="V109" s="495" t="n"/>
      <c r="W109" s="494" t="n"/>
      <c r="X109" s="494" t="n"/>
      <c r="Y109" s="494" t="n"/>
      <c r="Z109" s="494" t="n"/>
      <c r="AA109" s="494" t="n"/>
    </row>
    <row r="110" hidden="1" ht="13.2" customFormat="1" customHeight="1" s="493">
      <c r="C110" s="494" t="n"/>
      <c r="D110" s="494" t="n"/>
      <c r="E110" s="494" t="n"/>
      <c r="F110" s="494" t="n"/>
      <c r="G110" s="494" t="n"/>
      <c r="H110" s="494" t="n"/>
      <c r="I110" s="494" t="n"/>
      <c r="J110" s="494" t="n"/>
      <c r="K110" s="494" t="n"/>
      <c r="L110" s="494" t="n"/>
      <c r="M110" s="494" t="n"/>
      <c r="N110" s="494" t="n"/>
      <c r="O110" s="494" t="n"/>
      <c r="P110" s="494" t="n"/>
      <c r="Q110" s="494" t="n"/>
      <c r="R110" s="495" t="n"/>
      <c r="S110" s="495" t="n"/>
      <c r="T110" s="495" t="n"/>
      <c r="U110" s="495" t="n"/>
      <c r="V110" s="495" t="n"/>
      <c r="W110" s="494" t="n"/>
      <c r="X110" s="494" t="n"/>
      <c r="Y110" s="494" t="n"/>
      <c r="Z110" s="494" t="n"/>
      <c r="AA110" s="494" t="n"/>
    </row>
    <row r="111" hidden="1" ht="13.2" customFormat="1" customHeight="1" s="493">
      <c r="C111" s="494" t="n"/>
      <c r="D111" s="494" t="n"/>
      <c r="E111" s="494" t="n"/>
      <c r="F111" s="494" t="n"/>
      <c r="G111" s="494" t="n"/>
      <c r="H111" s="494" t="n"/>
      <c r="I111" s="494" t="n"/>
      <c r="J111" s="494" t="n"/>
      <c r="K111" s="494" t="n"/>
      <c r="L111" s="494" t="n"/>
      <c r="M111" s="494" t="n"/>
      <c r="N111" s="494" t="n"/>
      <c r="O111" s="494" t="n"/>
      <c r="P111" s="494" t="n"/>
      <c r="Q111" s="494" t="n"/>
      <c r="R111" s="495" t="n"/>
      <c r="S111" s="495" t="n"/>
      <c r="T111" s="495" t="n"/>
      <c r="U111" s="495" t="n"/>
      <c r="V111" s="495" t="n"/>
      <c r="W111" s="494" t="n"/>
      <c r="X111" s="494" t="n"/>
      <c r="Y111" s="494" t="n"/>
      <c r="Z111" s="494" t="n"/>
      <c r="AA111" s="494" t="n"/>
    </row>
    <row r="112" hidden="1" ht="13.2" customFormat="1" customHeight="1" s="493">
      <c r="C112" s="494" t="n"/>
      <c r="D112" s="494" t="n"/>
      <c r="E112" s="494" t="n"/>
      <c r="F112" s="494" t="n"/>
      <c r="G112" s="494" t="n"/>
      <c r="H112" s="494" t="n"/>
      <c r="I112" s="494" t="n"/>
      <c r="J112" s="494" t="n"/>
      <c r="K112" s="494" t="n"/>
      <c r="L112" s="494" t="n"/>
      <c r="M112" s="494" t="n"/>
      <c r="N112" s="494" t="n"/>
      <c r="O112" s="494" t="n"/>
      <c r="P112" s="494" t="n"/>
      <c r="Q112" s="494" t="n"/>
      <c r="R112" s="495" t="n"/>
      <c r="S112" s="495" t="n"/>
      <c r="T112" s="495" t="n"/>
      <c r="U112" s="495" t="n"/>
      <c r="V112" s="495" t="n"/>
      <c r="W112" s="494" t="n"/>
      <c r="X112" s="494" t="n"/>
      <c r="Y112" s="494" t="n"/>
      <c r="Z112" s="494" t="n"/>
      <c r="AA112" s="494" t="n"/>
    </row>
    <row r="113" hidden="1" ht="13.2" customFormat="1" customHeight="1" s="493">
      <c r="C113" s="494" t="n"/>
      <c r="D113" s="494" t="n"/>
      <c r="E113" s="494" t="n"/>
      <c r="F113" s="494" t="n"/>
      <c r="G113" s="494" t="n"/>
      <c r="H113" s="494" t="n"/>
      <c r="I113" s="494" t="n"/>
      <c r="J113" s="494" t="n"/>
      <c r="K113" s="494" t="n"/>
      <c r="L113" s="494" t="n"/>
      <c r="M113" s="494" t="n"/>
      <c r="N113" s="494" t="n"/>
      <c r="O113" s="494" t="n"/>
      <c r="P113" s="494" t="n"/>
      <c r="Q113" s="494" t="n"/>
      <c r="R113" s="495" t="n"/>
      <c r="S113" s="495" t="n"/>
      <c r="T113" s="495" t="n"/>
      <c r="U113" s="495" t="n"/>
      <c r="V113" s="495" t="n"/>
      <c r="W113" s="494" t="n"/>
      <c r="X113" s="494" t="n"/>
      <c r="Y113" s="494" t="n"/>
      <c r="Z113" s="494" t="n"/>
      <c r="AA113" s="494" t="n"/>
    </row>
    <row r="114" hidden="1" ht="13.2" customFormat="1" customHeight="1" s="493">
      <c r="C114" s="494" t="n"/>
      <c r="D114" s="494" t="n"/>
      <c r="E114" s="494" t="n"/>
      <c r="F114" s="494" t="n"/>
      <c r="G114" s="494" t="n"/>
      <c r="H114" s="494" t="n"/>
      <c r="I114" s="494" t="n"/>
      <c r="J114" s="494" t="n"/>
      <c r="K114" s="494" t="n"/>
      <c r="L114" s="494" t="n"/>
      <c r="M114" s="494" t="n"/>
      <c r="N114" s="494" t="n"/>
      <c r="O114" s="494" t="n"/>
      <c r="P114" s="494" t="n"/>
      <c r="Q114" s="494" t="n"/>
      <c r="R114" s="495" t="n"/>
      <c r="S114" s="495" t="n"/>
      <c r="T114" s="495" t="n"/>
      <c r="U114" s="495" t="n"/>
      <c r="V114" s="495" t="n"/>
      <c r="W114" s="494" t="n"/>
      <c r="X114" s="494" t="n"/>
      <c r="Y114" s="494" t="n"/>
      <c r="Z114" s="494" t="n"/>
      <c r="AA114" s="494" t="n"/>
    </row>
    <row r="115" hidden="1" ht="13.2" customFormat="1" customHeight="1" s="493">
      <c r="C115" s="494" t="n"/>
      <c r="D115" s="494" t="n"/>
      <c r="E115" s="494" t="n"/>
      <c r="F115" s="494" t="n"/>
      <c r="G115" s="494" t="n"/>
      <c r="H115" s="494" t="n"/>
      <c r="I115" s="494" t="n"/>
      <c r="J115" s="494" t="n"/>
      <c r="K115" s="494" t="n"/>
      <c r="L115" s="494" t="n"/>
      <c r="M115" s="494" t="n"/>
      <c r="N115" s="494" t="n"/>
      <c r="O115" s="494" t="n"/>
      <c r="P115" s="494" t="n"/>
      <c r="Q115" s="494" t="n"/>
      <c r="R115" s="495" t="n"/>
      <c r="S115" s="495" t="n"/>
      <c r="T115" s="495" t="n"/>
      <c r="U115" s="495" t="n"/>
      <c r="V115" s="495" t="n"/>
      <c r="W115" s="494" t="n"/>
      <c r="X115" s="494" t="n"/>
      <c r="Y115" s="494" t="n"/>
      <c r="Z115" s="494" t="n"/>
      <c r="AA115" s="494" t="n"/>
    </row>
    <row r="116" hidden="1" ht="13.2" customFormat="1" customHeight="1" s="493">
      <c r="C116" s="494" t="n"/>
      <c r="D116" s="494" t="n"/>
      <c r="E116" s="494" t="n"/>
      <c r="F116" s="494" t="n"/>
      <c r="G116" s="494" t="n"/>
      <c r="H116" s="494" t="n"/>
      <c r="I116" s="494" t="n"/>
      <c r="J116" s="494" t="n"/>
      <c r="K116" s="494" t="n"/>
      <c r="L116" s="494" t="n"/>
      <c r="M116" s="494" t="n"/>
      <c r="N116" s="494" t="n"/>
      <c r="O116" s="494" t="n"/>
      <c r="P116" s="494" t="n"/>
      <c r="Q116" s="494" t="n"/>
      <c r="R116" s="495" t="n"/>
      <c r="S116" s="495" t="n"/>
      <c r="T116" s="495" t="n"/>
      <c r="U116" s="495" t="n"/>
      <c r="V116" s="495" t="n"/>
      <c r="W116" s="494" t="n"/>
      <c r="X116" s="494" t="n"/>
      <c r="Y116" s="494" t="n"/>
      <c r="Z116" s="494" t="n"/>
      <c r="AA116" s="494" t="n"/>
    </row>
    <row r="117" hidden="1" ht="13.2" customFormat="1" customHeight="1" s="493">
      <c r="C117" s="494" t="n"/>
      <c r="D117" s="494" t="n"/>
      <c r="E117" s="494" t="n"/>
      <c r="F117" s="494" t="n"/>
      <c r="G117" s="494" t="n"/>
      <c r="H117" s="494" t="n"/>
      <c r="I117" s="494" t="n"/>
      <c r="J117" s="494" t="n"/>
      <c r="K117" s="494" t="n"/>
      <c r="L117" s="494" t="n"/>
      <c r="M117" s="494" t="n"/>
      <c r="N117" s="494" t="n"/>
      <c r="O117" s="494" t="n"/>
      <c r="P117" s="494" t="n"/>
      <c r="Q117" s="494" t="n"/>
      <c r="R117" s="495" t="n"/>
      <c r="S117" s="495" t="n"/>
      <c r="T117" s="495" t="n"/>
      <c r="U117" s="495" t="n"/>
      <c r="V117" s="495" t="n"/>
      <c r="W117" s="494" t="n"/>
      <c r="X117" s="494" t="n"/>
      <c r="Y117" s="494" t="n"/>
      <c r="Z117" s="494" t="n"/>
      <c r="AA117" s="494" t="n"/>
    </row>
    <row r="118" hidden="1" ht="13.2" customFormat="1" customHeight="1" s="493">
      <c r="C118" s="494" t="n"/>
      <c r="D118" s="494" t="n"/>
      <c r="E118" s="494" t="n"/>
      <c r="F118" s="494" t="n"/>
      <c r="G118" s="494" t="n"/>
      <c r="H118" s="494" t="n"/>
      <c r="I118" s="494" t="n"/>
      <c r="J118" s="494" t="n"/>
      <c r="K118" s="494" t="n"/>
      <c r="L118" s="494" t="n"/>
      <c r="M118" s="494" t="n"/>
      <c r="N118" s="494" t="n"/>
      <c r="O118" s="494" t="n"/>
      <c r="P118" s="494" t="n"/>
      <c r="Q118" s="494" t="n"/>
      <c r="R118" s="495" t="n"/>
      <c r="S118" s="495" t="n"/>
      <c r="T118" s="495" t="n"/>
      <c r="U118" s="495" t="n"/>
      <c r="V118" s="495" t="n"/>
      <c r="W118" s="494" t="n"/>
      <c r="X118" s="494" t="n"/>
      <c r="Y118" s="494" t="n"/>
      <c r="Z118" s="494" t="n"/>
      <c r="AA118" s="494" t="n"/>
    </row>
    <row r="119" hidden="1" ht="13.2" customFormat="1" customHeight="1" s="493">
      <c r="C119" s="494" t="n"/>
      <c r="D119" s="494" t="n"/>
      <c r="E119" s="494" t="n"/>
      <c r="F119" s="494" t="n"/>
      <c r="G119" s="494" t="n"/>
      <c r="H119" s="494" t="n"/>
      <c r="I119" s="494" t="n"/>
      <c r="J119" s="494" t="n"/>
      <c r="K119" s="494" t="n"/>
      <c r="L119" s="494" t="n"/>
      <c r="M119" s="494" t="n"/>
      <c r="N119" s="494" t="n"/>
      <c r="O119" s="494" t="n"/>
      <c r="P119" s="494" t="n"/>
      <c r="Q119" s="494" t="n"/>
      <c r="R119" s="495" t="n"/>
      <c r="S119" s="495" t="n"/>
      <c r="T119" s="495" t="n"/>
      <c r="U119" s="495" t="n"/>
      <c r="V119" s="495" t="n"/>
      <c r="W119" s="494" t="n"/>
      <c r="X119" s="494" t="n"/>
      <c r="Y119" s="494" t="n"/>
      <c r="Z119" s="494" t="n"/>
      <c r="AA119" s="494" t="n"/>
    </row>
    <row r="120" hidden="1" ht="13.2" customFormat="1" customHeight="1" s="493">
      <c r="C120" s="494" t="n"/>
      <c r="D120" s="494" t="n"/>
      <c r="E120" s="494" t="n"/>
      <c r="F120" s="494" t="n"/>
      <c r="G120" s="494" t="n"/>
      <c r="H120" s="494" t="n"/>
      <c r="I120" s="494" t="n"/>
      <c r="J120" s="494" t="n"/>
      <c r="K120" s="494" t="n"/>
      <c r="L120" s="494" t="n"/>
      <c r="M120" s="494" t="n"/>
      <c r="N120" s="494" t="n"/>
      <c r="O120" s="494" t="n"/>
      <c r="P120" s="494" t="n"/>
      <c r="Q120" s="494" t="n"/>
      <c r="R120" s="495" t="n"/>
      <c r="S120" s="495" t="n"/>
      <c r="T120" s="495" t="n"/>
      <c r="U120" s="495" t="n"/>
      <c r="V120" s="495" t="n"/>
      <c r="W120" s="494" t="n"/>
      <c r="X120" s="494" t="n"/>
      <c r="Y120" s="494" t="n"/>
      <c r="Z120" s="494" t="n"/>
      <c r="AA120" s="494" t="n"/>
    </row>
    <row r="121" hidden="1" ht="13.2" customFormat="1" customHeight="1" s="493">
      <c r="C121" s="494" t="n"/>
      <c r="D121" s="494" t="n"/>
      <c r="E121" s="494" t="n"/>
      <c r="F121" s="494" t="n"/>
      <c r="G121" s="494" t="n"/>
      <c r="H121" s="494" t="n"/>
      <c r="I121" s="494" t="n"/>
      <c r="J121" s="494" t="n"/>
      <c r="K121" s="494" t="n"/>
      <c r="L121" s="494" t="n"/>
      <c r="M121" s="494" t="n"/>
      <c r="N121" s="494" t="n"/>
      <c r="O121" s="494" t="n"/>
      <c r="P121" s="494" t="n"/>
      <c r="Q121" s="494" t="n"/>
      <c r="R121" s="495" t="n"/>
      <c r="S121" s="495" t="n"/>
      <c r="T121" s="495" t="n"/>
      <c r="U121" s="495" t="n"/>
      <c r="V121" s="495" t="n"/>
      <c r="W121" s="494" t="n"/>
      <c r="X121" s="494" t="n"/>
      <c r="Y121" s="494" t="n"/>
      <c r="Z121" s="494" t="n"/>
      <c r="AA121" s="494" t="n"/>
    </row>
    <row r="122" hidden="1" ht="13.2" customFormat="1" customHeight="1" s="493">
      <c r="C122" s="494" t="n"/>
      <c r="D122" s="494" t="n"/>
      <c r="E122" s="494" t="n"/>
      <c r="F122" s="494" t="n"/>
      <c r="G122" s="494" t="n"/>
      <c r="H122" s="494" t="n"/>
      <c r="I122" s="494" t="n"/>
      <c r="J122" s="494" t="n"/>
      <c r="K122" s="494" t="n"/>
      <c r="L122" s="494" t="n"/>
      <c r="M122" s="494" t="n"/>
      <c r="N122" s="494" t="n"/>
      <c r="O122" s="494" t="n"/>
      <c r="P122" s="494" t="n"/>
      <c r="Q122" s="494" t="n"/>
      <c r="R122" s="495" t="n"/>
      <c r="S122" s="495" t="n"/>
      <c r="T122" s="495" t="n"/>
      <c r="U122" s="495" t="n"/>
      <c r="V122" s="495" t="n"/>
      <c r="W122" s="494" t="n"/>
      <c r="X122" s="494" t="n"/>
      <c r="Y122" s="494" t="n"/>
      <c r="Z122" s="494" t="n"/>
      <c r="AA122" s="494" t="n"/>
    </row>
    <row r="123" hidden="1" ht="13.2" customFormat="1" customHeight="1" s="493">
      <c r="C123" s="494" t="n"/>
      <c r="D123" s="494" t="n"/>
      <c r="E123" s="494" t="n"/>
      <c r="F123" s="494" t="n"/>
      <c r="G123" s="494" t="n"/>
      <c r="H123" s="494" t="n"/>
      <c r="I123" s="494" t="n"/>
      <c r="J123" s="494" t="n"/>
      <c r="K123" s="494" t="n"/>
      <c r="L123" s="494" t="n"/>
      <c r="M123" s="494" t="n"/>
      <c r="N123" s="494" t="n"/>
      <c r="O123" s="494" t="n"/>
      <c r="P123" s="494" t="n"/>
      <c r="Q123" s="494" t="n"/>
      <c r="R123" s="495" t="n"/>
      <c r="S123" s="495" t="n"/>
      <c r="T123" s="495" t="n"/>
      <c r="U123" s="495" t="n"/>
      <c r="V123" s="495" t="n"/>
      <c r="W123" s="494" t="n"/>
      <c r="X123" s="494" t="n"/>
      <c r="Y123" s="494" t="n"/>
      <c r="Z123" s="494" t="n"/>
      <c r="AA123" s="494" t="n"/>
    </row>
    <row r="124" hidden="1" ht="13.2" customFormat="1" customHeight="1" s="493">
      <c r="C124" s="494" t="n"/>
      <c r="D124" s="494" t="n"/>
      <c r="E124" s="494" t="n"/>
      <c r="F124" s="494" t="n"/>
      <c r="G124" s="494" t="n"/>
      <c r="H124" s="494" t="n"/>
      <c r="I124" s="494" t="n"/>
      <c r="J124" s="494" t="n"/>
      <c r="K124" s="494" t="n"/>
      <c r="L124" s="494" t="n"/>
      <c r="M124" s="494" t="n"/>
      <c r="N124" s="494" t="n"/>
      <c r="O124" s="494" t="n"/>
      <c r="P124" s="494" t="n"/>
      <c r="Q124" s="494" t="n"/>
      <c r="R124" s="495" t="n"/>
      <c r="S124" s="495" t="n"/>
      <c r="T124" s="495" t="n"/>
      <c r="U124" s="495" t="n"/>
      <c r="V124" s="495" t="n"/>
      <c r="W124" s="494" t="n"/>
      <c r="X124" s="494" t="n"/>
      <c r="Y124" s="494" t="n"/>
      <c r="Z124" s="494" t="n"/>
      <c r="AA124" s="494" t="n"/>
    </row>
    <row r="125" hidden="1" ht="13.2" customFormat="1" customHeight="1" s="493">
      <c r="C125" s="494" t="n"/>
      <c r="D125" s="494" t="n"/>
      <c r="E125" s="494" t="n"/>
      <c r="F125" s="494" t="n"/>
      <c r="G125" s="494" t="n"/>
      <c r="H125" s="494" t="n"/>
      <c r="I125" s="494" t="n"/>
      <c r="J125" s="494" t="n"/>
      <c r="K125" s="494" t="n"/>
      <c r="L125" s="494" t="n"/>
      <c r="M125" s="494" t="n"/>
      <c r="N125" s="494" t="n"/>
      <c r="O125" s="494" t="n"/>
      <c r="P125" s="494" t="n"/>
      <c r="Q125" s="494" t="n"/>
      <c r="R125" s="495" t="n"/>
      <c r="S125" s="495" t="n"/>
      <c r="T125" s="495" t="n"/>
      <c r="U125" s="495" t="n"/>
      <c r="V125" s="495" t="n"/>
      <c r="W125" s="494" t="n"/>
      <c r="X125" s="494" t="n"/>
      <c r="Y125" s="494" t="n"/>
      <c r="Z125" s="494" t="n"/>
      <c r="AA125" s="494" t="n"/>
    </row>
    <row r="126" hidden="1" ht="13.2" customFormat="1" customHeight="1" s="493">
      <c r="C126" s="494" t="n"/>
      <c r="D126" s="494" t="n"/>
      <c r="E126" s="494" t="n"/>
      <c r="F126" s="494" t="n"/>
      <c r="G126" s="494" t="n"/>
      <c r="H126" s="494" t="n"/>
      <c r="I126" s="494" t="n"/>
      <c r="J126" s="494" t="n"/>
      <c r="K126" s="494" t="n"/>
      <c r="L126" s="494" t="n"/>
      <c r="M126" s="494" t="n"/>
      <c r="N126" s="494" t="n"/>
      <c r="O126" s="494" t="n"/>
      <c r="P126" s="494" t="n"/>
      <c r="Q126" s="494" t="n"/>
      <c r="R126" s="495" t="n"/>
      <c r="S126" s="495" t="n"/>
      <c r="T126" s="495" t="n"/>
      <c r="U126" s="495" t="n"/>
      <c r="V126" s="495" t="n"/>
      <c r="W126" s="494" t="n"/>
      <c r="X126" s="494" t="n"/>
      <c r="Y126" s="494" t="n"/>
      <c r="Z126" s="494" t="n"/>
      <c r="AA126" s="494" t="n"/>
    </row>
    <row r="127" hidden="1" ht="13.2" customFormat="1" customHeight="1" s="493">
      <c r="C127" s="494" t="n"/>
      <c r="D127" s="494" t="n"/>
      <c r="E127" s="494" t="n"/>
      <c r="F127" s="494" t="n"/>
      <c r="G127" s="494" t="n"/>
      <c r="H127" s="494" t="n"/>
      <c r="I127" s="494" t="n"/>
      <c r="J127" s="494" t="n"/>
      <c r="K127" s="494" t="n"/>
      <c r="L127" s="494" t="n"/>
      <c r="M127" s="494" t="n"/>
      <c r="N127" s="494" t="n"/>
      <c r="O127" s="494" t="n"/>
      <c r="P127" s="494" t="n"/>
      <c r="Q127" s="494" t="n"/>
      <c r="R127" s="495" t="n"/>
      <c r="S127" s="495" t="n"/>
      <c r="T127" s="495" t="n"/>
      <c r="U127" s="495" t="n"/>
      <c r="V127" s="495" t="n"/>
      <c r="W127" s="494" t="n"/>
      <c r="X127" s="494" t="n"/>
      <c r="Y127" s="494" t="n"/>
      <c r="Z127" s="494" t="n"/>
      <c r="AA127" s="494" t="n"/>
    </row>
    <row r="128" hidden="1" ht="13.2" customFormat="1" customHeight="1" s="493">
      <c r="C128" s="494" t="n"/>
      <c r="D128" s="494" t="n"/>
      <c r="E128" s="494" t="n"/>
      <c r="F128" s="494" t="n"/>
      <c r="G128" s="494" t="n"/>
      <c r="H128" s="494" t="n"/>
      <c r="I128" s="494" t="n"/>
      <c r="J128" s="494" t="n"/>
      <c r="K128" s="494" t="n"/>
      <c r="L128" s="494" t="n"/>
      <c r="M128" s="494" t="n"/>
      <c r="N128" s="494" t="n"/>
      <c r="O128" s="494" t="n"/>
      <c r="P128" s="494" t="n"/>
      <c r="Q128" s="494" t="n"/>
      <c r="R128" s="495" t="n"/>
      <c r="S128" s="495" t="n"/>
      <c r="T128" s="495" t="n"/>
      <c r="U128" s="495" t="n"/>
      <c r="V128" s="495" t="n"/>
      <c r="W128" s="494" t="n"/>
      <c r="X128" s="494" t="n"/>
      <c r="Y128" s="494" t="n"/>
      <c r="Z128" s="494" t="n"/>
      <c r="AA128" s="494" t="n"/>
    </row>
    <row r="129" hidden="1" ht="13.2" customFormat="1" customHeight="1" s="493">
      <c r="C129" s="494" t="n"/>
      <c r="D129" s="494" t="n"/>
      <c r="E129" s="494" t="n"/>
      <c r="F129" s="494" t="n"/>
      <c r="G129" s="494" t="n"/>
      <c r="H129" s="494" t="n"/>
      <c r="I129" s="494" t="n"/>
      <c r="J129" s="494" t="n"/>
      <c r="K129" s="494" t="n"/>
      <c r="L129" s="494" t="n"/>
      <c r="M129" s="494" t="n"/>
      <c r="N129" s="494" t="n"/>
      <c r="O129" s="494" t="n"/>
      <c r="P129" s="494" t="n"/>
      <c r="Q129" s="494" t="n"/>
      <c r="R129" s="495" t="n"/>
      <c r="S129" s="495" t="n"/>
      <c r="T129" s="495" t="n"/>
      <c r="U129" s="495" t="n"/>
      <c r="V129" s="495" t="n"/>
      <c r="W129" s="494" t="n"/>
      <c r="X129" s="494" t="n"/>
      <c r="Y129" s="494" t="n"/>
      <c r="Z129" s="494" t="n"/>
      <c r="AA129" s="494" t="n"/>
    </row>
    <row r="130" hidden="1" ht="13.2" customFormat="1" customHeight="1" s="493">
      <c r="C130" s="494" t="n"/>
      <c r="D130" s="494" t="n"/>
      <c r="E130" s="494" t="n"/>
      <c r="F130" s="494" t="n"/>
      <c r="G130" s="494" t="n"/>
      <c r="H130" s="494" t="n"/>
      <c r="I130" s="494" t="n"/>
      <c r="J130" s="494" t="n"/>
      <c r="K130" s="494" t="n"/>
      <c r="L130" s="494" t="n"/>
      <c r="M130" s="494" t="n"/>
      <c r="N130" s="494" t="n"/>
      <c r="O130" s="494" t="n"/>
      <c r="P130" s="494" t="n"/>
      <c r="Q130" s="494" t="n"/>
      <c r="R130" s="495" t="n"/>
      <c r="S130" s="495" t="n"/>
      <c r="T130" s="495" t="n"/>
      <c r="U130" s="495" t="n"/>
      <c r="V130" s="495" t="n"/>
      <c r="W130" s="494" t="n"/>
      <c r="X130" s="494" t="n"/>
      <c r="Y130" s="494" t="n"/>
      <c r="Z130" s="494" t="n"/>
      <c r="AA130" s="494" t="n"/>
    </row>
    <row r="131" hidden="1" ht="13.2" customFormat="1" customHeight="1" s="493">
      <c r="C131" s="494" t="n"/>
      <c r="D131" s="494" t="n"/>
      <c r="E131" s="494" t="n"/>
      <c r="F131" s="494" t="n"/>
      <c r="G131" s="494" t="n"/>
      <c r="H131" s="494" t="n"/>
      <c r="I131" s="494" t="n"/>
      <c r="J131" s="494" t="n"/>
      <c r="K131" s="494" t="n"/>
      <c r="L131" s="494" t="n"/>
      <c r="M131" s="494" t="n"/>
      <c r="N131" s="494" t="n"/>
      <c r="O131" s="494" t="n"/>
      <c r="P131" s="494" t="n"/>
      <c r="Q131" s="494" t="n"/>
      <c r="R131" s="495" t="n"/>
      <c r="S131" s="495" t="n"/>
      <c r="T131" s="495" t="n"/>
      <c r="U131" s="495" t="n"/>
      <c r="V131" s="495" t="n"/>
      <c r="W131" s="494" t="n"/>
      <c r="X131" s="494" t="n"/>
      <c r="Y131" s="494" t="n"/>
      <c r="Z131" s="494" t="n"/>
      <c r="AA131" s="494" t="n"/>
    </row>
    <row r="132" hidden="1" ht="13.2" customFormat="1" customHeight="1" s="493">
      <c r="C132" s="494" t="n"/>
      <c r="D132" s="494" t="n"/>
      <c r="E132" s="494" t="n"/>
      <c r="F132" s="494" t="n"/>
      <c r="G132" s="494" t="n"/>
      <c r="H132" s="494" t="n"/>
      <c r="I132" s="494" t="n"/>
      <c r="J132" s="494" t="n"/>
      <c r="K132" s="494" t="n"/>
      <c r="L132" s="494" t="n"/>
      <c r="M132" s="494" t="n"/>
      <c r="N132" s="494" t="n"/>
      <c r="O132" s="494" t="n"/>
      <c r="P132" s="494" t="n"/>
      <c r="Q132" s="494" t="n"/>
      <c r="R132" s="495" t="n"/>
      <c r="S132" s="495" t="n"/>
      <c r="T132" s="495" t="n"/>
      <c r="U132" s="495" t="n"/>
      <c r="V132" s="495" t="n"/>
      <c r="W132" s="494" t="n"/>
      <c r="X132" s="494" t="n"/>
      <c r="Y132" s="494" t="n"/>
      <c r="Z132" s="494" t="n"/>
      <c r="AA132" s="494" t="n"/>
    </row>
    <row r="133" hidden="1" ht="13.2" customFormat="1" customHeight="1" s="493">
      <c r="C133" s="494" t="n"/>
      <c r="D133" s="494" t="n"/>
      <c r="E133" s="494" t="n"/>
      <c r="F133" s="494" t="n"/>
      <c r="G133" s="494" t="n"/>
      <c r="H133" s="494" t="n"/>
      <c r="I133" s="494" t="n"/>
      <c r="J133" s="494" t="n"/>
      <c r="K133" s="494" t="n"/>
      <c r="L133" s="494" t="n"/>
      <c r="M133" s="494" t="n"/>
      <c r="N133" s="494" t="n"/>
      <c r="O133" s="494" t="n"/>
      <c r="P133" s="494" t="n"/>
      <c r="Q133" s="494" t="n"/>
      <c r="R133" s="495" t="n"/>
      <c r="S133" s="495" t="n"/>
      <c r="T133" s="495" t="n"/>
      <c r="U133" s="495" t="n"/>
      <c r="V133" s="495" t="n"/>
      <c r="W133" s="494" t="n"/>
      <c r="X133" s="494" t="n"/>
      <c r="Y133" s="494" t="n"/>
      <c r="Z133" s="494" t="n"/>
      <c r="AA133" s="494" t="n"/>
    </row>
    <row r="134" hidden="1" ht="13.2" customFormat="1" customHeight="1" s="493">
      <c r="C134" s="494" t="n"/>
      <c r="D134" s="494" t="n"/>
      <c r="E134" s="494" t="n"/>
      <c r="F134" s="494" t="n"/>
      <c r="G134" s="494" t="n"/>
      <c r="H134" s="494" t="n"/>
      <c r="I134" s="494" t="n"/>
      <c r="J134" s="494" t="n"/>
      <c r="K134" s="494" t="n"/>
      <c r="L134" s="494" t="n"/>
      <c r="M134" s="494" t="n"/>
      <c r="N134" s="494" t="n"/>
      <c r="O134" s="494" t="n"/>
      <c r="P134" s="494" t="n"/>
      <c r="Q134" s="494" t="n"/>
      <c r="R134" s="495" t="n"/>
      <c r="S134" s="495" t="n"/>
      <c r="T134" s="495" t="n"/>
      <c r="U134" s="495" t="n"/>
      <c r="V134" s="495" t="n"/>
      <c r="W134" s="494" t="n"/>
      <c r="X134" s="494" t="n"/>
      <c r="Y134" s="494" t="n"/>
      <c r="Z134" s="494" t="n"/>
      <c r="AA134" s="494" t="n"/>
    </row>
    <row r="135" hidden="1" ht="13.2" customFormat="1" customHeight="1" s="493">
      <c r="C135" s="494" t="n"/>
      <c r="D135" s="494" t="n"/>
      <c r="E135" s="494" t="n"/>
      <c r="F135" s="494" t="n"/>
      <c r="G135" s="494" t="n"/>
      <c r="H135" s="494" t="n"/>
      <c r="I135" s="494" t="n"/>
      <c r="J135" s="494" t="n"/>
      <c r="K135" s="494" t="n"/>
      <c r="L135" s="494" t="n"/>
      <c r="M135" s="494" t="n"/>
      <c r="N135" s="494" t="n"/>
      <c r="O135" s="494" t="n"/>
      <c r="P135" s="494" t="n"/>
      <c r="Q135" s="494" t="n"/>
      <c r="R135" s="495" t="n"/>
      <c r="S135" s="495" t="n"/>
      <c r="T135" s="495" t="n"/>
      <c r="U135" s="495" t="n"/>
      <c r="V135" s="495" t="n"/>
      <c r="W135" s="494" t="n"/>
      <c r="X135" s="494" t="n"/>
      <c r="Y135" s="494" t="n"/>
      <c r="Z135" s="494" t="n"/>
      <c r="AA135" s="494" t="n"/>
    </row>
    <row r="136" hidden="1" ht="13.2" customFormat="1" customHeight="1" s="493">
      <c r="C136" s="494" t="n"/>
      <c r="D136" s="494" t="n"/>
      <c r="E136" s="494" t="n"/>
      <c r="F136" s="494" t="n"/>
      <c r="G136" s="494" t="n"/>
      <c r="H136" s="494" t="n"/>
      <c r="I136" s="494" t="n"/>
      <c r="J136" s="494" t="n"/>
      <c r="K136" s="494" t="n"/>
      <c r="L136" s="494" t="n"/>
      <c r="M136" s="494" t="n"/>
      <c r="N136" s="494" t="n"/>
      <c r="O136" s="494" t="n"/>
      <c r="P136" s="494" t="n"/>
      <c r="Q136" s="494" t="n"/>
      <c r="R136" s="495" t="n"/>
      <c r="S136" s="495" t="n"/>
      <c r="T136" s="495" t="n"/>
      <c r="U136" s="495" t="n"/>
      <c r="V136" s="495" t="n"/>
      <c r="W136" s="494" t="n"/>
      <c r="X136" s="494" t="n"/>
      <c r="Y136" s="494" t="n"/>
      <c r="Z136" s="494" t="n"/>
      <c r="AA136" s="494" t="n"/>
    </row>
    <row r="137" hidden="1" ht="13.2" customFormat="1" customHeight="1" s="493">
      <c r="C137" s="494" t="n"/>
      <c r="D137" s="494" t="n"/>
      <c r="E137" s="494" t="n"/>
      <c r="F137" s="494" t="n"/>
      <c r="G137" s="494" t="n"/>
      <c r="H137" s="494" t="n"/>
      <c r="I137" s="494" t="n"/>
      <c r="J137" s="494" t="n"/>
      <c r="K137" s="494" t="n"/>
      <c r="L137" s="494" t="n"/>
      <c r="M137" s="494" t="n"/>
      <c r="N137" s="494" t="n"/>
      <c r="O137" s="494" t="n"/>
      <c r="P137" s="494" t="n"/>
      <c r="Q137" s="494" t="n"/>
      <c r="R137" s="495" t="n"/>
      <c r="S137" s="495" t="n"/>
      <c r="T137" s="495" t="n"/>
      <c r="U137" s="495" t="n"/>
      <c r="V137" s="495" t="n"/>
      <c r="W137" s="494" t="n"/>
      <c r="X137" s="494" t="n"/>
      <c r="Y137" s="494" t="n"/>
      <c r="Z137" s="494" t="n"/>
      <c r="AA137" s="494" t="n"/>
    </row>
    <row r="138" hidden="1" ht="13.2" customFormat="1" customHeight="1" s="493">
      <c r="C138" s="494" t="n"/>
      <c r="D138" s="494" t="n"/>
      <c r="E138" s="494" t="n"/>
      <c r="F138" s="494" t="n"/>
      <c r="G138" s="494" t="n"/>
      <c r="H138" s="494" t="n"/>
      <c r="I138" s="494" t="n"/>
      <c r="J138" s="494" t="n"/>
      <c r="K138" s="494" t="n"/>
      <c r="L138" s="494" t="n"/>
      <c r="M138" s="494" t="n"/>
      <c r="N138" s="494" t="n"/>
      <c r="O138" s="494" t="n"/>
      <c r="P138" s="494" t="n"/>
      <c r="Q138" s="494" t="n"/>
      <c r="R138" s="495" t="n"/>
      <c r="S138" s="495" t="n"/>
      <c r="T138" s="495" t="n"/>
      <c r="U138" s="495" t="n"/>
      <c r="V138" s="495" t="n"/>
      <c r="W138" s="494" t="n"/>
      <c r="X138" s="494" t="n"/>
      <c r="Y138" s="494" t="n"/>
      <c r="Z138" s="494" t="n"/>
      <c r="AA138" s="494" t="n"/>
    </row>
    <row r="139" hidden="1" ht="13.2" customFormat="1" customHeight="1" s="493">
      <c r="C139" s="494" t="n"/>
      <c r="D139" s="494" t="n"/>
      <c r="E139" s="494" t="n"/>
      <c r="F139" s="494" t="n"/>
      <c r="G139" s="494" t="n"/>
      <c r="H139" s="494" t="n"/>
      <c r="I139" s="494" t="n"/>
      <c r="J139" s="494" t="n"/>
      <c r="K139" s="494" t="n"/>
      <c r="L139" s="494" t="n"/>
      <c r="M139" s="494" t="n"/>
      <c r="N139" s="494" t="n"/>
      <c r="O139" s="494" t="n"/>
      <c r="P139" s="494" t="n"/>
      <c r="Q139" s="494" t="n"/>
      <c r="R139" s="495" t="n"/>
      <c r="S139" s="495" t="n"/>
      <c r="T139" s="495" t="n"/>
      <c r="U139" s="495" t="n"/>
      <c r="V139" s="495" t="n"/>
      <c r="W139" s="494" t="n"/>
      <c r="X139" s="494" t="n"/>
      <c r="Y139" s="494" t="n"/>
      <c r="Z139" s="494" t="n"/>
      <c r="AA139" s="494" t="n"/>
    </row>
    <row r="140" hidden="1" ht="13.2" customFormat="1" customHeight="1" s="493">
      <c r="C140" s="494" t="n"/>
      <c r="D140" s="494" t="n"/>
      <c r="E140" s="494" t="n"/>
      <c r="F140" s="494" t="n"/>
      <c r="G140" s="494" t="n"/>
      <c r="H140" s="494" t="n"/>
      <c r="I140" s="494" t="n"/>
      <c r="J140" s="494" t="n"/>
      <c r="K140" s="494" t="n"/>
      <c r="L140" s="494" t="n"/>
      <c r="M140" s="494" t="n"/>
      <c r="N140" s="494" t="n"/>
      <c r="O140" s="494" t="n"/>
      <c r="P140" s="494" t="n"/>
      <c r="Q140" s="494" t="n"/>
      <c r="R140" s="495" t="n"/>
      <c r="S140" s="495" t="n"/>
      <c r="T140" s="495" t="n"/>
      <c r="U140" s="495" t="n"/>
      <c r="V140" s="495" t="n"/>
      <c r="W140" s="494" t="n"/>
      <c r="X140" s="494" t="n"/>
      <c r="Y140" s="494" t="n"/>
      <c r="Z140" s="494" t="n"/>
      <c r="AA140" s="494" t="n"/>
    </row>
    <row r="141" hidden="1" ht="13.2" customFormat="1" customHeight="1" s="493">
      <c r="C141" s="494" t="n"/>
      <c r="D141" s="494" t="n"/>
      <c r="E141" s="494" t="n"/>
      <c r="F141" s="494" t="n"/>
      <c r="G141" s="494" t="n"/>
      <c r="H141" s="494" t="n"/>
      <c r="I141" s="494" t="n"/>
      <c r="J141" s="494" t="n"/>
      <c r="K141" s="494" t="n"/>
      <c r="L141" s="494" t="n"/>
      <c r="M141" s="494" t="n"/>
      <c r="N141" s="494" t="n"/>
      <c r="O141" s="494" t="n"/>
      <c r="P141" s="494" t="n"/>
      <c r="Q141" s="494" t="n"/>
      <c r="R141" s="495" t="n"/>
      <c r="S141" s="495" t="n"/>
      <c r="T141" s="495" t="n"/>
      <c r="U141" s="495" t="n"/>
      <c r="V141" s="495" t="n"/>
      <c r="W141" s="494" t="n"/>
      <c r="X141" s="494" t="n"/>
      <c r="Y141" s="494" t="n"/>
      <c r="Z141" s="494" t="n"/>
      <c r="AA141" s="494" t="n"/>
    </row>
    <row r="142" hidden="1" ht="13.2" customFormat="1" customHeight="1" s="493">
      <c r="C142" s="494" t="n"/>
      <c r="D142" s="494" t="n"/>
      <c r="E142" s="494" t="n"/>
      <c r="F142" s="494" t="n"/>
      <c r="G142" s="494" t="n"/>
      <c r="H142" s="494" t="n"/>
      <c r="I142" s="494" t="n"/>
      <c r="J142" s="494" t="n"/>
      <c r="K142" s="494" t="n"/>
      <c r="L142" s="494" t="n"/>
      <c r="M142" s="494" t="n"/>
      <c r="N142" s="494" t="n"/>
      <c r="O142" s="494" t="n"/>
      <c r="P142" s="494" t="n"/>
      <c r="Q142" s="494" t="n"/>
      <c r="R142" s="495" t="n"/>
      <c r="S142" s="495" t="n"/>
      <c r="T142" s="495" t="n"/>
      <c r="U142" s="495" t="n"/>
      <c r="V142" s="495" t="n"/>
      <c r="W142" s="494" t="n"/>
      <c r="X142" s="494" t="n"/>
      <c r="Y142" s="494" t="n"/>
      <c r="Z142" s="494" t="n"/>
      <c r="AA142" s="494" t="n"/>
    </row>
    <row r="143" hidden="1" ht="12.75" customHeight="1" s="302"/>
    <row r="144" hidden="1" ht="12.75" customHeight="1" s="302"/>
    <row r="145" hidden="1" ht="12.75" customHeight="1" s="302"/>
    <row r="146" hidden="1" ht="12.75" customHeight="1" s="302"/>
    <row r="147" hidden="1" ht="12.75" customHeight="1" s="302"/>
    <row r="148" hidden="1" ht="12.75" customHeight="1" s="302"/>
    <row r="149" ht="12.75" customHeight="1" s="302"/>
    <row r="150" ht="12.75" customHeight="1" s="302"/>
    <row r="151" ht="12.75" customHeight="1" s="302"/>
    <row r="152" ht="12.75" customHeight="1" s="302"/>
    <row r="153" ht="12.75" customHeight="1" s="302"/>
  </sheetData>
  <mergeCells count="8">
    <mergeCell ref="C2:N2"/>
    <mergeCell ref="H4:J4"/>
    <mergeCell ref="R4:V4"/>
    <mergeCell ref="E4:G4"/>
    <mergeCell ref="K4:L4"/>
    <mergeCell ref="C6:C8"/>
    <mergeCell ref="O4:P4"/>
    <mergeCell ref="M4:N4"/>
  </mergeCells>
  <conditionalFormatting sqref="F6:F8 I6:I8 K6:K7 M6:M7 O6:O7">
    <cfRule type="cellIs" priority="19" operator="lessThan" dxfId="1">
      <formula>G6</formula>
    </cfRule>
    <cfRule type="cellIs" priority="20" operator="greaterThan" dxfId="0">
      <formula>G6</formula>
    </cfRule>
  </conditionalFormatting>
  <conditionalFormatting sqref="K8">
    <cfRule type="cellIs" priority="11" operator="lessThan" dxfId="1">
      <formula>L8</formula>
    </cfRule>
    <cfRule type="cellIs" priority="12" operator="greaterThan" dxfId="0">
      <formula>L8</formula>
    </cfRule>
  </conditionalFormatting>
  <conditionalFormatting sqref="M8">
    <cfRule type="cellIs" priority="7" operator="lessThan" dxfId="1">
      <formula>N8</formula>
    </cfRule>
    <cfRule type="cellIs" priority="8" operator="greaterThan" dxfId="0">
      <formula>N8</formula>
    </cfRule>
  </conditionalFormatting>
  <conditionalFormatting sqref="O8">
    <cfRule type="cellIs" priority="3" operator="lessThan" dxfId="1">
      <formula>P8</formula>
    </cfRule>
    <cfRule type="cellIs" priority="4" operator="greaterThan" dxfId="0">
      <formula>P8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Aditya Ray</dc:creator>
  <dcterms:created xsi:type="dcterms:W3CDTF">2008-09-30T10:36:36Z</dcterms:created>
  <dcterms:modified xsi:type="dcterms:W3CDTF">2023-03-23T19:05:39Z</dcterms:modified>
  <cp:lastModifiedBy>ismail - [2010]</cp:lastModifiedBy>
  <cp:lastPrinted>2013-12-11T12:58:44Z</cp:lastPrinted>
</cp:coreProperties>
</file>