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ling data" sheetId="1" r:id="rId4"/>
    <sheet state="visible" name="heavy weight data analysis" sheetId="2" r:id="rId5"/>
    <sheet state="visible" name="heavily weight product data" sheetId="3" r:id="rId6"/>
    <sheet state="visible" name="cement sell analysis" sheetId="4" r:id="rId7"/>
    <sheet state="visible" name="cement sell data1" sheetId="5" r:id="rId8"/>
    <sheet state="visible" name="tagert set by company" sheetId="6" r:id="rId9"/>
  </sheets>
  <definedNames/>
  <calcPr/>
  <pivotCaches>
    <pivotCache cacheId="0" r:id="rId10"/>
    <pivotCache cacheId="1" r:id="rId11"/>
    <pivotCache cacheId="2" r:id="rId12"/>
  </pivotCaches>
  <extLst>
    <ext uri="GoogleSheetsCustomDataVersion1">
      <go:sheetsCustomData xmlns:go="http://customooxmlschemas.google.com/" r:id="rId13" roundtripDataSignature="AMtx7mgw5fZ+TA9Liax38tQyvyH7u5Qr0w=="/>
    </ext>
  </extLst>
</workbook>
</file>

<file path=xl/sharedStrings.xml><?xml version="1.0" encoding="utf-8"?>
<sst xmlns="http://schemas.openxmlformats.org/spreadsheetml/2006/main" count="1914" uniqueCount="134">
  <si>
    <t>Invoice number</t>
  </si>
  <si>
    <t xml:space="preserve">DATE </t>
  </si>
  <si>
    <t>PLACE OF SUPPLY</t>
  </si>
  <si>
    <t>NAME OF PARTY</t>
  </si>
  <si>
    <t>PRODUCT TYPE</t>
  </si>
  <si>
    <t>Qty in bag</t>
  </si>
  <si>
    <t>rate per bag of cement</t>
  </si>
  <si>
    <t>Qty  in mt</t>
  </si>
  <si>
    <t>royality per ton</t>
  </si>
  <si>
    <t>rate / mt</t>
  </si>
  <si>
    <t>tax /mt or/bag</t>
  </si>
  <si>
    <t>Vaishali</t>
  </si>
  <si>
    <t>Shapoorji Pallonji &amp;Co.Pvt.Ltd</t>
  </si>
  <si>
    <t>filling sand</t>
  </si>
  <si>
    <t>nalanda university</t>
  </si>
  <si>
    <t>Ncc Limited</t>
  </si>
  <si>
    <t>cement ppc</t>
  </si>
  <si>
    <t>yellow sand</t>
  </si>
  <si>
    <t>wbm 60mm</t>
  </si>
  <si>
    <t>stone dust</t>
  </si>
  <si>
    <t>metal 10 mm</t>
  </si>
  <si>
    <t>metal 20 mm</t>
  </si>
  <si>
    <t>Rajgir stadium</t>
  </si>
  <si>
    <t>rubber dam gaya</t>
  </si>
  <si>
    <t>cement opc</t>
  </si>
  <si>
    <t>science city</t>
  </si>
  <si>
    <t>400a</t>
  </si>
  <si>
    <t>bricks bat 25mm</t>
  </si>
  <si>
    <t>nawada</t>
  </si>
  <si>
    <t>shakti ganesh infr&amp;pvt</t>
  </si>
  <si>
    <t>gsb</t>
  </si>
  <si>
    <t>530 a</t>
  </si>
  <si>
    <t>samastipur</t>
  </si>
  <si>
    <t>metal 60 mm</t>
  </si>
  <si>
    <t>aggregate 20mm</t>
  </si>
  <si>
    <t>aggregate 10mm</t>
  </si>
  <si>
    <t>crusher dust</t>
  </si>
  <si>
    <t>Rajgir</t>
  </si>
  <si>
    <t>naresh singh</t>
  </si>
  <si>
    <t>giriyak</t>
  </si>
  <si>
    <t>birla traders</t>
  </si>
  <si>
    <t xml:space="preserve">giriyak </t>
  </si>
  <si>
    <t>vikash yadav</t>
  </si>
  <si>
    <t>ramesh singh</t>
  </si>
  <si>
    <t>virendra yadav</t>
  </si>
  <si>
    <t>pawapuri</t>
  </si>
  <si>
    <t>sant baba traders</t>
  </si>
  <si>
    <t>jip school</t>
  </si>
  <si>
    <t>asho yadav</t>
  </si>
  <si>
    <t>bhola verma</t>
  </si>
  <si>
    <t>mahesh mauli</t>
  </si>
  <si>
    <t>giryak</t>
  </si>
  <si>
    <t>rathor yadav</t>
  </si>
  <si>
    <t>varisaliganj</t>
  </si>
  <si>
    <t>jpc traders</t>
  </si>
  <si>
    <t>biharsharif</t>
  </si>
  <si>
    <t>keshav kumar</t>
  </si>
  <si>
    <t>vinod ji</t>
  </si>
  <si>
    <t>ambey cement traders</t>
  </si>
  <si>
    <t>kittu singh</t>
  </si>
  <si>
    <t>prashant</t>
  </si>
  <si>
    <t>gaurav ji</t>
  </si>
  <si>
    <t>Sum of Qty  in mt</t>
  </si>
  <si>
    <t>Row Labels</t>
  </si>
  <si>
    <t>commulative sum</t>
  </si>
  <si>
    <t>%contribution</t>
  </si>
  <si>
    <t>Grand Total</t>
  </si>
  <si>
    <t>Sum of actual revenue</t>
  </si>
  <si>
    <t>month</t>
  </si>
  <si>
    <t>Apr</t>
  </si>
  <si>
    <t>Jan</t>
  </si>
  <si>
    <t>Dec</t>
  </si>
  <si>
    <t>Feb</t>
  </si>
  <si>
    <t>Mar</t>
  </si>
  <si>
    <t>Jul</t>
  </si>
  <si>
    <t>May</t>
  </si>
  <si>
    <t>Jun</t>
  </si>
  <si>
    <t>Oct</t>
  </si>
  <si>
    <t>Nov</t>
  </si>
  <si>
    <t>Sum of profit amount</t>
  </si>
  <si>
    <t>Sum of royality generated</t>
  </si>
  <si>
    <t>Date</t>
  </si>
  <si>
    <t>year</t>
  </si>
  <si>
    <t xml:space="preserve">rate per mt </t>
  </si>
  <si>
    <t>tax in fprm of gst per mtor per bag</t>
  </si>
  <si>
    <t>royality generated</t>
  </si>
  <si>
    <t>revenue before royality</t>
  </si>
  <si>
    <t>actual revenue</t>
  </si>
  <si>
    <t>profit per ton</t>
  </si>
  <si>
    <t>profit amount</t>
  </si>
  <si>
    <t>Product</t>
  </si>
  <si>
    <t>Sum of Sells in bag</t>
  </si>
  <si>
    <t xml:space="preserve">Sum of Revenue </t>
  </si>
  <si>
    <t>cummulative</t>
  </si>
  <si>
    <t>Average of Rate per bag</t>
  </si>
  <si>
    <t>Aug</t>
  </si>
  <si>
    <t>Sep</t>
  </si>
  <si>
    <t>Giriyak</t>
  </si>
  <si>
    <t>Sum of Profit</t>
  </si>
  <si>
    <t>%profit</t>
  </si>
  <si>
    <t>Sum of Sells weight</t>
  </si>
  <si>
    <t>Sum of Sold weight</t>
  </si>
  <si>
    <t>target wieght</t>
  </si>
  <si>
    <t>Place</t>
  </si>
  <si>
    <t>Name of party</t>
  </si>
  <si>
    <t>Sells in bag</t>
  </si>
  <si>
    <t>Rate per bag</t>
  </si>
  <si>
    <t>Gst /bags</t>
  </si>
  <si>
    <t>Weight/bag in mt</t>
  </si>
  <si>
    <t>Sells weight</t>
  </si>
  <si>
    <t>Purchase rate/bag</t>
  </si>
  <si>
    <t>Revenue before tax</t>
  </si>
  <si>
    <t>tax amount</t>
  </si>
  <si>
    <t xml:space="preserve">Revenue </t>
  </si>
  <si>
    <t>Profit</t>
  </si>
  <si>
    <t xml:space="preserve">Month </t>
  </si>
  <si>
    <t xml:space="preserve">Product type </t>
  </si>
  <si>
    <t>Target given by company in ton</t>
  </si>
  <si>
    <t>rent of shop per month</t>
  </si>
  <si>
    <t>electric bill per month</t>
  </si>
  <si>
    <t>other expenses</t>
  </si>
  <si>
    <t>jan</t>
  </si>
  <si>
    <t>cement ppc&amp;opc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</si>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</sst>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₹&quot;\ #,##0"/>
  </numFmts>
  <fonts count="5">
    <font>
      <sz val="11.0"/>
      <color theme="1"/>
      <name val="Calibri"/>
      <scheme val="minor"/>
    </font>
    <font>
      <sz val="8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</fills>
  <borders count="3">
    <border/>
    <border>
      <left/>
      <right/>
      <top/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3" numFmtId="0" xfId="0" applyFont="1"/>
    <xf borderId="0" fillId="0" fontId="2" numFmtId="14" xfId="0" applyFont="1" applyNumberForma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left"/>
    </xf>
    <xf borderId="0" fillId="0" fontId="2" numFmtId="1" xfId="0" applyFont="1" applyNumberFormat="1"/>
    <xf borderId="0" fillId="0" fontId="2" numFmtId="9" xfId="0" applyFont="1" applyNumberFormat="1"/>
    <xf borderId="0" fillId="0" fontId="2" numFmtId="164" xfId="0" applyFont="1" applyNumberFormat="1"/>
    <xf borderId="0" fillId="0" fontId="2" numFmtId="14" xfId="0" applyAlignment="1" applyFont="1" applyNumberFormat="1">
      <alignment horizontal="left"/>
    </xf>
    <xf borderId="1" fillId="2" fontId="4" numFmtId="0" xfId="0" applyBorder="1" applyFill="1" applyFont="1"/>
    <xf borderId="2" fillId="3" fontId="2" numFmtId="0" xfId="0" applyBorder="1" applyFill="1" applyFont="1"/>
    <xf borderId="2" fillId="3" fontId="2" numFmtId="14" xfId="0" applyBorder="1" applyFont="1" applyNumberFormat="1"/>
    <xf borderId="0" fillId="0" fontId="2" numFmtId="17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</dxfs>
  <tableStyles count="2">
    <tableStyle count="3" pivot="0" name="selling data-style">
      <tableStyleElement dxfId="1" type="headerRow"/>
      <tableStyleElement dxfId="2" type="firstRowStripe"/>
      <tableStyleElement dxfId="3" type="secondRowStripe"/>
    </tableStyle>
    <tableStyle count="3" pivot="0" name="cement sell data1-style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customschemas.google.com/relationships/workbookmetadata" Target="metadata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volume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Sum of Qty  in mt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'heavy weight data analysis'!$E$40:$E$49</c:f>
            </c:strRef>
          </c:cat>
          <c:val>
            <c:numRef>
              <c:f>'heavy weight data analysis'!$F$40:$F$49</c:f>
              <c:numCache/>
            </c:numRef>
          </c:val>
          <c:smooth val="0"/>
        </c:ser>
        <c:axId val="896292693"/>
        <c:axId val="18313705"/>
      </c:lineChart>
      <c:catAx>
        <c:axId val="896292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13705"/>
      </c:catAx>
      <c:valAx>
        <c:axId val="18313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6292693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Sum of Revenue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analysis'!$E$122:$E$142</c:f>
            </c:strRef>
          </c:cat>
          <c:val>
            <c:numRef>
              <c:f>'cement sell analysis'!$F$122:$F$142</c:f>
              <c:numCache/>
            </c:numRef>
          </c:val>
        </c:ser>
        <c:axId val="523092909"/>
        <c:axId val="1295485509"/>
      </c:barChart>
      <c:catAx>
        <c:axId val="5230929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5485509"/>
      </c:catAx>
      <c:valAx>
        <c:axId val="129548550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23092909"/>
        <c:crosses val="max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chart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cement opc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analysis'!$G$11:$I$11</c:f>
            </c:strRef>
          </c:cat>
          <c:val>
            <c:numRef>
              <c:f>'cement sell analysis'!$G$12:$I$12</c:f>
              <c:numCache/>
            </c:numRef>
          </c:val>
        </c:ser>
        <c:ser>
          <c:idx val="1"/>
          <c:order val="1"/>
          <c:tx>
            <c:v>cement ppc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analysis'!$G$11:$I$11</c:f>
            </c:strRef>
          </c:cat>
          <c:val>
            <c:numRef>
              <c:f>'cement sell analysis'!$G$13:$I$13</c:f>
              <c:numCache/>
            </c:numRef>
          </c:val>
        </c:ser>
        <c:axId val="1731636185"/>
        <c:axId val="1884106850"/>
      </c:barChart>
      <c:catAx>
        <c:axId val="1731636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4106850"/>
      </c:catAx>
      <c:valAx>
        <c:axId val="1884106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16361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Volume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Sells in bag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analysis'!$F$44:$F$52</c:f>
            </c:strRef>
          </c:cat>
          <c:val>
            <c:numRef>
              <c:f>'cement sell analysis'!$G$44:$G$52</c:f>
              <c:numCache/>
            </c:numRef>
          </c:val>
        </c:ser>
        <c:ser>
          <c:idx val="1"/>
          <c:order val="1"/>
          <c:tx>
            <c:v>commulative sum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analysis'!$F$44:$F$52</c:f>
            </c:strRef>
          </c:cat>
          <c:val>
            <c:numRef>
              <c:f>'cement sell analysis'!$H$44:$H$52</c:f>
              <c:numCache/>
            </c:numRef>
          </c:val>
        </c:ser>
        <c:axId val="1504670089"/>
        <c:axId val="1602242277"/>
      </c:barChart>
      <c:catAx>
        <c:axId val="1504670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02242277"/>
      </c:catAx>
      <c:valAx>
        <c:axId val="16022422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46700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Revenue 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analysis'!$F$58:$F$66</c:f>
            </c:strRef>
          </c:cat>
          <c:val>
            <c:numRef>
              <c:f>'cement sell analysis'!$G$58:$G$66</c:f>
              <c:numCache/>
            </c:numRef>
          </c:val>
        </c:ser>
        <c:ser>
          <c:idx val="1"/>
          <c:order val="1"/>
          <c:tx>
            <c:v>commulative sum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analysis'!$F$58:$F$66</c:f>
            </c:strRef>
          </c:cat>
          <c:val>
            <c:numRef>
              <c:f>'cement sell analysis'!$H$58:$H$66</c:f>
              <c:numCache/>
            </c:numRef>
          </c:val>
        </c:ser>
        <c:axId val="1948164988"/>
        <c:axId val="1857693461"/>
      </c:barChart>
      <c:catAx>
        <c:axId val="1948164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57693461"/>
      </c:catAx>
      <c:valAx>
        <c:axId val="1857693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816498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stacked chart</a:t>
            </a:r>
          </a:p>
        </c:rich>
      </c:tx>
      <c:layout>
        <c:manualLayout>
          <c:xMode val="edge"/>
          <c:yMode val="edge"/>
          <c:x val="0.43391666666666673"/>
          <c:y val="0.027777777777777776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Sum of Profit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analysis'!$G$73:$G$81</c:f>
            </c:strRef>
          </c:cat>
          <c:val>
            <c:numRef>
              <c:f>'cement sell analysis'!$H$73:$H$81</c:f>
              <c:numCache/>
            </c:numRef>
          </c:val>
        </c:ser>
        <c:ser>
          <c:idx val="1"/>
          <c:order val="1"/>
          <c:tx>
            <c:strRef>
              <c:f>'cement sell analysis'!$I$72</c:f>
            </c:strRef>
          </c:tx>
          <c:cat>
            <c:strRef>
              <c:f>'cement sell analysis'!$G$73:$G$81</c:f>
            </c:strRef>
          </c:cat>
          <c:val>
            <c:numRef>
              <c:f>'cement sell analysis'!$I$73:$I$81</c:f>
              <c:numCache/>
            </c:numRef>
          </c:val>
        </c:ser>
        <c:axId val="796353104"/>
        <c:axId val="1649166515"/>
      </c:barChart>
      <c:catAx>
        <c:axId val="79635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9166515"/>
      </c:catAx>
      <c:valAx>
        <c:axId val="1649166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353104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selling price trendline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Average of Rate per bag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'cement sell analysis'!$F$27:$F$38</c:f>
            </c:strRef>
          </c:cat>
          <c:val>
            <c:numRef>
              <c:f>'cement sell analysis'!$G$27:$G$38</c:f>
              <c:numCache/>
            </c:numRef>
          </c:val>
          <c:smooth val="0"/>
        </c:ser>
        <c:axId val="1029815137"/>
        <c:axId val="710192904"/>
      </c:lineChart>
      <c:catAx>
        <c:axId val="102981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0192904"/>
      </c:catAx>
      <c:valAx>
        <c:axId val="710192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298151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Sum of actual revenue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'heavy weight data analysis'!$E$56:$E$65</c:f>
            </c:strRef>
          </c:cat>
          <c:val>
            <c:numRef>
              <c:f>'heavy weight data analysis'!$F$56:$F$65</c:f>
              <c:numCache/>
            </c:numRef>
          </c:val>
          <c:smooth val="0"/>
        </c:ser>
        <c:axId val="823869535"/>
        <c:axId val="2039365766"/>
      </c:lineChart>
      <c:catAx>
        <c:axId val="82386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39365766"/>
      </c:catAx>
      <c:valAx>
        <c:axId val="2039365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3869535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profit amount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analysis'!$E$72:$E$83</c:f>
            </c:strRef>
          </c:cat>
          <c:val>
            <c:numRef>
              <c:f>'heavy weight data analysis'!$F$72:$F$83</c:f>
              <c:numCache/>
            </c:numRef>
          </c:val>
        </c:ser>
        <c:axId val="131528053"/>
        <c:axId val="1969011055"/>
      </c:barChart>
      <c:catAx>
        <c:axId val="131528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9011055"/>
      </c:catAx>
      <c:valAx>
        <c:axId val="1969011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52805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Royality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Sum of royality generated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'heavy weight data analysis'!$E$102:$E$111</c:f>
            </c:strRef>
          </c:cat>
          <c:val>
            <c:numRef>
              <c:f>'heavy weight data analysis'!$F$102:$F$111</c:f>
              <c:numCache/>
            </c:numRef>
          </c:val>
          <c:smooth val="0"/>
        </c:ser>
        <c:axId val="27229037"/>
        <c:axId val="1313680949"/>
      </c:lineChart>
      <c:catAx>
        <c:axId val="27229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3680949"/>
      </c:catAx>
      <c:valAx>
        <c:axId val="1313680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2903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volume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Qty  in mt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analysis'!$E$4:$E$15</c:f>
            </c:strRef>
          </c:cat>
          <c:val>
            <c:numRef>
              <c:f>'heavy weight data analysis'!$F$4:$F$15</c:f>
              <c:numCache/>
            </c:numRef>
          </c:val>
        </c:ser>
        <c:ser>
          <c:idx val="1"/>
          <c:order val="1"/>
          <c:tx>
            <c:v>commulative sum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analysis'!$E$4:$E$15</c:f>
            </c:strRef>
          </c:cat>
          <c:val>
            <c:numRef>
              <c:f>'heavy weight data analysis'!$G$4:$G$15</c:f>
              <c:numCache/>
            </c:numRef>
          </c:val>
        </c:ser>
        <c:axId val="1966875805"/>
        <c:axId val="836310725"/>
      </c:barChart>
      <c:catAx>
        <c:axId val="1966875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6310725"/>
      </c:catAx>
      <c:valAx>
        <c:axId val="836310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687580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revenue pareto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actual revenue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analysis'!$E$22:$E$33</c:f>
            </c:strRef>
          </c:cat>
          <c:val>
            <c:numRef>
              <c:f>'heavy weight data analysis'!$F$22:$F$33</c:f>
              <c:numCache/>
            </c:numRef>
          </c:val>
        </c:ser>
        <c:ser>
          <c:idx val="1"/>
          <c:order val="1"/>
          <c:tx>
            <c:v>commulative sum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analysis'!$E$22:$E$33</c:f>
            </c:strRef>
          </c:cat>
          <c:val>
            <c:numRef>
              <c:f>'heavy weight data analysis'!$G$22:$G$33</c:f>
              <c:numCache/>
            </c:numRef>
          </c:val>
        </c:ser>
        <c:axId val="685719595"/>
        <c:axId val="158545172"/>
      </c:barChart>
      <c:catAx>
        <c:axId val="6857195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8545172"/>
      </c:catAx>
      <c:valAx>
        <c:axId val="158545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571959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%contribution to selling Quantity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Qty  in mt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'heavy weight data analysis'!$F$90:$F$94</c:f>
            </c:strRef>
          </c:cat>
          <c:val>
            <c:numRef>
              <c:f>'heavy weight data analysis'!$G$90:$G$94</c:f>
              <c:numCache/>
            </c:numRef>
          </c:val>
        </c:ser>
        <c:ser>
          <c:idx val="1"/>
          <c:order val="1"/>
          <c:tx>
            <c:strRef>
              <c:f>'heavy weight data analysis'!$H$89</c:f>
            </c:strRef>
          </c:tx>
          <c:cat>
            <c:strRef>
              <c:f>'heavy weight data analysis'!$F$90:$F$94</c:f>
            </c:strRef>
          </c:cat>
          <c:val>
            <c:numRef>
              <c:f>'heavy weight data analysis'!$H$90:$H$94</c:f>
              <c:numCache/>
            </c:numRef>
          </c:val>
        </c:ser>
        <c:axId val="844585910"/>
        <c:axId val="886181234"/>
      </c:barChart>
      <c:catAx>
        <c:axId val="84458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6181234"/>
      </c:catAx>
      <c:valAx>
        <c:axId val="886181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44585910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stacked graph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Sum of Sold weight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analysis'!$E$88:$E$99</c:f>
            </c:strRef>
          </c:cat>
          <c:val>
            <c:numRef>
              <c:f>'cement sell analysis'!$F$88:$F$99</c:f>
              <c:numCache/>
            </c:numRef>
          </c:val>
        </c:ser>
        <c:ser>
          <c:idx val="1"/>
          <c:order val="1"/>
          <c:tx>
            <c:v>target wieght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'cement sell analysis'!$E$88:$E$99</c:f>
            </c:strRef>
          </c:cat>
          <c:val>
            <c:numRef>
              <c:f>'cement sell analysis'!$G$88:$G$99</c:f>
              <c:numCache/>
            </c:numRef>
          </c:val>
        </c:ser>
        <c:axId val="748364556"/>
        <c:axId val="1062097591"/>
      </c:barChart>
      <c:catAx>
        <c:axId val="748364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2097591"/>
      </c:catAx>
      <c:valAx>
        <c:axId val="106209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4836455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profit trendline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Sum of Profit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'cement sell analysis'!$E$106:$E$117</c:f>
            </c:strRef>
          </c:cat>
          <c:val>
            <c:numRef>
              <c:f>'cement sell analysis'!$F$106:$F$117</c:f>
              <c:numCache/>
            </c:numRef>
          </c:val>
          <c:smooth val="0"/>
        </c:ser>
        <c:axId val="721034959"/>
        <c:axId val="669933894"/>
      </c:lineChart>
      <c:catAx>
        <c:axId val="721034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9933894"/>
      </c:catAx>
      <c:valAx>
        <c:axId val="669933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2103495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Relationship Id="rId8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34</xdr:row>
      <xdr:rowOff>19050</xdr:rowOff>
    </xdr:from>
    <xdr:ext cx="4371975" cy="2714625"/>
    <xdr:graphicFrame>
      <xdr:nvGraphicFramePr>
        <xdr:cNvPr id="176330172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0</xdr:colOff>
      <xdr:row>49</xdr:row>
      <xdr:rowOff>152400</xdr:rowOff>
    </xdr:from>
    <xdr:ext cx="4371975" cy="2714625"/>
    <xdr:graphicFrame>
      <xdr:nvGraphicFramePr>
        <xdr:cNvPr id="145834664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19050</xdr:colOff>
      <xdr:row>66</xdr:row>
      <xdr:rowOff>95250</xdr:rowOff>
    </xdr:from>
    <xdr:ext cx="4371975" cy="2714625"/>
    <xdr:graphicFrame>
      <xdr:nvGraphicFramePr>
        <xdr:cNvPr id="105837020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295275</xdr:colOff>
      <xdr:row>98</xdr:row>
      <xdr:rowOff>142875</xdr:rowOff>
    </xdr:from>
    <xdr:ext cx="4371975" cy="2714625"/>
    <xdr:graphicFrame>
      <xdr:nvGraphicFramePr>
        <xdr:cNvPr id="574029967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190500</xdr:colOff>
      <xdr:row>1</xdr:row>
      <xdr:rowOff>9525</xdr:rowOff>
    </xdr:from>
    <xdr:ext cx="4371975" cy="2714625"/>
    <xdr:graphicFrame>
      <xdr:nvGraphicFramePr>
        <xdr:cNvPr id="121066706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190500</xdr:colOff>
      <xdr:row>17</xdr:row>
      <xdr:rowOff>19050</xdr:rowOff>
    </xdr:from>
    <xdr:ext cx="4371975" cy="2714625"/>
    <xdr:graphicFrame>
      <xdr:nvGraphicFramePr>
        <xdr:cNvPr id="179689679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47625</xdr:colOff>
      <xdr:row>82</xdr:row>
      <xdr:rowOff>57150</xdr:rowOff>
    </xdr:from>
    <xdr:ext cx="4371975" cy="2714625"/>
    <xdr:graphicFrame>
      <xdr:nvGraphicFramePr>
        <xdr:cNvPr id="114163227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428625</xdr:colOff>
      <xdr:row>86</xdr:row>
      <xdr:rowOff>57150</xdr:rowOff>
    </xdr:from>
    <xdr:ext cx="4343400" cy="2714625"/>
    <xdr:graphicFrame>
      <xdr:nvGraphicFramePr>
        <xdr:cNvPr id="688363661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238125</xdr:colOff>
      <xdr:row>105</xdr:row>
      <xdr:rowOff>57150</xdr:rowOff>
    </xdr:from>
    <xdr:ext cx="4371975" cy="2714625"/>
    <xdr:graphicFrame>
      <xdr:nvGraphicFramePr>
        <xdr:cNvPr id="1295126097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476250</xdr:colOff>
      <xdr:row>125</xdr:row>
      <xdr:rowOff>114300</xdr:rowOff>
    </xdr:from>
    <xdr:ext cx="4343400" cy="2714625"/>
    <xdr:graphicFrame>
      <xdr:nvGraphicFramePr>
        <xdr:cNvPr id="1866672353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133350</xdr:colOff>
      <xdr:row>6</xdr:row>
      <xdr:rowOff>38100</xdr:rowOff>
    </xdr:from>
    <xdr:ext cx="4371975" cy="2714625"/>
    <xdr:graphicFrame>
      <xdr:nvGraphicFramePr>
        <xdr:cNvPr id="4096840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10</xdr:col>
      <xdr:colOff>200025</xdr:colOff>
      <xdr:row>38</xdr:row>
      <xdr:rowOff>171450</xdr:rowOff>
    </xdr:from>
    <xdr:ext cx="4371975" cy="2714625"/>
    <xdr:graphicFrame>
      <xdr:nvGraphicFramePr>
        <xdr:cNvPr id="2049287319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304800</xdr:colOff>
      <xdr:row>55</xdr:row>
      <xdr:rowOff>38100</xdr:rowOff>
    </xdr:from>
    <xdr:ext cx="4343400" cy="2714625"/>
    <xdr:graphicFrame>
      <xdr:nvGraphicFramePr>
        <xdr:cNvPr id="1422770385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10</xdr:col>
      <xdr:colOff>333375</xdr:colOff>
      <xdr:row>70</xdr:row>
      <xdr:rowOff>104775</xdr:rowOff>
    </xdr:from>
    <xdr:ext cx="4343400" cy="2714625"/>
    <xdr:graphicFrame>
      <xdr:nvGraphicFramePr>
        <xdr:cNvPr id="1192820427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190500</xdr:colOff>
      <xdr:row>22</xdr:row>
      <xdr:rowOff>171450</xdr:rowOff>
    </xdr:from>
    <xdr:ext cx="4371975" cy="2714625"/>
    <xdr:graphicFrame>
      <xdr:nvGraphicFramePr>
        <xdr:cNvPr id="130369532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173" sheet="heavily weight product data"/>
  </cacheSource>
  <cacheFields>
    <cacheField name="Invoice number">
      <sharedItems containsMixedTypes="1" containsNumber="1" containsInteger="1">
        <n v="421.0"/>
        <n v="419.0"/>
        <n v="418.0"/>
        <n v="417.0"/>
        <n v="416.0"/>
        <n v="415.0"/>
        <n v="414.0"/>
        <n v="441.0"/>
        <n v="442.0"/>
        <n v="444.0"/>
        <n v="445.0"/>
        <n v="446.0"/>
        <n v="451.0"/>
        <n v="452.0"/>
        <n v="453.0"/>
        <n v="454.0"/>
        <n v="455.0"/>
        <n v="456.0"/>
        <n v="458.0"/>
        <n v="459.0"/>
        <n v="413.0"/>
        <n v="457.0"/>
        <n v="408.0"/>
        <n v="409.0"/>
        <n v="411.0"/>
        <n v="412.0"/>
        <s v="400a"/>
        <n v="403.0"/>
        <n v="404.0"/>
        <n v="405.0"/>
        <n v="407.0"/>
        <n v="406.0"/>
        <n v="460.0"/>
        <n v="461.0"/>
        <n v="462.0"/>
        <n v="436.0"/>
        <n v="435.0"/>
        <n v="434.0"/>
        <n v="432.0"/>
        <n v="431.0"/>
        <n v="429.0"/>
        <n v="430.0"/>
        <n v="428.0"/>
        <n v="427.0"/>
        <n v="426.0"/>
        <n v="425.0"/>
        <n v="424.0"/>
        <n v="423.0"/>
        <n v="422.0"/>
        <n v="463.0"/>
        <n v="464.0"/>
        <n v="465.0"/>
        <n v="50.0"/>
        <n v="469.0"/>
        <n v="470.0"/>
        <n v="471.0"/>
        <n v="472.0"/>
        <n v="473.0"/>
        <n v="487.0"/>
        <n v="486.0"/>
        <n v="485.0"/>
        <n v="474.0"/>
        <n v="54.0"/>
        <n v="55.0"/>
        <n v="58.0"/>
        <n v="63.0"/>
        <n v="71.0"/>
        <n v="64.0"/>
        <n v="75.0"/>
        <n v="81.0"/>
        <n v="479.0"/>
        <n v="478.0"/>
        <n v="477.0"/>
        <n v="68.0"/>
        <n v="475.0"/>
        <n v="484.0"/>
        <n v="483.0"/>
        <n v="476.0"/>
        <n v="482.0"/>
        <n v="481.0"/>
        <n v="480.0"/>
        <n v="500.0"/>
        <n v="52.0"/>
        <n v="533.0"/>
        <n v="527.0"/>
        <n v="532.0"/>
        <s v="530 a"/>
        <n v="531.0"/>
        <n v="524.0"/>
        <n v="522.0"/>
        <n v="521.0"/>
        <n v="520.0"/>
        <n v="519.0"/>
        <n v="518.0"/>
        <n v="517.0"/>
        <n v="47.0"/>
        <n v="17.0"/>
        <n v="12.0"/>
        <n v="565.0"/>
        <n v="564.0"/>
        <n v="563.0"/>
        <n v="562.0"/>
        <n v="561.0"/>
        <n v="560.0"/>
        <n v="559.0"/>
        <n v="558.0"/>
        <n v="557.0"/>
        <n v="556.0"/>
        <n v="555.0"/>
        <n v="554.0"/>
        <n v="553.0"/>
        <n v="551.0"/>
        <n v="550.0"/>
        <n v="543.0"/>
        <n v="544.0"/>
        <n v="542.0"/>
        <n v="60.0"/>
      </sharedItems>
    </cacheField>
    <cacheField name="Date" numFmtId="14">
      <sharedItems containsSemiMixedTypes="0" containsDate="1" containsString="0">
        <d v="2021-03-15T00:00:00Z"/>
        <d v="2021-03-10T00:00:00Z"/>
        <d v="2021-04-14T00:00:00Z"/>
        <d v="2021-04-12T00:00:00Z"/>
        <d v="2021-04-17T00:00:00Z"/>
        <d v="2021-04-20T00:00:00Z"/>
        <d v="2021-04-15T00:00:00Z"/>
        <d v="2021-04-23T00:00:00Z"/>
        <d v="2021-04-30T00:00:00Z"/>
        <d v="2021-05-05T00:00:00Z"/>
        <d v="2021-05-31T00:00:00Z"/>
        <d v="2021-02-28T00:00:00Z"/>
        <d v="2021-05-15T00:00:00Z"/>
        <d v="2021-02-19T00:00:00Z"/>
        <d v="2021-01-15T00:00:00Z"/>
        <d v="2021-01-31T00:00:00Z"/>
        <d v="2021-02-15T00:00:00Z"/>
        <d v="2021-06-15T00:00:00Z"/>
        <d v="2021-06-20T00:00:00Z"/>
        <d v="2021-03-31T00:00:00Z"/>
        <d v="2021-03-28T00:00:00Z"/>
        <d v="2022-01-18T00:00:00Z"/>
        <d v="2021-06-30T00:00:00Z"/>
        <d v="2021-07-18T00:00:00Z"/>
        <d v="2021-07-25T00:00:00Z"/>
        <d v="2022-02-20T00:00:00Z"/>
        <d v="2022-03-22T00:00:00Z"/>
        <d v="2022-01-30T00:00:00Z"/>
        <d v="2021-02-07T00:00:00Z"/>
        <d v="2022-03-06T00:00:00Z"/>
        <d v="2021-02-11T00:00:00Z"/>
        <d v="2022-03-28T00:00:00Z"/>
        <d v="2021-07-17T00:00:00Z"/>
        <d v="2021-07-15T00:00:00Z"/>
        <d v="2021-07-10T00:00:00Z"/>
        <d v="2022-02-28T00:00:00Z"/>
        <d v="2021-07-07T00:00:00Z"/>
        <d v="2021-07-19T00:00:00Z"/>
        <d v="2022-03-30T00:00:00Z"/>
        <d v="2021-12-31T00:00:00Z"/>
        <d v="2021-12-20T00:00:00Z"/>
        <d v="2021-12-30T00:00:00Z"/>
        <d v="2021-12-05T00:00:00Z"/>
        <d v="2021-11-20T00:00:00Z"/>
        <d v="2021-11-04T00:00:00Z"/>
        <d v="2021-11-02T00:00:00Z"/>
        <d v="2021-10-31T00:00:00Z"/>
        <d v="2021-10-30T00:00:00Z"/>
        <d v="2022-02-08T00:00:00Z"/>
        <d v="2022-03-31T00:00:00Z"/>
        <d v="2022-03-25T00:00:00Z"/>
        <d v="2022-03-11T00:00:00Z"/>
        <d v="2022-03-12T00:00:00Z"/>
        <d v="2022-03-13T00:00:00Z"/>
        <d v="2022-03-14T00:00:00Z"/>
        <d v="2022-03-01T00:00:00Z"/>
        <d v="2022-02-23T00:00:00Z"/>
        <d v="2022-03-02T00:00:00Z"/>
        <d v="2022-03-03T00:00:00Z"/>
        <d v="2022-03-04T00:00:00Z"/>
        <d v="2022-03-05T00:00:00Z"/>
        <d v="2022-02-15T00:00:00Z"/>
        <d v="2022-03-15T00:00:00Z"/>
        <d v="2022-01-31T00:00:00Z"/>
        <d v="2022-02-01T00:00:00Z"/>
        <d v="2022-01-20T00:00:00Z"/>
        <d v="2022-01-21T00:00:00Z"/>
        <d v="2022-02-22T00:00:00Z"/>
        <d v="2022-02-24T00:00:00Z"/>
        <d v="2022-01-26T00:00:00Z"/>
        <d v="2022-01-25T00:00:00Z"/>
        <d v="2022-01-07T00:00:00Z"/>
      </sharedItems>
    </cacheField>
    <cacheField name="month" numFmtId="14">
      <sharedItems>
        <s v="Mar"/>
        <s v="Apr"/>
        <s v="May"/>
        <s v="Feb"/>
        <s v="Jan"/>
        <s v="Jun"/>
        <s v="Jul"/>
        <s v="Dec"/>
        <s v="Nov"/>
        <s v="Oct"/>
      </sharedItems>
    </cacheField>
    <cacheField name="year" numFmtId="14">
      <sharedItems>
        <s v="2021"/>
        <s v="2022"/>
      </sharedItems>
    </cacheField>
    <cacheField name="PLACE OF SUPPLY" numFmtId="0">
      <sharedItems>
        <s v="Vaishali"/>
        <s v="Rajgir stadium"/>
        <s v="nalanda university"/>
        <s v="rubber dam gaya"/>
        <s v="samastipur"/>
      </sharedItems>
    </cacheField>
    <cacheField name="NAME OF PARTY" numFmtId="0">
      <sharedItems>
        <s v="Shapoorji Pallonji &amp;Co.Pvt.Ltd"/>
        <s v="Ncc Limited"/>
      </sharedItems>
    </cacheField>
    <cacheField name="PRODUCT TYPE" numFmtId="0">
      <sharedItems>
        <s v="filling sand"/>
        <s v="yellow sand"/>
        <s v="wbm 60mm"/>
        <s v="stone dust"/>
        <s v="metal 10 mm"/>
        <s v="metal 20 mm"/>
        <s v="bricks bat 25mm"/>
        <s v="gsb"/>
        <s v="metal 60 mm"/>
        <s v="aggregate 20mm"/>
        <s v="aggregate 10mm"/>
        <s v="crusher dust"/>
      </sharedItems>
    </cacheField>
    <cacheField name="Qty  in mt" numFmtId="0">
      <sharedItems containsSemiMixedTypes="0" containsString="0" containsNumber="1">
        <n v="117.59"/>
        <n v="174.45"/>
        <n v="605.01"/>
        <n v="87.46"/>
        <n v="47.56"/>
        <n v="74.4"/>
        <n v="3905.0"/>
        <n v="577.87"/>
        <n v="586.8"/>
        <n v="45.69"/>
        <n v="774.69"/>
        <n v="313.77"/>
        <n v="1256.05"/>
        <n v="70.49"/>
        <n v="559.87"/>
        <n v="331.63"/>
        <n v="770.77"/>
        <n v="526.06"/>
        <n v="79.79"/>
        <n v="375.89"/>
        <n v="238.41"/>
        <n v="156.36"/>
        <n v="279.7"/>
        <n v="74.39"/>
        <n v="134.02"/>
        <n v="36.86"/>
        <n v="220.19"/>
        <n v="294.02"/>
        <n v="111.45"/>
        <n v="116.63"/>
        <n v="6.69"/>
        <n v="840.89"/>
        <n v="183.9"/>
        <n v="587.93"/>
        <n v="96.92"/>
        <n v="245.84"/>
        <n v="56.45"/>
        <n v="811.56"/>
        <n v="124.74"/>
        <n v="799.37"/>
        <n v="54.71"/>
        <n v="396.705"/>
        <n v="117.05"/>
        <n v="245.71"/>
        <n v="162.46"/>
        <n v="410.0"/>
        <n v="166.39"/>
        <n v="80.36"/>
        <n v="81.1"/>
        <n v="376.54"/>
        <n v="303.6"/>
        <n v="199.01"/>
        <n v="504.66"/>
        <n v="246.77"/>
        <n v="57.29"/>
        <n v="139.05"/>
        <n v="116.88"/>
        <n v="69.8"/>
        <n v="587.025"/>
        <n v="168.08"/>
        <n v="80.79"/>
        <n v="484.5"/>
        <n v="449.4"/>
        <n v="110.83"/>
        <n v="242.476"/>
        <n v="137.06"/>
        <n v="159.075"/>
        <n v="84.005"/>
        <n v="170.3"/>
        <n v="83.44"/>
        <n v="50.0"/>
        <n v="88.05"/>
        <n v="22.76"/>
        <n v="1194.345"/>
        <n v="2837.114"/>
        <n v="88.0"/>
        <n v="1213.627"/>
        <n v="139.42"/>
        <n v="356.32"/>
        <n v="1015.488"/>
        <n v="1209.08"/>
        <n v="614.46"/>
        <n v="992.2"/>
        <n v="326.92"/>
        <n v="176.92"/>
        <n v="226.1"/>
        <n v="18.22"/>
        <n v="181.52"/>
        <n v="80.64"/>
        <n v="859.12"/>
        <n v="352.9"/>
        <n v="30.14"/>
        <n v="368.16"/>
        <n v="129.84"/>
        <n v="77.98"/>
        <n v="779.35"/>
        <n v="44.8"/>
        <n v="90.1"/>
        <n v="127.88"/>
        <n v="228.58"/>
        <n v="253.74"/>
        <n v="30.92"/>
        <n v="118.91"/>
        <n v="478.44"/>
        <n v="31.02"/>
        <n v="601.22"/>
        <n v="182.26"/>
        <n v="755.4"/>
        <n v="57.1"/>
        <n v="214.286"/>
        <n v="145.76"/>
        <n v="632.653"/>
        <n v="1581.18"/>
        <n v="593.93"/>
        <n v="430.09"/>
        <n v="503.65"/>
        <n v="376.65"/>
        <n v="341.12"/>
        <n v="54.5"/>
        <n v="356.71"/>
        <n v="219.04"/>
        <n v="248.68"/>
        <n v="271.88"/>
        <n v="161.97"/>
        <n v="35.46"/>
        <n v="779.3"/>
        <n v="612.245"/>
        <n v="229.83"/>
        <n v="2171.16"/>
        <n v="32.66"/>
        <n v="258.32"/>
        <n v="673.29"/>
        <n v="73.07"/>
        <n v="353.62"/>
        <n v="315.68"/>
        <n v="339.88"/>
        <n v="260.76"/>
        <n v="8.1"/>
        <n v="376.192"/>
        <n v="591.1"/>
        <n v="223.52"/>
        <n v="396.89"/>
        <n v="1288.22"/>
        <n v="1304.05"/>
        <n v="1464.53"/>
        <n v="61.26"/>
        <n v="120.5"/>
        <n v="388.43"/>
        <n v="1344.17"/>
        <n v="1476.19"/>
        <n v="258.24"/>
        <n v="545.93"/>
        <n v="369.18"/>
        <n v="346.36"/>
        <n v="418.2"/>
        <n v="30.38"/>
        <n v="546.627"/>
        <n v="945.56"/>
        <n v="1566.08"/>
        <n v="156.68"/>
        <n v="540.5"/>
        <n v="523.29"/>
        <n v="106.91"/>
        <n v="33.71"/>
        <n v="159.2"/>
        <n v="482.48"/>
        <n v="695.96"/>
        <n v="181.58"/>
      </sharedItems>
    </cacheField>
    <cacheField name="royality per ton" numFmtId="0">
      <sharedItems containsSemiMixedTypes="0" containsString="0" containsNumber="1" containsInteger="1">
        <n v="100.0"/>
        <n v="238.0"/>
        <n v="0.0"/>
      </sharedItems>
    </cacheField>
    <cacheField name="rate per mt " numFmtId="0">
      <sharedItems containsSemiMixedTypes="0" containsString="0" containsNumber="1" containsInteger="1">
        <n v="430.0"/>
        <n v="590.0"/>
        <n v="1252.0"/>
        <n v="542.0"/>
        <n v="912.0"/>
        <n v="1462.0"/>
        <n v="575.0"/>
        <n v="400.0"/>
        <n v="1400.0"/>
        <n v="1575.0"/>
        <n v="1100.0"/>
        <n v="975.0"/>
        <n v="1900.0"/>
        <n v="500.0"/>
        <n v="1590.0"/>
        <n v="1062.0"/>
        <n v="1300.0"/>
        <n v="750.0"/>
        <n v="825.0"/>
        <n v="700.0"/>
        <n v="1800.0"/>
        <n v="1850.0"/>
        <n v="565.0"/>
        <n v="800.0"/>
        <n v="2400.0"/>
        <n v="1500.0"/>
        <n v="840.0"/>
        <n v="705.0"/>
        <n v="980.0"/>
        <n v="14754.0"/>
        <n v="2550.0"/>
        <n v="1600.0"/>
        <n v="650.0"/>
        <n v="640.0"/>
        <n v="2050.0"/>
        <n v="1450.0"/>
      </sharedItems>
    </cacheField>
    <cacheField name="tax in fprm of gst per mtor per bag" numFmtId="0">
      <sharedItems containsSemiMixedTypes="0" containsString="0" containsNumber="1" containsInteger="1">
        <n v="5.0"/>
        <n v="8.0"/>
      </sharedItems>
    </cacheField>
    <cacheField name="royality generated" numFmtId="0">
      <sharedItems containsSemiMixedTypes="0" containsString="0" containsNumber="1">
        <n v="12346.95"/>
        <n v="18317.25"/>
        <n v="63526.05"/>
        <n v="21856.254"/>
        <n v="11885.244"/>
        <n v="18592.56"/>
        <n v="975859.5"/>
        <n v="60676.35"/>
        <n v="61613.99999999999"/>
        <n v="4797.45"/>
        <n v="81342.45"/>
        <n v="32945.85"/>
        <n v="0.0"/>
        <n v="58786.35"/>
        <n v="34821.15"/>
        <n v="80930.85"/>
        <n v="39468.45"/>
        <n v="33491.598000000005"/>
        <n v="9211.314"/>
        <n v="55025.481"/>
        <n v="73475.598"/>
        <n v="29145.837"/>
        <n v="702.45"/>
        <n v="99136.57949999999"/>
        <n v="20081.964"/>
        <n v="20266.89"/>
        <n v="39536.7"/>
        <n v="31878.000000000004"/>
        <n v="20896.05"/>
        <n v="52989.3"/>
        <n v="29208.311999999998"/>
        <n v="17443.019999999997"/>
        <n v="61637.625"/>
        <n v="8482.95"/>
        <n v="50872.5"/>
        <n v="11637.15"/>
        <n v="25459.98"/>
        <n v="39752.8425"/>
        <n v="20992.8495"/>
        <n v="8761.2"/>
        <n v="12495.0"/>
        <n v="20151.936"/>
        <n v="38656.8"/>
        <n v="32447.016000000003"/>
        <n v="81831.75"/>
        <n v="11195.52"/>
        <n v="7726.908"/>
      </sharedItems>
    </cacheField>
    <cacheField name="revenue before royality" numFmtId="0">
      <sharedItems containsSemiMixedTypes="0" containsString="0" containsNumber="1">
        <n v="62322.700000000004"/>
        <n v="92458.5"/>
        <n v="417456.9"/>
        <n v="130315.4"/>
        <n v="37096.8"/>
        <n v="85560.0"/>
        <n v="6638500.0"/>
        <n v="398730.3"/>
        <n v="311003.99999999994"/>
        <n v="31526.1"/>
        <n v="534536.1000000001"/>
        <n v="216501.3"/>
        <n v="722228.75"/>
        <n v="28195.999999999996"/>
        <n v="386310.3"/>
        <n v="228824.7"/>
        <n v="408508.1"/>
        <n v="302484.49999999994"/>
        <n v="111706.00000000001"/>
        <n v="199221.69999999998"/>
        <n v="333774.0"/>
        <n v="89907.00000000001"/>
        <n v="160827.5"/>
        <n v="29756.0"/>
        <n v="199689.80000000002"/>
        <n v="28750.8"/>
        <n v="253218.5"/>
        <n v="499834.0"/>
        <n v="64083.75"/>
        <n v="134124.5"/>
        <n v="4616.1"/>
        <n v="483511.75"/>
        <n v="289642.5"/>
        <n v="646723.0"/>
        <n v="88391.04000000001"/>
        <n v="239694.0"/>
        <n v="62095.0"/>
        <n v="466646.99999999994"/>
        <n v="49896.0"/>
        <n v="459637.75"/>
        <n v="21884.0"/>
        <n v="591090.45"/>
        <n v="163870.0"/>
        <n v="466849.0"/>
        <n v="93414.5"/>
        <n v="235750.0"/>
        <n v="66556.0"/>
        <n v="136612.0"/>
        <n v="93265.0"/>
        <n v="259812.6"/>
        <n v="160908.00000000003"/>
        <n v="137316.9"/>
        <n v="348215.4"/>
        <n v="141892.75"/>
        <n v="80206.0"/>
        <n v="264195.0"/>
        <n v="198696.0"/>
        <n v="80270.0"/>
        <n v="405047.25"/>
        <n v="84040.0"/>
        <n v="42818.700000000004"/>
        <n v="334305.0"/>
        <n v="714546.0"/>
        <n v="58739.9"/>
        <n v="167308.44"/>
        <n v="68530.0"/>
        <n v="206797.5"/>
        <n v="65523.899999999994"/>
        <n v="221390.00000000003"/>
        <n v="44223.2"/>
        <n v="39000.0"/>
        <n v="50628.75"/>
        <n v="9104.0"/>
        <n v="895758.75"/>
        <n v="1418557.0"/>
        <n v="72600.0"/>
        <n v="910220.25"/>
        <n v="221677.8"/>
        <n v="463216.0"/>
        <n v="710841.6000000001"/>
        <n v="1571804.0"/>
        <n v="430122.0"/>
        <n v="496100.0"/>
        <n v="588456.0"/>
        <n v="229995.99999999997"/>
        <n v="418285.0"/>
        <n v="10294.3"/>
        <n v="72608.0"/>
        <n v="120153.6"/>
        <n v="1366000.8"/>
        <n v="282320.0"/>
        <n v="39182.0"/>
        <n v="195124.80000000002"/>
        <n v="193461.6"/>
        <n v="144263.0"/>
        <n v="413055.5"/>
        <n v="58240.0"/>
        <n v="117129.99999999999"/>
        <n v="236578.0"/>
        <n v="297154.0"/>
        <n v="469419.0"/>
        <n v="46070.8"/>
        <n v="285384.0"/>
        <n v="717660.0"/>
        <n v="49321.8"/>
        <n v="240488.0"/>
        <n v="337181.0"/>
        <n v="982020.0"/>
        <n v="47964.0"/>
        <n v="300000.4"/>
        <n v="102760.79999999999"/>
        <n v="885714.2000000001"/>
        <n v="1264944.0"/>
        <n v="237571.99999999997"/>
        <n v="795666.5"/>
        <n v="654745.0"/>
        <n v="369117.0"/>
        <n v="334297.6"/>
        <n v="53410.0"/>
        <n v="349575.8"/>
        <n v="284752.0"/>
        <n v="3669024.72"/>
        <n v="693294.0"/>
        <n v="210561.0"/>
        <n v="67374.0"/>
        <n v="1246880.0"/>
        <n v="857143.0"/>
        <n v="91932.0"/>
        <n v="1411254.0"/>
        <n v="60420.99999999999"/>
        <n v="335816.0"/>
        <n v="430905.6"/>
        <n v="36535.0"/>
        <n v="530430.0"/>
        <n v="647144.0"/>
        <n v="217523.2"/>
        <n v="534558.0"/>
        <n v="10530.0"/>
        <n v="188096.0"/>
        <n v="295550.0"/>
        <n v="290576.0"/>
        <n v="158756.0"/>
        <n v="837343.0"/>
        <n v="2412492.5"/>
        <n v="1903889.0"/>
        <n v="51458.4"/>
        <n v="156650.0"/>
        <n v="194215.0"/>
        <n v="1075336.0"/>
        <n v="2066666.0"/>
        <n v="182059.2"/>
        <n v="272965.0"/>
        <n v="682983.0"/>
        <n v="450268.0"/>
        <n v="664938.0"/>
        <n v="25519.2"/>
        <n v="385372.035"/>
        <n v="1749286.0"/>
        <n v="1104086.4"/>
        <n v="289858.0"/>
        <n v="702650.0"/>
        <n v="209316.0"/>
        <n v="69491.5"/>
        <n v="26968.0"/>
        <n v="294520.0"/>
        <n v="627224.0"/>
        <n v="1106576.4000000001"/>
        <n v="263291.0"/>
      </sharedItems>
    </cacheField>
    <cacheField name="actual revenue" numFmtId="0">
      <sharedItems containsSemiMixedTypes="0" containsString="0" containsNumber="1">
        <n v="65438.83500000001"/>
        <n v="97081.425"/>
        <n v="438329.745"/>
        <n v="136831.16999999998"/>
        <n v="38951.64"/>
        <n v="89838.0"/>
        <n v="6970425.0"/>
        <n v="418666.815"/>
        <n v="326554.19999999995"/>
        <n v="33102.405"/>
        <n v="561262.9050000001"/>
        <n v="227326.365"/>
        <n v="758340.1875"/>
        <n v="29605.799999999996"/>
        <n v="405625.815"/>
        <n v="240265.935"/>
        <n v="428933.505"/>
        <n v="317608.7249999999"/>
        <n v="117291.30000000002"/>
        <n v="209182.78499999997"/>
        <n v="350462.7"/>
        <n v="94402.35000000002"/>
        <n v="168868.875"/>
        <n v="31243.8"/>
        <n v="209674.29"/>
        <n v="30188.34"/>
        <n v="265879.425"/>
        <n v="524825.7"/>
        <n v="67287.9375"/>
        <n v="140830.725"/>
        <n v="4846.905000000001"/>
        <n v="507687.3375"/>
        <n v="304124.625"/>
        <n v="679059.15"/>
        <n v="92810.592"/>
        <n v="251678.7"/>
        <n v="65199.75"/>
        <n v="489979.3499999999"/>
        <n v="52390.8"/>
        <n v="482619.6375"/>
        <n v="22978.2"/>
        <n v="620644.9724999999"/>
        <n v="172063.5"/>
        <n v="490191.45"/>
        <n v="98085.225"/>
        <n v="247537.5"/>
        <n v="69883.8"/>
        <n v="143442.6"/>
        <n v="97928.25"/>
        <n v="272803.23"/>
        <n v="168953.40000000002"/>
        <n v="144182.745"/>
        <n v="365626.17000000004"/>
        <n v="148987.3875"/>
        <n v="84216.3"/>
        <n v="277404.75"/>
        <n v="208630.8"/>
        <n v="84283.5"/>
        <n v="425299.6125"/>
        <n v="88242.0"/>
        <n v="44959.635"/>
        <n v="351020.25"/>
        <n v="750273.3"/>
        <n v="61676.895000000004"/>
        <n v="175673.862"/>
        <n v="71956.5"/>
        <n v="217137.375"/>
        <n v="68800.095"/>
        <n v="232459.50000000003"/>
        <n v="46434.36"/>
        <n v="40950.0"/>
        <n v="53160.1875"/>
        <n v="9559.2"/>
        <n v="940546.6875"/>
        <n v="1489484.85"/>
        <n v="76230.0"/>
        <n v="955731.2625"/>
        <n v="232761.69"/>
        <n v="486376.8"/>
        <n v="746383.68"/>
        <n v="1650394.2"/>
        <n v="451628.1"/>
        <n v="520905.0"/>
        <n v="617878.8"/>
        <n v="241495.79999999996"/>
        <n v="439199.25"/>
        <n v="10809.015"/>
        <n v="76238.4"/>
        <n v="126161.28"/>
        <n v="1434300.84"/>
        <n v="296436.0"/>
        <n v="41141.1"/>
        <n v="204881.04"/>
        <n v="203134.68"/>
        <n v="151476.15"/>
        <n v="433708.275"/>
        <n v="61152.0"/>
        <n v="122986.49999999999"/>
        <n v="248406.9"/>
        <n v="312011.7"/>
        <n v="492889.95"/>
        <n v="48374.340000000004"/>
        <n v="299653.2"/>
        <n v="753543.0"/>
        <n v="51787.89"/>
        <n v="252512.4"/>
        <n v="354040.05"/>
        <n v="1031121.0"/>
        <n v="50362.2"/>
        <n v="315000.42000000004"/>
        <n v="107898.83999999998"/>
        <n v="929999.91"/>
        <n v="1328191.2"/>
        <n v="249450.59999999998"/>
        <n v="835449.825"/>
        <n v="687482.25"/>
        <n v="387572.85"/>
        <n v="351012.48"/>
        <n v="56080.5"/>
        <n v="367054.58999999997"/>
        <n v="298989.6"/>
        <n v="3852475.9560000002"/>
        <n v="727958.7"/>
        <n v="221089.05"/>
        <n v="70742.7"/>
        <n v="1309224.0"/>
        <n v="925714.44"/>
        <n v="96528.6"/>
        <n v="1481816.7"/>
        <n v="63442.049999999996"/>
        <n v="352606.8"/>
        <n v="452450.88"/>
        <n v="38361.75"/>
        <n v="556951.5"/>
        <n v="679501.2"/>
        <n v="228399.36000000002"/>
        <n v="561285.9"/>
        <n v="11056.5"/>
        <n v="197500.8"/>
        <n v="310327.5"/>
        <n v="305104.8"/>
        <n v="166693.8"/>
        <n v="879210.15"/>
        <n v="2533117.125"/>
        <n v="1999083.45"/>
        <n v="54031.32"/>
        <n v="164482.5"/>
        <n v="203925.75"/>
        <n v="1129102.8"/>
        <n v="2169999.3"/>
        <n v="191162.16"/>
        <n v="286613.25"/>
        <n v="717132.15"/>
        <n v="472781.4"/>
        <n v="698184.9"/>
        <n v="26795.16"/>
        <n v="404640.63674999995"/>
        <n v="1836750.3"/>
        <n v="1159290.72"/>
        <n v="304350.9"/>
        <n v="737782.5"/>
        <n v="219781.8"/>
        <n v="72966.075"/>
        <n v="28316.4"/>
        <n v="309246.0"/>
        <n v="658585.2"/>
        <n v="1161905.2200000002"/>
        <n v="276455.55"/>
      </sharedItems>
    </cacheField>
    <cacheField name="profit per ton" numFmtId="0">
      <sharedItems containsSemiMixedTypes="0" containsString="0" containsNumber="1" containsInteger="1">
        <n v="50.0"/>
      </sharedItems>
    </cacheField>
    <cacheField name="profit amount" numFmtId="0">
      <sharedItems containsSemiMixedTypes="0" containsString="0" containsNumber="1">
        <n v="5879.5"/>
        <n v="8722.5"/>
        <n v="30250.5"/>
        <n v="4373.0"/>
        <n v="2378.0"/>
        <n v="3720.0000000000005"/>
        <n v="195250.0"/>
        <n v="28893.5"/>
        <n v="29339.999999999996"/>
        <n v="2284.5"/>
        <n v="38734.5"/>
        <n v="15688.5"/>
        <n v="62802.5"/>
        <n v="3524.4999999999995"/>
        <n v="27993.5"/>
        <n v="16581.5"/>
        <n v="38538.5"/>
        <n v="26302.999999999996"/>
        <n v="3989.5000000000005"/>
        <n v="18794.5"/>
        <n v="11920.5"/>
        <n v="7818.000000000001"/>
        <n v="13985.0"/>
        <n v="3719.5"/>
        <n v="6701.000000000001"/>
        <n v="1843.0"/>
        <n v="11009.5"/>
        <n v="14701.0"/>
        <n v="5572.5"/>
        <n v="5831.5"/>
        <n v="334.5"/>
        <n v="42044.5"/>
        <n v="9195.0"/>
        <n v="29396.499999999996"/>
        <n v="4846.0"/>
        <n v="12292.0"/>
        <n v="2822.5"/>
        <n v="40578.0"/>
        <n v="6237.0"/>
        <n v="39968.5"/>
        <n v="2735.5"/>
        <n v="19835.25"/>
        <n v="5852.5"/>
        <n v="12285.5"/>
        <n v="8123.0"/>
        <n v="20500.0"/>
        <n v="8319.5"/>
        <n v="4018.0"/>
        <n v="4054.9999999999995"/>
        <n v="18827.0"/>
        <n v="15180.000000000002"/>
        <n v="9950.5"/>
        <n v="25233.0"/>
        <n v="12338.5"/>
        <n v="2864.5"/>
        <n v="6952.500000000001"/>
        <n v="5844.0"/>
        <n v="3490.0"/>
        <n v="29351.25"/>
        <n v="8404.0"/>
        <n v="4039.5000000000005"/>
        <n v="24225.0"/>
        <n v="22470.0"/>
        <n v="5541.5"/>
        <n v="12123.8"/>
        <n v="6853.0"/>
        <n v="7953.749999999999"/>
        <n v="4200.25"/>
        <n v="8515.0"/>
        <n v="4172.0"/>
        <n v="2500.0"/>
        <n v="4402.5"/>
        <n v="1138.0"/>
        <n v="59717.25"/>
        <n v="141855.7"/>
        <n v="4400.0"/>
        <n v="60681.35"/>
        <n v="6970.999999999999"/>
        <n v="17816.0"/>
        <n v="50774.4"/>
        <n v="60454.0"/>
        <n v="30723.0"/>
        <n v="49610.0"/>
        <n v="16346.0"/>
        <n v="8846.0"/>
        <n v="11305.0"/>
        <n v="911.0"/>
        <n v="9076.0"/>
        <n v="4032.0"/>
        <n v="42956.0"/>
        <n v="17645.0"/>
        <n v="1507.0"/>
        <n v="18408.0"/>
        <n v="6492.0"/>
        <n v="3899.0"/>
        <n v="38967.5"/>
        <n v="2240.0"/>
        <n v="4505.0"/>
        <n v="6394.0"/>
        <n v="11429.0"/>
        <n v="12687.0"/>
        <n v="1546.0"/>
        <n v="5945.5"/>
        <n v="23922.0"/>
        <n v="1551.0"/>
        <n v="30061.0"/>
        <n v="9113.0"/>
        <n v="37770.0"/>
        <n v="2855.0"/>
        <n v="10714.3"/>
        <n v="7288.0"/>
        <n v="31632.65"/>
        <n v="79059.0"/>
        <n v="29696.499999999996"/>
        <n v="21504.5"/>
        <n v="25182.5"/>
        <n v="18832.5"/>
        <n v="17056.0"/>
        <n v="2725.0"/>
        <n v="17835.5"/>
        <n v="10952.0"/>
        <n v="12434.0"/>
        <n v="13594.0"/>
        <n v="8098.5"/>
        <n v="1773.0"/>
        <n v="38965.0"/>
        <n v="30612.25"/>
        <n v="11491.5"/>
        <n v="108558.0"/>
        <n v="1632.9999999999998"/>
        <n v="12916.0"/>
        <n v="33664.5"/>
        <n v="3653.4999999999995"/>
        <n v="17681.0"/>
        <n v="15784.0"/>
        <n v="16994.0"/>
        <n v="13038.0"/>
        <n v="405.0"/>
        <n v="18809.6"/>
        <n v="29555.0"/>
        <n v="11176.0"/>
        <n v="19844.5"/>
        <n v="64411.0"/>
        <n v="65202.5"/>
        <n v="73226.5"/>
        <n v="3063.0"/>
        <n v="6025.0"/>
        <n v="19421.5"/>
        <n v="67208.5"/>
        <n v="73809.5"/>
        <n v="12912.0"/>
        <n v="27296.499999999996"/>
        <n v="18459.0"/>
        <n v="17318.0"/>
        <n v="20910.0"/>
        <n v="1519.0"/>
        <n v="27331.35"/>
        <n v="47278.0"/>
        <n v="78304.0"/>
        <n v="7834.0"/>
        <n v="27025.0"/>
        <n v="26164.5"/>
        <n v="5345.5"/>
        <n v="1685.5"/>
        <n v="7959.999999999999"/>
        <n v="24124.0"/>
        <n v="34798.0"/>
        <n v="9079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68" sheet="cement sell data1"/>
  </cacheSource>
  <cacheFields>
    <cacheField name="Invoice number" numFmtId="0">
      <sharedItems containsSemiMixedTypes="0" containsString="0" containsNumber="1" containsInteger="1">
        <n v="420.0"/>
        <n v="437.0"/>
        <n v="438.0"/>
        <n v="443.0"/>
        <n v="450.0"/>
        <n v="410.0"/>
        <n v="399.0"/>
        <n v="400.0"/>
        <n v="401.0"/>
        <n v="402.0"/>
        <n v="433.0"/>
        <n v="51.0"/>
        <n v="53.0"/>
        <n v="69.0"/>
        <n v="70.0"/>
        <n v="67.0"/>
        <n v="77.0"/>
        <n v="78.0"/>
        <n v="79.0"/>
        <n v="80.0"/>
        <n v="539.0"/>
        <n v="538.0"/>
        <n v="537.0"/>
        <n v="535.0"/>
        <n v="528.0"/>
        <n v="529.0"/>
        <n v="530.0"/>
        <n v="526.0"/>
        <n v="547.0"/>
        <n v="545.0"/>
        <n v="541.0"/>
        <n v="62.0"/>
        <n v="451.0"/>
        <n v="453.0"/>
        <n v="454.0"/>
        <n v="456.0"/>
        <n v="457.0"/>
        <n v="458.0"/>
        <n v="459.0"/>
        <n v="460.0"/>
        <n v="461.0"/>
        <n v="462.0"/>
        <n v="463.0"/>
        <n v="156.0"/>
        <n v="228.0"/>
        <n v="268.0"/>
        <n v="275.0"/>
        <n v="265.0"/>
        <n v="269.0"/>
        <n v="276.0"/>
        <n v="285.0"/>
        <n v="310.0"/>
        <n v="312.0"/>
        <n v="325.0"/>
        <n v="335.0"/>
        <n v="356.0"/>
        <n v="358.0"/>
        <n v="365.0"/>
        <n v="366.0"/>
        <n v="375.0"/>
        <n v="376.0"/>
        <n v="377.0"/>
        <n v="385.0"/>
        <n v="386.0"/>
      </sharedItems>
    </cacheField>
    <cacheField name="Date" numFmtId="14">
      <sharedItems containsSemiMixedTypes="0" containsDate="1" containsString="0">
        <d v="2021-03-15T00:00:00Z"/>
        <d v="2021-04-05T00:00:00Z"/>
        <d v="2021-04-17T00:00:00Z"/>
        <d v="2021-04-15T00:00:00Z"/>
        <d v="2021-02-26T00:00:00Z"/>
        <d v="2021-01-08T00:00:00Z"/>
        <d v="2021-01-22T00:00:00Z"/>
        <d v="2021-03-29T00:00:00Z"/>
        <d v="2021-02-02T00:00:00Z"/>
        <d v="2021-03-04T00:00:00Z"/>
        <d v="2021-03-06T00:00:00Z"/>
        <d v="2021-03-30T00:00:00Z"/>
        <d v="2021-08-30T00:00:00Z"/>
        <d v="2021-02-27T00:00:00Z"/>
        <d v="2021-10-13T00:00:00Z"/>
        <d v="2021-10-08T00:00:00Z"/>
        <d v="2021-12-28T00:00:00Z"/>
        <d v="2021-12-29T00:00:00Z"/>
        <d v="2021-12-30T00:00:00Z"/>
        <d v="2021-12-20T00:00:00Z"/>
        <d v="2021-02-15T00:00:00Z"/>
        <d v="2021-02-07T00:00:00Z"/>
        <d v="2021-12-24T00:00:00Z"/>
        <d v="2021-12-31T00:00:00Z"/>
        <d v="2021-05-12T00:00:00Z"/>
        <d v="2021-05-13T00:00:00Z"/>
        <d v="2021-05-15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7-05T00:00:00Z"/>
        <d v="2021-07-08T00:00:00Z"/>
        <d v="2021-07-15T00:00:00Z"/>
        <d v="2021-07-20T00:00:00Z"/>
        <d v="2021-07-25T00:00:00Z"/>
        <d v="2021-08-06T00:00:00Z"/>
        <d v="2021-08-10T00:00:00Z"/>
        <d v="2021-08-15T00:00:00Z"/>
        <d v="2021-08-18T00:00:00Z"/>
        <d v="2021-08-25T00:00:00Z"/>
        <d v="2021-09-05T00:00:00Z"/>
        <d v="2021-09-07T00:00:00Z"/>
        <d v="2021-09-15T00:00:00Z"/>
        <d v="2021-09-26T00:00:00Z"/>
        <d v="2021-10-11T00:00:00Z"/>
        <d v="2021-10-14T00:00:00Z"/>
        <d v="2021-10-18T00:00:00Z"/>
        <d v="2021-10-19T00:00:00Z"/>
        <d v="2021-11-15T00:00:00Z"/>
        <d v="2021-11-16T00:00:00Z"/>
        <d v="2021-11-25T00:00:00Z"/>
        <d v="2021-11-18T00:00:00Z"/>
        <d v="2021-11-19T00:00:00Z"/>
      </sharedItems>
    </cacheField>
    <cacheField name="Place" numFmtId="0">
      <sharedItems>
        <s v="nalanda university"/>
        <s v="Vaishali"/>
        <s v="Rajgir stadium"/>
        <s v="science city"/>
        <s v="nawada"/>
        <s v="Giriyak"/>
        <s v="pawapuri"/>
        <s v="varisaliganj"/>
        <s v="biharsharif"/>
      </sharedItems>
    </cacheField>
    <cacheField name="Name of party" numFmtId="0">
      <sharedItems>
        <s v="Ncc Limited"/>
        <s v="Shapoorji Pallonji &amp;Co.Pvt.Ltd"/>
        <s v="shakti ganesh infr&amp;pvt"/>
        <s v="naresh singh"/>
        <s v="birla traders"/>
        <s v="vikash yadav"/>
        <s v="ramesh singh"/>
        <s v="virendra yadav"/>
        <s v="sant baba traders"/>
        <s v="jip school"/>
        <s v="asho yadav"/>
        <s v="bhola verma"/>
        <s v="mahesh mauli"/>
        <s v="rathor yadav"/>
        <s v="jpc traders"/>
        <s v="keshav kumar"/>
        <s v="vinod ji"/>
        <s v="ambey cement traders"/>
        <s v="kittu singh"/>
        <s v="prashant"/>
        <s v="gaurav ji"/>
      </sharedItems>
    </cacheField>
    <cacheField name="Product" numFmtId="0">
      <sharedItems>
        <s v="cement ppc"/>
        <s v="cement opc"/>
      </sharedItems>
    </cacheField>
    <cacheField name="Sells in bag" numFmtId="0">
      <sharedItems containsSemiMixedTypes="0" containsString="0" containsNumber="1" containsInteger="1">
        <n v="2000.0"/>
        <n v="2600.0"/>
        <n v="500.0"/>
        <n v="3000.0"/>
        <n v="800.0"/>
        <n v="400.0"/>
        <n v="1199.0"/>
        <n v="1200.0"/>
        <n v="1000.0"/>
        <n v="238.0"/>
        <n v="4000.0"/>
        <n v="700.0"/>
        <n v="1500.0"/>
        <n v="1400.0"/>
        <n v="1100.0"/>
        <n v="150.0"/>
        <n v="200.0"/>
        <n v="300.0"/>
        <n v="250.0"/>
        <n v="100.0"/>
        <n v="175.0"/>
        <n v="220.0"/>
        <n v="120.0"/>
        <n v="50.0"/>
        <n v="145.0"/>
        <n v="210.0"/>
        <n v="450.0"/>
        <n v="125.0"/>
        <n v="135.0"/>
      </sharedItems>
    </cacheField>
    <cacheField name="Rate per bag" numFmtId="0">
      <sharedItems containsSemiMixedTypes="0" containsString="0" containsNumber="1">
        <n v="250.0"/>
        <n v="281.25"/>
        <n v="290.63"/>
        <n v="256.25"/>
        <n v="324.22"/>
        <n v="234.38"/>
        <n v="266.0"/>
        <n v="300.78"/>
        <n v="304.69"/>
        <n v="812.5"/>
        <n v="273.44"/>
        <n v="257.81"/>
        <n v="269.53"/>
        <n v="297.65"/>
        <n v="350.0"/>
        <n v="300.0"/>
        <n v="257.0"/>
        <n v="264.0"/>
        <n v="254.0"/>
        <n v="275.0"/>
        <n v="281.0"/>
        <n v="261.0"/>
        <n v="285.0"/>
        <n v="286.0"/>
        <n v="256.61"/>
        <n v="320.0"/>
        <n v="285.85"/>
        <n v="286.15"/>
        <n v="260.15"/>
        <n v="280.0"/>
        <n v="261.25"/>
      </sharedItems>
    </cacheField>
    <cacheField name="Gst /bags" numFmtId="0">
      <sharedItems containsSemiMixedTypes="0" containsString="0" containsNumber="1" containsInteger="1">
        <n v="28.0"/>
      </sharedItems>
    </cacheField>
    <cacheField name="Weight/bag in mt" numFmtId="0">
      <sharedItems containsSemiMixedTypes="0" containsString="0" containsNumber="1">
        <n v="0.05"/>
      </sharedItems>
    </cacheField>
    <cacheField name="Sells weight" numFmtId="0">
      <sharedItems containsSemiMixedTypes="0" containsString="0" containsNumber="1">
        <n v="100.0"/>
        <n v="130.0"/>
        <n v="25.0"/>
        <n v="150.0"/>
        <n v="40.0"/>
        <n v="20.0"/>
        <n v="59.95"/>
        <n v="60.0"/>
        <n v="50.0"/>
        <n v="11.9"/>
        <n v="200.0"/>
        <n v="35.0"/>
        <n v="75.0"/>
        <n v="70.0"/>
        <n v="55.0"/>
        <n v="7.5"/>
        <n v="10.0"/>
        <n v="15.0"/>
        <n v="12.5"/>
        <n v="5.0"/>
        <n v="8.75"/>
        <n v="11.0"/>
        <n v="6.0"/>
        <n v="2.5"/>
        <n v="7.25"/>
        <n v="10.5"/>
        <n v="22.5"/>
        <n v="6.25"/>
        <n v="6.75"/>
      </sharedItems>
    </cacheField>
    <cacheField name="Purchase rate/bag" numFmtId="0">
      <sharedItems containsSemiMixedTypes="0" containsString="0" containsNumber="1">
        <n v="242.0"/>
        <n v="273.25"/>
        <n v="282.63"/>
        <n v="248.25"/>
        <n v="316.22"/>
        <n v="226.38"/>
        <n v="258.0"/>
        <n v="291.78"/>
        <n v="295.69"/>
        <n v="802.5"/>
        <n v="290.78"/>
        <n v="294.69"/>
        <n v="266.44"/>
        <n v="250.81"/>
        <n v="262.53"/>
        <n v="290.65"/>
        <n v="274.25"/>
        <n v="294.78"/>
        <n v="344.0"/>
        <n v="294.0"/>
        <n v="251.0"/>
        <n v="248.0"/>
        <n v="267.0"/>
        <n v="273.0"/>
        <n v="292.0"/>
        <n v="253.0"/>
        <n v="277.0"/>
        <n v="278.0"/>
        <n v="256.0"/>
        <n v="248.61"/>
        <n v="311.0"/>
        <n v="276.85"/>
        <n v="255.0"/>
        <n v="291.0"/>
        <n v="277.15"/>
        <n v="241.0"/>
        <n v="253.14999999999998"/>
        <n v="254.25"/>
        <n v="293.0"/>
      </sharedItems>
    </cacheField>
    <cacheField name="Revenue before tax" numFmtId="0">
      <sharedItems containsSemiMixedTypes="0" containsString="0" containsNumber="1">
        <n v="500000.0"/>
        <n v="731250.0"/>
        <n v="140625.0"/>
        <n v="871890.0"/>
        <n v="205000.0"/>
        <n v="129688.00000000001"/>
        <n v="281021.62"/>
        <n v="300000.0"/>
        <n v="250000.0"/>
        <n v="281256.0"/>
        <n v="63308.0"/>
        <n v="562500.0"/>
        <n v="281250.0"/>
        <n v="1203120.0"/>
        <n v="304690.0"/>
        <n v="406250.0"/>
        <n v="601560.0"/>
        <n v="365628.0"/>
        <n v="218752.0"/>
        <n v="180467.0"/>
        <n v="107811.99999999999"/>
        <n v="386715.0"/>
        <n v="360934.0"/>
        <n v="283591.0"/>
        <n v="595300.0"/>
        <n v="773889.9999999999"/>
        <n v="52500.0"/>
        <n v="175000.0"/>
        <n v="70000.0"/>
        <n v="45000.0"/>
        <n v="77100.0"/>
        <n v="64250.0"/>
        <n v="26400.0"/>
        <n v="44450.0"/>
        <n v="41250.0"/>
        <n v="56200.0"/>
        <n v="66000.0"/>
        <n v="33000.0"/>
        <n v="182700.0"/>
        <n v="14250.0"/>
        <n v="41470.0"/>
        <n v="55440.0"/>
        <n v="128305.0"/>
        <n v="144000.0"/>
        <n v="32000.0"/>
        <n v="34302.0"/>
        <n v="132000.0"/>
        <n v="15000.0"/>
        <n v="35768.75"/>
        <n v="42922.5"/>
        <n v="390224.99999999994"/>
        <n v="28000.0"/>
        <n v="391875.0"/>
        <n v="33600.0"/>
        <n v="37800.0"/>
        <n v="42000.0"/>
      </sharedItems>
    </cacheField>
    <cacheField name="tax amount" numFmtId="0">
      <sharedItems containsSemiMixedTypes="0" containsString="0" containsNumber="1">
        <n v="140000.0"/>
        <n v="204750.00000000003"/>
        <n v="39375.00000000001"/>
        <n v="244129.2"/>
        <n v="57400.00000000001"/>
        <n v="36312.64000000001"/>
        <n v="78686.0536"/>
        <n v="84000.00000000001"/>
        <n v="70000.0"/>
        <n v="78751.68000000001"/>
        <n v="17726.24"/>
        <n v="157500.00000000003"/>
        <n v="78750.00000000001"/>
        <n v="336873.60000000003"/>
        <n v="85313.20000000001"/>
        <n v="113750.00000000001"/>
        <n v="168436.80000000002"/>
        <n v="102375.84000000001"/>
        <n v="61250.560000000005"/>
        <n v="50530.76"/>
        <n v="30187.36"/>
        <n v="108280.20000000001"/>
        <n v="101061.52"/>
        <n v="79405.48000000001"/>
        <n v="166684.00000000003"/>
        <n v="216689.19999999998"/>
        <n v="14700.000000000002"/>
        <n v="49000.00000000001"/>
        <n v="19600.000000000004"/>
        <n v="12600.000000000002"/>
        <n v="21588.000000000004"/>
        <n v="17990.0"/>
        <n v="7392.000000000001"/>
        <n v="12446.000000000002"/>
        <n v="11550.000000000002"/>
        <n v="15736.000000000002"/>
        <n v="18480.0"/>
        <n v="9240.0"/>
        <n v="51156.00000000001"/>
        <n v="3990.0000000000005"/>
        <n v="11611.6"/>
        <n v="15523.2"/>
        <n v="35925.4"/>
        <n v="40320.00000000001"/>
        <n v="8960.0"/>
        <n v="9604.560000000001"/>
        <n v="36960.0"/>
        <n v="4200.0"/>
        <n v="10015.250000000002"/>
        <n v="12018.300000000001"/>
        <n v="109263.0"/>
        <n v="7840.000000000001"/>
        <n v="109725.00000000001"/>
        <n v="9408.0"/>
        <n v="10584.000000000002"/>
        <n v="11760.000000000002"/>
      </sharedItems>
    </cacheField>
    <cacheField name="Revenue " numFmtId="0">
      <sharedItems containsSemiMixedTypes="0" containsString="0" containsNumber="1">
        <n v="640000.0"/>
        <n v="936000.0"/>
        <n v="180000.0"/>
        <n v="1116019.2"/>
        <n v="262400.0"/>
        <n v="166000.64"/>
        <n v="359707.6736"/>
        <n v="384000.0"/>
        <n v="320000.0"/>
        <n v="360007.68"/>
        <n v="81034.24"/>
        <n v="720000.0"/>
        <n v="360000.0"/>
        <n v="1539993.6"/>
        <n v="390003.2"/>
        <n v="520000.0"/>
        <n v="769996.8"/>
        <n v="468003.84"/>
        <n v="280002.56"/>
        <n v="230997.76"/>
        <n v="137999.36"/>
        <n v="494995.2"/>
        <n v="461995.52"/>
        <n v="362996.48"/>
        <n v="761984.0"/>
        <n v="990579.1999999998"/>
        <n v="67200.0"/>
        <n v="224000.0"/>
        <n v="89600.0"/>
        <n v="57600.0"/>
        <n v="98688.0"/>
        <n v="82240.0"/>
        <n v="33792.0"/>
        <n v="56896.0"/>
        <n v="52800.0"/>
        <n v="71936.0"/>
        <n v="84480.0"/>
        <n v="42240.0"/>
        <n v="233856.0"/>
        <n v="18240.0"/>
        <n v="53081.6"/>
        <n v="70963.2"/>
        <n v="164230.4"/>
        <n v="184320.0"/>
        <n v="40960.0"/>
        <n v="43906.56"/>
        <n v="168960.0"/>
        <n v="19200.0"/>
        <n v="45784.0"/>
        <n v="54940.8"/>
        <n v="499487.99999999994"/>
        <n v="35840.0"/>
        <n v="501600.0"/>
        <n v="43008.0"/>
        <n v="48384.0"/>
        <n v="53760.0"/>
      </sharedItems>
    </cacheField>
    <cacheField name="Profit" numFmtId="0">
      <sharedItems containsSemiMixedTypes="0" containsString="0" containsNumber="1" containsInteger="1">
        <n v="16000.0"/>
        <n v="20800.0"/>
        <n v="4000.0"/>
        <n v="24000.0"/>
        <n v="6400.0"/>
        <n v="3200.0"/>
        <n v="9592.0"/>
        <n v="9600.0"/>
        <n v="8000.0"/>
        <n v="1904.0"/>
        <n v="36000.0"/>
        <n v="9000.0"/>
        <n v="5000.0"/>
        <n v="20000.0"/>
        <n v="12000.0"/>
        <n v="5600.0"/>
        <n v="4900.0"/>
        <n v="2800.0"/>
        <n v="10500.0"/>
        <n v="9800.0"/>
        <n v="7700.0"/>
        <n v="14000.0"/>
        <n v="18200.0"/>
        <n v="3500.0"/>
        <n v="900.0"/>
        <n v="3000.0"/>
        <n v="1200.0"/>
        <n v="1800.0"/>
        <n v="1500.0"/>
        <n v="600.0"/>
        <n v="1050.0"/>
        <n v="1600.0"/>
        <n v="1760.0"/>
        <n v="960.0"/>
        <n v="400.0"/>
        <n v="1160.0"/>
        <n v="1680.0"/>
        <n v="4050.0"/>
        <n v="1080.0"/>
        <n v="4500.0"/>
        <n v="450.0"/>
        <n v="1125.0"/>
        <n v="1350.0"/>
        <n v="700.0"/>
        <n v="350.0"/>
        <n v="840.0"/>
        <n v="945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68" sheet="cement sell data1"/>
  </cacheSource>
  <cacheFields>
    <cacheField name="Invoice number" numFmtId="0">
      <sharedItems containsSemiMixedTypes="0" containsString="0" containsNumber="1" containsInteger="1">
        <n v="420.0"/>
        <n v="437.0"/>
        <n v="438.0"/>
        <n v="443.0"/>
        <n v="450.0"/>
        <n v="410.0"/>
        <n v="399.0"/>
        <n v="400.0"/>
        <n v="401.0"/>
        <n v="402.0"/>
        <n v="433.0"/>
        <n v="51.0"/>
        <n v="53.0"/>
        <n v="69.0"/>
        <n v="70.0"/>
        <n v="67.0"/>
        <n v="77.0"/>
        <n v="78.0"/>
        <n v="79.0"/>
        <n v="80.0"/>
        <n v="539.0"/>
        <n v="538.0"/>
        <n v="537.0"/>
        <n v="535.0"/>
        <n v="528.0"/>
        <n v="529.0"/>
        <n v="530.0"/>
        <n v="526.0"/>
        <n v="547.0"/>
        <n v="545.0"/>
        <n v="541.0"/>
        <n v="62.0"/>
        <n v="451.0"/>
        <n v="453.0"/>
        <n v="454.0"/>
        <n v="456.0"/>
        <n v="457.0"/>
        <n v="458.0"/>
        <n v="459.0"/>
        <n v="460.0"/>
        <n v="461.0"/>
        <n v="462.0"/>
        <n v="463.0"/>
        <n v="156.0"/>
        <n v="228.0"/>
        <n v="268.0"/>
        <n v="275.0"/>
        <n v="265.0"/>
        <n v="269.0"/>
        <n v="276.0"/>
        <n v="285.0"/>
        <n v="310.0"/>
        <n v="312.0"/>
        <n v="325.0"/>
        <n v="335.0"/>
        <n v="356.0"/>
        <n v="358.0"/>
        <n v="365.0"/>
        <n v="366.0"/>
        <n v="375.0"/>
        <n v="376.0"/>
        <n v="377.0"/>
        <n v="385.0"/>
        <n v="386.0"/>
      </sharedItems>
    </cacheField>
    <cacheField name="Date" numFmtId="14">
      <sharedItems containsSemiMixedTypes="0" containsNonDate="0" containsDate="1" containsString="0" minDate="2021-01-08T00:00:00Z" maxDate="2022-01-01T00:00:00Z">
        <d v="2021-03-15T00:00:00Z"/>
        <d v="2021-04-05T00:00:00Z"/>
        <d v="2021-04-17T00:00:00Z"/>
        <d v="2021-04-15T00:00:00Z"/>
        <d v="2021-02-26T00:00:00Z"/>
        <d v="2021-01-08T00:00:00Z"/>
        <d v="2021-01-22T00:00:00Z"/>
        <d v="2021-03-29T00:00:00Z"/>
        <d v="2021-02-02T00:00:00Z"/>
        <d v="2021-03-04T00:00:00Z"/>
        <d v="2021-03-06T00:00:00Z"/>
        <d v="2021-03-30T00:00:00Z"/>
        <d v="2021-08-30T00:00:00Z"/>
        <d v="2021-02-27T00:00:00Z"/>
        <d v="2021-10-13T00:00:00Z"/>
        <d v="2021-10-08T00:00:00Z"/>
        <d v="2021-12-28T00:00:00Z"/>
        <d v="2021-12-29T00:00:00Z"/>
        <d v="2021-12-30T00:00:00Z"/>
        <d v="2021-12-20T00:00:00Z"/>
        <d v="2021-02-15T00:00:00Z"/>
        <d v="2021-02-07T00:00:00Z"/>
        <d v="2021-12-24T00:00:00Z"/>
        <d v="2021-12-31T00:00:00Z"/>
        <d v="2021-05-12T00:00:00Z"/>
        <d v="2021-05-13T00:00:00Z"/>
        <d v="2021-05-15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7-05T00:00:00Z"/>
        <d v="2021-07-08T00:00:00Z"/>
        <d v="2021-07-15T00:00:00Z"/>
        <d v="2021-07-20T00:00:00Z"/>
        <d v="2021-07-25T00:00:00Z"/>
        <d v="2021-08-06T00:00:00Z"/>
        <d v="2021-08-10T00:00:00Z"/>
        <d v="2021-08-15T00:00:00Z"/>
        <d v="2021-08-18T00:00:00Z"/>
        <d v="2021-08-25T00:00:00Z"/>
        <d v="2021-09-05T00:00:00Z"/>
        <d v="2021-09-07T00:00:00Z"/>
        <d v="2021-09-15T00:00:00Z"/>
        <d v="2021-09-26T00:00:00Z"/>
        <d v="2021-10-11T00:00:00Z"/>
        <d v="2021-10-14T00:00:00Z"/>
        <d v="2021-10-18T00:00:00Z"/>
        <d v="2021-10-19T00:00:00Z"/>
        <d v="2021-11-15T00:00:00Z"/>
        <d v="2021-11-16T00:00:00Z"/>
        <d v="2021-11-25T00:00:00Z"/>
        <d v="2021-11-18T00:00:00Z"/>
        <d v="2021-11-19T00:00:00Z"/>
      </sharedItems>
      <fieldGroup base="1">
        <rangePr autoStart="0" autoEnd="0" groupBy="months" startDate="2021-01-08T00:00:00Z" endDate="2022-01-01T00:00:00Z"/>
        <groupItems>
          <s v="&lt;01/08/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2"/>
        </groupItems>
      </fieldGroup>
    </cacheField>
    <cacheField name="Place" numFmtId="0">
      <sharedItems>
        <s v="nalanda university"/>
        <s v="Vaishali"/>
        <s v="Rajgir stadium"/>
        <s v="science city"/>
        <s v="nawada"/>
        <s v="Giriyak"/>
        <s v="pawapuri"/>
        <s v="varisaliganj"/>
        <s v="biharsharif"/>
      </sharedItems>
    </cacheField>
    <cacheField name="Name of party" numFmtId="0">
      <sharedItems>
        <s v="Ncc Limited"/>
        <s v="Shapoorji Pallonji &amp;Co.Pvt.Ltd"/>
        <s v="shakti ganesh infr&amp;pvt"/>
        <s v="naresh singh"/>
        <s v="birla traders"/>
        <s v="vikash yadav"/>
        <s v="ramesh singh"/>
        <s v="virendra yadav"/>
        <s v="sant baba traders"/>
        <s v="jip school"/>
        <s v="asho yadav"/>
        <s v="bhola verma"/>
        <s v="mahesh mauli"/>
        <s v="rathor yadav"/>
        <s v="jpc traders"/>
        <s v="keshav kumar"/>
        <s v="vinod ji"/>
        <s v="ambey cement traders"/>
        <s v="kittu singh"/>
        <s v="prashant"/>
        <s v="gaurav ji"/>
      </sharedItems>
    </cacheField>
    <cacheField name="Product" numFmtId="0">
      <sharedItems>
        <s v="cement ppc"/>
        <s v="cement opc"/>
      </sharedItems>
    </cacheField>
    <cacheField name="Sells in bag" numFmtId="0">
      <sharedItems containsSemiMixedTypes="0" containsString="0" containsNumber="1" containsInteger="1">
        <n v="2000.0"/>
        <n v="2600.0"/>
        <n v="500.0"/>
        <n v="3000.0"/>
        <n v="800.0"/>
        <n v="400.0"/>
        <n v="1199.0"/>
        <n v="1200.0"/>
        <n v="1000.0"/>
        <n v="238.0"/>
        <n v="4000.0"/>
        <n v="700.0"/>
        <n v="1500.0"/>
        <n v="1400.0"/>
        <n v="1100.0"/>
        <n v="150.0"/>
        <n v="200.0"/>
        <n v="300.0"/>
        <n v="250.0"/>
        <n v="100.0"/>
        <n v="175.0"/>
        <n v="220.0"/>
        <n v="120.0"/>
        <n v="50.0"/>
        <n v="145.0"/>
        <n v="210.0"/>
        <n v="450.0"/>
        <n v="125.0"/>
        <n v="135.0"/>
      </sharedItems>
    </cacheField>
    <cacheField name="Rate per bag" numFmtId="0">
      <sharedItems containsSemiMixedTypes="0" containsString="0" containsNumber="1">
        <n v="250.0"/>
        <n v="281.25"/>
        <n v="290.63"/>
        <n v="256.25"/>
        <n v="324.22"/>
        <n v="234.38"/>
        <n v="266.0"/>
        <n v="300.78"/>
        <n v="304.69"/>
        <n v="812.5"/>
        <n v="273.44"/>
        <n v="257.81"/>
        <n v="269.53"/>
        <n v="297.65"/>
        <n v="350.0"/>
        <n v="300.0"/>
        <n v="257.0"/>
        <n v="264.0"/>
        <n v="254.0"/>
        <n v="275.0"/>
        <n v="281.0"/>
        <n v="261.0"/>
        <n v="285.0"/>
        <n v="286.0"/>
        <n v="256.61"/>
        <n v="320.0"/>
        <n v="285.85"/>
        <n v="286.15"/>
        <n v="260.15"/>
        <n v="280.0"/>
        <n v="261.25"/>
      </sharedItems>
    </cacheField>
    <cacheField name="Gst /bags" numFmtId="0">
      <sharedItems containsSemiMixedTypes="0" containsString="0" containsNumber="1" containsInteger="1">
        <n v="28.0"/>
      </sharedItems>
    </cacheField>
    <cacheField name="Weight/bag in mt" numFmtId="0">
      <sharedItems containsSemiMixedTypes="0" containsString="0" containsNumber="1">
        <n v="0.05"/>
      </sharedItems>
    </cacheField>
    <cacheField name="Sells weight" numFmtId="0">
      <sharedItems containsSemiMixedTypes="0" containsString="0" containsNumber="1">
        <n v="100.0"/>
        <n v="130.0"/>
        <n v="25.0"/>
        <n v="150.0"/>
        <n v="40.0"/>
        <n v="20.0"/>
        <n v="59.95"/>
        <n v="60.0"/>
        <n v="50.0"/>
        <n v="11.9"/>
        <n v="200.0"/>
        <n v="35.0"/>
        <n v="75.0"/>
        <n v="70.0"/>
        <n v="55.0"/>
        <n v="7.5"/>
        <n v="10.0"/>
        <n v="15.0"/>
        <n v="12.5"/>
        <n v="5.0"/>
        <n v="8.75"/>
        <n v="11.0"/>
        <n v="6.0"/>
        <n v="2.5"/>
        <n v="7.25"/>
        <n v="10.5"/>
        <n v="22.5"/>
        <n v="6.25"/>
        <n v="6.75"/>
      </sharedItems>
    </cacheField>
    <cacheField name="Purchase rate/bag" numFmtId="0">
      <sharedItems containsSemiMixedTypes="0" containsString="0" containsNumber="1">
        <n v="242.0"/>
        <n v="273.25"/>
        <n v="282.63"/>
        <n v="248.25"/>
        <n v="316.22"/>
        <n v="226.38"/>
        <n v="258.0"/>
        <n v="291.78"/>
        <n v="295.69"/>
        <n v="802.5"/>
        <n v="290.78"/>
        <n v="294.69"/>
        <n v="266.44"/>
        <n v="250.81"/>
        <n v="262.53"/>
        <n v="290.65"/>
        <n v="274.25"/>
        <n v="294.78"/>
        <n v="344.0"/>
        <n v="294.0"/>
        <n v="251.0"/>
        <n v="248.0"/>
        <n v="267.0"/>
        <n v="273.0"/>
        <n v="292.0"/>
        <n v="253.0"/>
        <n v="277.0"/>
        <n v="278.0"/>
        <n v="256.0"/>
        <n v="248.61"/>
        <n v="311.0"/>
        <n v="276.85"/>
        <n v="255.0"/>
        <n v="291.0"/>
        <n v="277.15"/>
        <n v="241.0"/>
        <n v="253.14999999999998"/>
        <n v="254.25"/>
        <n v="293.0"/>
      </sharedItems>
    </cacheField>
    <cacheField name="Revenue before tax" numFmtId="0">
      <sharedItems containsSemiMixedTypes="0" containsString="0" containsNumber="1">
        <n v="500000.0"/>
        <n v="731250.0"/>
        <n v="140625.0"/>
        <n v="871890.0"/>
        <n v="205000.0"/>
        <n v="129688.00000000001"/>
        <n v="281021.62"/>
        <n v="300000.0"/>
        <n v="250000.0"/>
        <n v="281256.0"/>
        <n v="63308.0"/>
        <n v="562500.0"/>
        <n v="281250.0"/>
        <n v="1203120.0"/>
        <n v="304690.0"/>
        <n v="406250.0"/>
        <n v="601560.0"/>
        <n v="365628.0"/>
        <n v="218752.0"/>
        <n v="180467.0"/>
        <n v="107811.99999999999"/>
        <n v="386715.0"/>
        <n v="360934.0"/>
        <n v="283591.0"/>
        <n v="595300.0"/>
        <n v="773889.9999999999"/>
        <n v="52500.0"/>
        <n v="175000.0"/>
        <n v="70000.0"/>
        <n v="45000.0"/>
        <n v="77100.0"/>
        <n v="64250.0"/>
        <n v="26400.0"/>
        <n v="44450.0"/>
        <n v="41250.0"/>
        <n v="56200.0"/>
        <n v="66000.0"/>
        <n v="33000.0"/>
        <n v="182700.0"/>
        <n v="14250.0"/>
        <n v="41470.0"/>
        <n v="55440.0"/>
        <n v="128305.0"/>
        <n v="144000.0"/>
        <n v="32000.0"/>
        <n v="34302.0"/>
        <n v="132000.0"/>
        <n v="15000.0"/>
        <n v="35768.75"/>
        <n v="42922.5"/>
        <n v="390224.99999999994"/>
        <n v="28000.0"/>
        <n v="391875.0"/>
        <n v="33600.0"/>
        <n v="37800.0"/>
        <n v="42000.0"/>
      </sharedItems>
    </cacheField>
    <cacheField name="tax amount" numFmtId="0">
      <sharedItems containsSemiMixedTypes="0" containsString="0" containsNumber="1">
        <n v="140000.0"/>
        <n v="204750.00000000003"/>
        <n v="39375.00000000001"/>
        <n v="244129.2"/>
        <n v="57400.00000000001"/>
        <n v="36312.64000000001"/>
        <n v="78686.0536"/>
        <n v="84000.00000000001"/>
        <n v="70000.0"/>
        <n v="78751.68000000001"/>
        <n v="17726.24"/>
        <n v="157500.00000000003"/>
        <n v="78750.00000000001"/>
        <n v="336873.60000000003"/>
        <n v="85313.20000000001"/>
        <n v="113750.00000000001"/>
        <n v="168436.80000000002"/>
        <n v="102375.84000000001"/>
        <n v="61250.560000000005"/>
        <n v="50530.76"/>
        <n v="30187.36"/>
        <n v="108280.20000000001"/>
        <n v="101061.52"/>
        <n v="79405.48000000001"/>
        <n v="166684.00000000003"/>
        <n v="216689.19999999998"/>
        <n v="14700.000000000002"/>
        <n v="49000.00000000001"/>
        <n v="19600.000000000004"/>
        <n v="12600.000000000002"/>
        <n v="21588.000000000004"/>
        <n v="17990.0"/>
        <n v="7392.000000000001"/>
        <n v="12446.000000000002"/>
        <n v="11550.000000000002"/>
        <n v="15736.000000000002"/>
        <n v="18480.0"/>
        <n v="9240.0"/>
        <n v="51156.00000000001"/>
        <n v="3990.0000000000005"/>
        <n v="11611.6"/>
        <n v="15523.2"/>
        <n v="35925.4"/>
        <n v="40320.00000000001"/>
        <n v="8960.0"/>
        <n v="9604.560000000001"/>
        <n v="36960.0"/>
        <n v="4200.0"/>
        <n v="10015.250000000002"/>
        <n v="12018.300000000001"/>
        <n v="109263.0"/>
        <n v="7840.000000000001"/>
        <n v="109725.00000000001"/>
        <n v="9408.0"/>
        <n v="10584.000000000002"/>
        <n v="11760.000000000002"/>
      </sharedItems>
    </cacheField>
    <cacheField name="Revenue " numFmtId="0">
      <sharedItems containsSemiMixedTypes="0" containsString="0" containsNumber="1">
        <n v="640000.0"/>
        <n v="936000.0"/>
        <n v="180000.0"/>
        <n v="1116019.2"/>
        <n v="262400.0"/>
        <n v="166000.64"/>
        <n v="359707.6736"/>
        <n v="384000.0"/>
        <n v="320000.0"/>
        <n v="360007.68"/>
        <n v="81034.24"/>
        <n v="720000.0"/>
        <n v="360000.0"/>
        <n v="1539993.6"/>
        <n v="390003.2"/>
        <n v="520000.0"/>
        <n v="769996.8"/>
        <n v="468003.84"/>
        <n v="280002.56"/>
        <n v="230997.76"/>
        <n v="137999.36"/>
        <n v="494995.2"/>
        <n v="461995.52"/>
        <n v="362996.48"/>
        <n v="761984.0"/>
        <n v="990579.1999999998"/>
        <n v="67200.0"/>
        <n v="224000.0"/>
        <n v="89600.0"/>
        <n v="57600.0"/>
        <n v="98688.0"/>
        <n v="82240.0"/>
        <n v="33792.0"/>
        <n v="56896.0"/>
        <n v="52800.0"/>
        <n v="71936.0"/>
        <n v="84480.0"/>
        <n v="42240.0"/>
        <n v="233856.0"/>
        <n v="18240.0"/>
        <n v="53081.6"/>
        <n v="70963.2"/>
        <n v="164230.4"/>
        <n v="184320.0"/>
        <n v="40960.0"/>
        <n v="43906.56"/>
        <n v="168960.0"/>
        <n v="19200.0"/>
        <n v="45784.0"/>
        <n v="54940.8"/>
        <n v="499487.99999999994"/>
        <n v="35840.0"/>
        <n v="501600.0"/>
        <n v="43008.0"/>
        <n v="48384.0"/>
        <n v="53760.0"/>
      </sharedItems>
    </cacheField>
    <cacheField name="Profit" numFmtId="0">
      <sharedItems containsSemiMixedTypes="0" containsString="0" containsNumber="1" containsInteger="1">
        <n v="16000.0"/>
        <n v="20800.0"/>
        <n v="4000.0"/>
        <n v="24000.0"/>
        <n v="6400.0"/>
        <n v="3200.0"/>
        <n v="9592.0"/>
        <n v="9600.0"/>
        <n v="8000.0"/>
        <n v="1904.0"/>
        <n v="36000.0"/>
        <n v="9000.0"/>
        <n v="5000.0"/>
        <n v="20000.0"/>
        <n v="12000.0"/>
        <n v="5600.0"/>
        <n v="4900.0"/>
        <n v="2800.0"/>
        <n v="10500.0"/>
        <n v="9800.0"/>
        <n v="7700.0"/>
        <n v="14000.0"/>
        <n v="18200.0"/>
        <n v="3500.0"/>
        <n v="900.0"/>
        <n v="3000.0"/>
        <n v="1200.0"/>
        <n v="1800.0"/>
        <n v="1500.0"/>
        <n v="600.0"/>
        <n v="1050.0"/>
        <n v="1600.0"/>
        <n v="1760.0"/>
        <n v="960.0"/>
        <n v="400.0"/>
        <n v="1160.0"/>
        <n v="1680.0"/>
        <n v="4050.0"/>
        <n v="1080.0"/>
        <n v="4500.0"/>
        <n v="450.0"/>
        <n v="1125.0"/>
        <n v="1350.0"/>
        <n v="700.0"/>
        <n v="350.0"/>
        <n v="840.0"/>
        <n v="94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heavy weight data analysis" cacheId="0" dataCaption="" compact="0" compactData="0">
  <location ref="A3:B16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axis="axisRow" compact="0" outline="0" multipleItemSelectionAllowed="1" showAll="0" sortType="ascending">
      <items>
        <item x="10"/>
        <item x="9"/>
        <item x="6"/>
        <item x="11"/>
        <item x="0"/>
        <item x="7"/>
        <item x="4"/>
        <item x="5"/>
        <item x="8"/>
        <item x="3"/>
        <item x="2"/>
        <item x="1"/>
        <item t="default"/>
      </items>
    </pivotField>
    <pivotField name="Qty  in m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6"/>
  </rowFields>
  <dataFields>
    <dataField name="Sum of Qty  in mt" fld="7" baseField="0"/>
  </dataFields>
</pivotTableDefinition>
</file>

<file path=xl/pivotTables/pivotTable10.xml><?xml version="1.0" encoding="utf-8"?>
<pivotTableDefinition xmlns="http://schemas.openxmlformats.org/spreadsheetml/2006/main" name="cement sell analysis 3" cacheId="2" dataCaption="" compact="0" compactData="0">
  <location ref="A26:A43" firstHeaderRow="0" firstDataRow="2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Date" axis="axisRow" compact="0" numFmtId="1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l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ame of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ct" compact="0" outline="0" multipleItemSelectionAllowed="1" showAll="0">
      <items>
        <item x="0"/>
        <item x="1"/>
        <item t="default"/>
      </items>
    </pivotField>
    <pivotField name="Sells in 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Rate per ba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st /bags" compact="0" outline="0" multipleItemSelectionAllowed="1" showAll="0">
      <items>
        <item x="0"/>
        <item t="default"/>
      </items>
    </pivotField>
    <pivotField name="Weight/bag in mt" compact="0" outline="0" multipleItemSelectionAllowed="1" showAll="0">
      <items>
        <item x="0"/>
        <item t="default"/>
      </items>
    </pivotField>
    <pivotField name="Sells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urchase rate/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venue before t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tax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evenu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1"/>
    <field x="1"/>
  </rowFields>
  <dataFields>
    <dataField name="Average of Rate per bag" fld="6" subtotal="average" baseField="0"/>
  </dataFields>
</pivotTableDefinition>
</file>

<file path=xl/pivotTables/pivotTable2.xml><?xml version="1.0" encoding="utf-8"?>
<pivotTableDefinition xmlns="http://schemas.openxmlformats.org/spreadsheetml/2006/main" name="heavy weight data analysis 2" cacheId="0" dataCaption="" compact="0" compactData="0">
  <location ref="A21:B34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axis="axisRow" compact="0" outline="0" multipleItemSelectionAllowed="1" showAll="0" sortType="ascending">
      <items>
        <item x="10"/>
        <item x="9"/>
        <item x="6"/>
        <item x="11"/>
        <item x="0"/>
        <item x="7"/>
        <item x="4"/>
        <item x="5"/>
        <item x="8"/>
        <item x="3"/>
        <item x="2"/>
        <item x="1"/>
        <item t="default"/>
      </items>
    </pivotField>
    <pivotField name="Qty  in 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6"/>
  </rowFields>
  <dataFields>
    <dataField name="Sum of actual revenue" fld="13" baseField="0"/>
  </dataFields>
</pivotTableDefinition>
</file>

<file path=xl/pivotTables/pivotTable3.xml><?xml version="1.0" encoding="utf-8"?>
<pivotTableDefinition xmlns="http://schemas.openxmlformats.org/spreadsheetml/2006/main" name="heavy weight data analysis 3" cacheId="0" dataCaption="" compact="0" compactData="0">
  <location ref="A39:B50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axis="axisRow" compact="0" numFmtId="14" outline="0" multipleItemSelectionAllowed="1" showAll="0" sortType="ascending">
      <items>
        <item x="1"/>
        <item x="7"/>
        <item x="3"/>
        <item x="4"/>
        <item x="6"/>
        <item x="5"/>
        <item x="0"/>
        <item x="2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  in m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2"/>
  </rowFields>
  <dataFields>
    <dataField name="Sum of Qty  in mt" fld="7" baseField="0"/>
  </dataFields>
</pivotTableDefinition>
</file>

<file path=xl/pivotTables/pivotTable4.xml><?xml version="1.0" encoding="utf-8"?>
<pivotTableDefinition xmlns="http://schemas.openxmlformats.org/spreadsheetml/2006/main" name="heavy weight data analysis 4" cacheId="0" dataCaption="" compact="0" compactData="0">
  <location ref="A55:B66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axis="axisRow" compact="0" numFmtId="14" outline="0" multipleItemSelectionAllowed="1" showAll="0" sortType="ascending">
      <items>
        <item x="1"/>
        <item x="7"/>
        <item x="3"/>
        <item x="4"/>
        <item x="6"/>
        <item x="5"/>
        <item x="0"/>
        <item x="2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  in 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2"/>
  </rowFields>
  <dataFields>
    <dataField name="Sum of actual revenue" fld="13" baseField="0"/>
  </dataFields>
</pivotTableDefinition>
</file>

<file path=xl/pivotTables/pivotTable5.xml><?xml version="1.0" encoding="utf-8"?>
<pivotTableDefinition xmlns="http://schemas.openxmlformats.org/spreadsheetml/2006/main" name="heavy weight data analysis 5" cacheId="0" dataCaption="" compact="0" compactData="0">
  <location ref="A71:B84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axis="axisRow" compact="0" outline="0" multipleItemSelectionAllowed="1" showAll="0" sortType="ascending">
      <items>
        <item x="10"/>
        <item x="9"/>
        <item x="6"/>
        <item x="11"/>
        <item x="0"/>
        <item x="7"/>
        <item x="4"/>
        <item x="5"/>
        <item x="8"/>
        <item x="3"/>
        <item x="2"/>
        <item x="1"/>
        <item t="default"/>
      </items>
    </pivotField>
    <pivotField name="Qty  in 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6"/>
  </rowFields>
  <dataFields>
    <dataField name="Sum of profit amount" fld="15" baseField="0"/>
  </dataFields>
</pivotTableDefinition>
</file>

<file path=xl/pivotTables/pivotTable6.xml><?xml version="1.0" encoding="utf-8"?>
<pivotTableDefinition xmlns="http://schemas.openxmlformats.org/spreadsheetml/2006/main" name="heavy weight data analysis 6" cacheId="0" dataCaption="" compact="0" compactData="0">
  <location ref="A89:B95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axis="axisRow" compact="0" outline="0" multipleItemSelectionAllowed="1" showAll="0" sortType="ascending">
      <items>
        <item x="2"/>
        <item x="1"/>
        <item x="3"/>
        <item x="4"/>
        <item x="0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  in m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4"/>
  </rowFields>
  <dataFields>
    <dataField name="Sum of Qty  in mt" fld="7" baseField="0"/>
  </dataFields>
</pivotTableDefinition>
</file>

<file path=xl/pivotTables/pivotTable7.xml><?xml version="1.0" encoding="utf-8"?>
<pivotTableDefinition xmlns="http://schemas.openxmlformats.org/spreadsheetml/2006/main" name="heavy weight data analysis 7" cacheId="0" dataCaption="" compact="0" compactData="0">
  <location ref="A101:B112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month" axis="axisRow" compact="0" numFmtId="14" outline="0" multipleItemSelectionAllowed="1" showAll="0" sortType="ascending">
      <items>
        <item x="1"/>
        <item x="7"/>
        <item x="3"/>
        <item x="4"/>
        <item x="6"/>
        <item x="5"/>
        <item x="0"/>
        <item x="2"/>
        <item x="8"/>
        <item x="9"/>
        <item t="default"/>
      </items>
    </pivotField>
    <pivotField name="year" compact="0" numFmtId="14" outline="0" multipleItemSelectionAllowed="1" showAll="0">
      <items>
        <item x="0"/>
        <item x="1"/>
        <item t="default"/>
      </items>
    </pivotField>
    <pivotField name="PLACE OF SUPPL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AME OF PARTY" compact="0" outline="0" multipleItemSelectionAllowed="1" showAll="0">
      <items>
        <item x="0"/>
        <item x="1"/>
        <item t="default"/>
      </items>
    </pivotField>
    <pivotField name="PRODUCT TYP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Qty  in 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royality per ton" compact="0" outline="0" multipleItemSelectionAllowed="1" showAll="0">
      <items>
        <item x="0"/>
        <item x="1"/>
        <item x="2"/>
        <item t="default"/>
      </items>
    </pivotField>
    <pivotField name="rate per mt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ax in fprm of gst per mtor per bag" compact="0" outline="0" multipleItemSelectionAllowed="1" showAll="0">
      <items>
        <item x="0"/>
        <item x="1"/>
        <item t="default"/>
      </items>
    </pivotField>
    <pivotField name="royality generat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revenue before royal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actu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profit per ton" compact="0" outline="0" multipleItemSelectionAllowed="1" showAll="0">
      <items>
        <item x="0"/>
        <item t="default"/>
      </items>
    </pivotField>
    <pivotField name="profit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2"/>
  </rowFields>
  <dataFields>
    <dataField name="Sum of royality generated" fld="11" baseField="0"/>
  </dataFields>
</pivotTableDefinition>
</file>

<file path=xl/pivotTables/pivotTable8.xml><?xml version="1.0" encoding="utf-8"?>
<pivotTableDefinition xmlns="http://schemas.openxmlformats.org/spreadsheetml/2006/main" name="cement sell analysis" cacheId="1" dataCaption="" compact="0" compactData="0">
  <location ref="A3:B6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l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ame of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ct" axis="axisRow" compact="0" outline="0" multipleItemSelectionAllowed="1" showAll="0" sortType="ascending">
      <items>
        <item x="1"/>
        <item x="0"/>
        <item t="default"/>
      </items>
    </pivotField>
    <pivotField name="Sells in ba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Rate per 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st /bags" compact="0" outline="0" multipleItemSelectionAllowed="1" showAll="0">
      <items>
        <item x="0"/>
        <item t="default"/>
      </items>
    </pivotField>
    <pivotField name="Weight/bag in mt" compact="0" outline="0" multipleItemSelectionAllowed="1" showAll="0">
      <items>
        <item x="0"/>
        <item t="default"/>
      </items>
    </pivotField>
    <pivotField name="Sells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urchase rate/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venue before t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tax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evenue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4"/>
  </rowFields>
  <dataFields>
    <dataField name="Sum of Sells in bag" fld="5" baseField="0"/>
  </dataFields>
</pivotTableDefinition>
</file>

<file path=xl/pivotTables/pivotTable9.xml><?xml version="1.0" encoding="utf-8"?>
<pivotTableDefinition xmlns="http://schemas.openxmlformats.org/spreadsheetml/2006/main" name="cement sell analysis 2" cacheId="1" dataCaption="" compact="0" compactData="0">
  <location ref="A11:B14" firstHeaderRow="0" firstDataRow="1" firstDataCol="0"/>
  <pivotFields>
    <pivotField name="Invoice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ame="Pl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ame of par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oduct" axis="axisRow" compact="0" outline="0" multipleItemSelectionAllowed="1" showAll="0" sortType="ascending">
      <items>
        <item x="1"/>
        <item x="0"/>
        <item t="default"/>
      </items>
    </pivotField>
    <pivotField name="Sells in 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Rate per 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Gst /bags" compact="0" outline="0" multipleItemSelectionAllowed="1" showAll="0">
      <items>
        <item x="0"/>
        <item t="default"/>
      </items>
    </pivotField>
    <pivotField name="Weight/bag in mt" compact="0" outline="0" multipleItemSelectionAllowed="1" showAll="0">
      <items>
        <item x="0"/>
        <item t="default"/>
      </items>
    </pivotField>
    <pivotField name="Sells weigh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Purchase rate/b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Revenue before ta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tax 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Revenue 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Prof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</pivotFields>
  <rowFields>
    <field x="4"/>
  </rowFields>
  <dataFields>
    <dataField name="Sum of Revenue " fld="13" baseField="0"/>
  </dataFields>
</pivotTableDefinition>
</file>

<file path=xl/tables/table1.xml><?xml version="1.0" encoding="utf-8"?>
<table xmlns="http://schemas.openxmlformats.org/spreadsheetml/2006/main" ref="A1:K243" displayName="Table_1" id="1">
  <tableColumns count="11">
    <tableColumn name="Invoice number" id="1"/>
    <tableColumn name="DATE " id="2"/>
    <tableColumn name="PLACE OF SUPPLY" id="3"/>
    <tableColumn name="NAME OF PARTY" id="4"/>
    <tableColumn name="PRODUCT TYPE" id="5"/>
    <tableColumn name="Qty in bag" id="6"/>
    <tableColumn name="rate per bag of cement" id="7"/>
    <tableColumn name="Qty  in mt" id="8"/>
    <tableColumn name="royality per ton" id="9"/>
    <tableColumn name="rate / mt" id="10"/>
    <tableColumn name="tax /mt or/bag" id="11"/>
  </tableColumns>
  <tableStyleInfo name="selling data-style" showColumnStripes="0" showFirstColumn="1" showLastColumn="1" showRowStripes="1"/>
</table>
</file>

<file path=xl/tables/table2.xml><?xml version="1.0" encoding="utf-8"?>
<table xmlns="http://schemas.openxmlformats.org/spreadsheetml/2006/main" ref="A1:O69" displayName="Table_2" id="2">
  <tableColumns count="15">
    <tableColumn name="Invoice number" id="1"/>
    <tableColumn name="Date" id="2"/>
    <tableColumn name="Place" id="3"/>
    <tableColumn name="Name of party" id="4"/>
    <tableColumn name="Product" id="5"/>
    <tableColumn name="Sells in bag" id="6"/>
    <tableColumn name="Rate per bag" id="7"/>
    <tableColumn name="Gst /bags" id="8"/>
    <tableColumn name="Weight/bag in mt" id="9"/>
    <tableColumn name="Sells weight" id="10"/>
    <tableColumn name="Purchase rate/bag" id="11"/>
    <tableColumn name="Revenue before tax" id="12"/>
    <tableColumn name="tax amount" id="13"/>
    <tableColumn name="Revenue " id="14"/>
    <tableColumn name="Profit" id="15"/>
  </tableColumns>
  <tableStyleInfo name="cement sell dat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1.14"/>
    <col customWidth="1" min="3" max="3" width="17.29"/>
    <col customWidth="1" min="4" max="4" width="16.29"/>
    <col customWidth="1" min="5" max="5" width="15.43"/>
    <col customWidth="1" min="6" max="6" width="11.43"/>
    <col customWidth="1" min="7" max="7" width="21.71"/>
    <col customWidth="1" min="8" max="8" width="10.71"/>
    <col customWidth="1" min="9" max="9" width="9.57"/>
    <col customWidth="1" min="10" max="10" width="8.29"/>
    <col customWidth="1" min="11" max="11" width="13.43"/>
    <col customWidth="1" min="12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4.25" customHeight="1">
      <c r="A2" s="3">
        <v>421.0</v>
      </c>
      <c r="B2" s="2">
        <v>44270.0</v>
      </c>
      <c r="C2" s="3" t="s">
        <v>11</v>
      </c>
      <c r="D2" s="3" t="s">
        <v>12</v>
      </c>
      <c r="E2" s="3" t="s">
        <v>13</v>
      </c>
      <c r="F2" s="3"/>
      <c r="G2" s="3"/>
      <c r="H2" s="3">
        <v>117.59</v>
      </c>
      <c r="I2" s="3">
        <v>100.0</v>
      </c>
      <c r="J2" s="3">
        <v>430.0</v>
      </c>
      <c r="K2" s="3">
        <v>5.0</v>
      </c>
    </row>
    <row r="3" ht="14.25" customHeight="1">
      <c r="A3" s="3">
        <v>420.0</v>
      </c>
      <c r="B3" s="2">
        <v>44270.0</v>
      </c>
      <c r="C3" s="3" t="s">
        <v>14</v>
      </c>
      <c r="D3" s="3" t="s">
        <v>15</v>
      </c>
      <c r="E3" s="3" t="s">
        <v>16</v>
      </c>
      <c r="F3" s="3">
        <v>2000.0</v>
      </c>
      <c r="G3" s="3">
        <v>250.0</v>
      </c>
      <c r="H3" s="3"/>
      <c r="I3" s="3"/>
      <c r="J3" s="3"/>
      <c r="K3" s="3">
        <v>28.0</v>
      </c>
    </row>
    <row r="4" ht="14.25" customHeight="1">
      <c r="A4" s="3">
        <v>419.0</v>
      </c>
      <c r="B4" s="2">
        <v>44265.0</v>
      </c>
      <c r="C4" s="3" t="s">
        <v>11</v>
      </c>
      <c r="D4" s="3" t="s">
        <v>12</v>
      </c>
      <c r="E4" s="3" t="s">
        <v>13</v>
      </c>
      <c r="F4" s="3"/>
      <c r="G4" s="3"/>
      <c r="H4" s="3">
        <v>174.45</v>
      </c>
      <c r="I4" s="3">
        <v>0.0</v>
      </c>
      <c r="J4" s="3">
        <v>430.0</v>
      </c>
      <c r="K4" s="3">
        <v>5.0</v>
      </c>
    </row>
    <row r="5" ht="14.25" customHeight="1">
      <c r="A5" s="3">
        <v>418.0</v>
      </c>
      <c r="B5" s="2">
        <v>44265.0</v>
      </c>
      <c r="C5" s="3" t="s">
        <v>11</v>
      </c>
      <c r="D5" s="3" t="s">
        <v>12</v>
      </c>
      <c r="E5" s="3" t="s">
        <v>17</v>
      </c>
      <c r="F5" s="3"/>
      <c r="G5" s="3"/>
      <c r="H5" s="3">
        <v>605.01</v>
      </c>
      <c r="I5" s="3">
        <v>0.0</v>
      </c>
      <c r="J5" s="3">
        <v>590.0</v>
      </c>
      <c r="K5" s="3">
        <v>5.0</v>
      </c>
    </row>
    <row r="6" ht="14.25" customHeight="1">
      <c r="A6" s="3">
        <v>417.0</v>
      </c>
      <c r="B6" s="2">
        <v>44265.0</v>
      </c>
      <c r="C6" s="3" t="s">
        <v>11</v>
      </c>
      <c r="D6" s="3" t="s">
        <v>12</v>
      </c>
      <c r="E6" s="3" t="s">
        <v>18</v>
      </c>
      <c r="F6" s="3"/>
      <c r="G6" s="3"/>
      <c r="H6" s="3">
        <v>87.46</v>
      </c>
      <c r="I6" s="3">
        <v>0.0</v>
      </c>
      <c r="J6" s="3">
        <v>1252.0</v>
      </c>
      <c r="K6" s="3">
        <v>5.0</v>
      </c>
    </row>
    <row r="7" ht="14.25" customHeight="1">
      <c r="A7" s="3">
        <v>416.0</v>
      </c>
      <c r="B7" s="2">
        <v>44265.0</v>
      </c>
      <c r="C7" s="3" t="s">
        <v>11</v>
      </c>
      <c r="D7" s="3" t="s">
        <v>12</v>
      </c>
      <c r="E7" s="3" t="s">
        <v>19</v>
      </c>
      <c r="F7" s="3"/>
      <c r="G7" s="3"/>
      <c r="H7" s="3">
        <v>47.56</v>
      </c>
      <c r="I7" s="3">
        <v>0.0</v>
      </c>
      <c r="J7" s="3">
        <v>542.0</v>
      </c>
      <c r="K7" s="3">
        <v>5.0</v>
      </c>
    </row>
    <row r="8" ht="14.25" customHeight="1">
      <c r="A8" s="3">
        <v>415.0</v>
      </c>
      <c r="B8" s="2">
        <v>44265.0</v>
      </c>
      <c r="C8" s="3" t="s">
        <v>11</v>
      </c>
      <c r="D8" s="3" t="s">
        <v>12</v>
      </c>
      <c r="E8" s="3" t="s">
        <v>20</v>
      </c>
      <c r="F8" s="3"/>
      <c r="G8" s="3"/>
      <c r="H8" s="3">
        <v>74.4</v>
      </c>
      <c r="I8" s="3">
        <v>0.0</v>
      </c>
      <c r="J8" s="3">
        <v>912.0</v>
      </c>
      <c r="K8" s="3">
        <v>5.0</v>
      </c>
    </row>
    <row r="9" ht="14.25" customHeight="1">
      <c r="A9" s="3">
        <v>414.0</v>
      </c>
      <c r="B9" s="2">
        <v>44265.0</v>
      </c>
      <c r="C9" s="3" t="s">
        <v>11</v>
      </c>
      <c r="D9" s="3" t="s">
        <v>12</v>
      </c>
      <c r="E9" s="3" t="s">
        <v>21</v>
      </c>
      <c r="F9" s="3"/>
      <c r="G9" s="3"/>
      <c r="H9" s="3">
        <v>3905.0</v>
      </c>
      <c r="I9" s="3">
        <v>0.0</v>
      </c>
      <c r="J9" s="3">
        <v>1462.0</v>
      </c>
      <c r="K9" s="3">
        <v>5.0</v>
      </c>
    </row>
    <row r="10" ht="14.25" customHeight="1">
      <c r="A10" s="3">
        <v>437.0</v>
      </c>
      <c r="B10" s="2">
        <v>44291.0</v>
      </c>
      <c r="C10" s="3" t="s">
        <v>11</v>
      </c>
      <c r="D10" s="3" t="s">
        <v>12</v>
      </c>
      <c r="E10" s="3" t="s">
        <v>16</v>
      </c>
      <c r="F10" s="3">
        <v>2600.0</v>
      </c>
      <c r="G10" s="3">
        <v>281.25</v>
      </c>
      <c r="H10" s="3"/>
      <c r="I10" s="3"/>
      <c r="J10" s="3"/>
      <c r="K10" s="3">
        <v>28.0</v>
      </c>
    </row>
    <row r="11" ht="14.25" customHeight="1">
      <c r="A11" s="3">
        <v>438.0</v>
      </c>
      <c r="B11" s="2">
        <v>44291.0</v>
      </c>
      <c r="C11" s="3" t="s">
        <v>22</v>
      </c>
      <c r="D11" s="3" t="s">
        <v>12</v>
      </c>
      <c r="E11" s="3" t="s">
        <v>16</v>
      </c>
      <c r="F11" s="3">
        <v>500.0</v>
      </c>
      <c r="G11" s="3">
        <v>281.25</v>
      </c>
      <c r="H11" s="3"/>
      <c r="I11" s="3"/>
      <c r="J11" s="3"/>
      <c r="K11" s="3">
        <v>28.0</v>
      </c>
    </row>
    <row r="12" ht="14.25" customHeight="1">
      <c r="A12" s="3">
        <v>441.0</v>
      </c>
      <c r="B12" s="2">
        <v>44300.0</v>
      </c>
      <c r="C12" s="3" t="s">
        <v>22</v>
      </c>
      <c r="D12" s="3" t="s">
        <v>12</v>
      </c>
      <c r="E12" s="3" t="s">
        <v>17</v>
      </c>
      <c r="F12" s="3"/>
      <c r="G12" s="3"/>
      <c r="H12" s="3">
        <v>577.87</v>
      </c>
      <c r="I12" s="3">
        <v>0.0</v>
      </c>
      <c r="J12" s="3">
        <v>590.0</v>
      </c>
      <c r="K12" s="3">
        <v>5.0</v>
      </c>
    </row>
    <row r="13" ht="14.25" customHeight="1">
      <c r="A13" s="3">
        <v>442.0</v>
      </c>
      <c r="B13" s="2">
        <v>44298.0</v>
      </c>
      <c r="C13" s="3" t="s">
        <v>22</v>
      </c>
      <c r="D13" s="3" t="s">
        <v>12</v>
      </c>
      <c r="E13" s="3" t="s">
        <v>13</v>
      </c>
      <c r="F13" s="3"/>
      <c r="G13" s="3"/>
      <c r="H13" s="3">
        <v>586.8</v>
      </c>
      <c r="I13" s="3">
        <v>0.0</v>
      </c>
      <c r="J13" s="3">
        <v>430.0</v>
      </c>
      <c r="K13" s="3">
        <v>5.0</v>
      </c>
    </row>
    <row r="14" ht="14.25" customHeight="1">
      <c r="A14" s="3">
        <v>443.0</v>
      </c>
      <c r="B14" s="2">
        <v>44303.0</v>
      </c>
      <c r="C14" s="3" t="s">
        <v>22</v>
      </c>
      <c r="D14" s="3" t="s">
        <v>12</v>
      </c>
      <c r="E14" s="3" t="s">
        <v>16</v>
      </c>
      <c r="F14" s="3">
        <v>3000.0</v>
      </c>
      <c r="G14" s="3">
        <v>290.63</v>
      </c>
      <c r="H14" s="3"/>
      <c r="I14" s="3"/>
      <c r="J14" s="3"/>
      <c r="K14" s="3">
        <v>28.0</v>
      </c>
    </row>
    <row r="15" ht="14.25" customHeight="1">
      <c r="A15" s="3">
        <v>444.0</v>
      </c>
      <c r="B15" s="2">
        <v>44303.0</v>
      </c>
      <c r="C15" s="3" t="s">
        <v>22</v>
      </c>
      <c r="D15" s="3" t="s">
        <v>12</v>
      </c>
      <c r="E15" s="3" t="s">
        <v>17</v>
      </c>
      <c r="F15" s="3"/>
      <c r="G15" s="3"/>
      <c r="H15" s="3">
        <v>45.69</v>
      </c>
      <c r="I15" s="3">
        <v>0.0</v>
      </c>
      <c r="J15" s="3">
        <v>590.0</v>
      </c>
      <c r="K15" s="3">
        <v>5.0</v>
      </c>
    </row>
    <row r="16" ht="14.25" customHeight="1">
      <c r="A16" s="3">
        <v>445.0</v>
      </c>
      <c r="B16" s="2">
        <v>44303.0</v>
      </c>
      <c r="C16" s="3" t="s">
        <v>22</v>
      </c>
      <c r="D16" s="3" t="s">
        <v>12</v>
      </c>
      <c r="E16" s="3" t="s">
        <v>17</v>
      </c>
      <c r="F16" s="3"/>
      <c r="G16" s="3"/>
      <c r="H16" s="3">
        <v>774.69</v>
      </c>
      <c r="I16" s="3">
        <v>0.0</v>
      </c>
      <c r="J16" s="3">
        <v>590.0</v>
      </c>
      <c r="K16" s="3">
        <v>5.0</v>
      </c>
    </row>
    <row r="17" ht="14.25" customHeight="1">
      <c r="A17" s="3">
        <v>446.0</v>
      </c>
      <c r="B17" s="2">
        <v>44306.0</v>
      </c>
      <c r="C17" s="3" t="s">
        <v>22</v>
      </c>
      <c r="D17" s="3" t="s">
        <v>12</v>
      </c>
      <c r="E17" s="3" t="s">
        <v>17</v>
      </c>
      <c r="F17" s="3"/>
      <c r="G17" s="3"/>
      <c r="H17" s="3">
        <v>313.77</v>
      </c>
      <c r="I17" s="3">
        <v>0.0</v>
      </c>
      <c r="J17" s="3">
        <v>590.0</v>
      </c>
      <c r="K17" s="3">
        <v>5.0</v>
      </c>
    </row>
    <row r="18" ht="14.25" customHeight="1">
      <c r="A18" s="3">
        <v>450.0</v>
      </c>
      <c r="B18" s="2">
        <v>44301.0</v>
      </c>
      <c r="C18" s="3" t="s">
        <v>14</v>
      </c>
      <c r="D18" s="3" t="s">
        <v>15</v>
      </c>
      <c r="E18" s="3" t="s">
        <v>16</v>
      </c>
      <c r="F18" s="3">
        <v>800.0</v>
      </c>
      <c r="G18" s="3">
        <v>256.25</v>
      </c>
      <c r="H18" s="3"/>
      <c r="I18" s="3"/>
      <c r="J18" s="3"/>
      <c r="K18" s="3">
        <v>28.0</v>
      </c>
    </row>
    <row r="19" ht="14.25" customHeight="1">
      <c r="A19" s="3">
        <v>451.0</v>
      </c>
      <c r="B19" s="2">
        <v>44301.0</v>
      </c>
      <c r="C19" s="3" t="s">
        <v>14</v>
      </c>
      <c r="D19" s="3" t="s">
        <v>15</v>
      </c>
      <c r="E19" s="3" t="s">
        <v>17</v>
      </c>
      <c r="F19" s="3"/>
      <c r="G19" s="3"/>
      <c r="H19" s="3">
        <v>1256.05</v>
      </c>
      <c r="I19" s="3">
        <v>0.0</v>
      </c>
      <c r="J19" s="3">
        <v>575.0</v>
      </c>
      <c r="K19" s="3">
        <v>5.0</v>
      </c>
    </row>
    <row r="20" ht="14.25" customHeight="1">
      <c r="A20" s="3">
        <v>451.0</v>
      </c>
      <c r="B20" s="2">
        <v>44301.0</v>
      </c>
      <c r="C20" s="3" t="s">
        <v>14</v>
      </c>
      <c r="D20" s="3" t="s">
        <v>15</v>
      </c>
      <c r="E20" s="3" t="s">
        <v>13</v>
      </c>
      <c r="F20" s="3"/>
      <c r="G20" s="3"/>
      <c r="H20" s="3">
        <v>70.49</v>
      </c>
      <c r="I20" s="3">
        <v>0.0</v>
      </c>
      <c r="J20" s="3">
        <v>400.0</v>
      </c>
      <c r="K20" s="3">
        <v>5.0</v>
      </c>
    </row>
    <row r="21" ht="14.25" customHeight="1">
      <c r="A21" s="3">
        <v>452.0</v>
      </c>
      <c r="B21" s="2">
        <v>44309.0</v>
      </c>
      <c r="C21" s="3" t="s">
        <v>22</v>
      </c>
      <c r="D21" s="3" t="s">
        <v>12</v>
      </c>
      <c r="E21" s="3" t="s">
        <v>17</v>
      </c>
      <c r="F21" s="3"/>
      <c r="G21" s="3"/>
      <c r="H21" s="3">
        <v>559.87</v>
      </c>
      <c r="I21" s="3">
        <v>0.0</v>
      </c>
      <c r="J21" s="3">
        <v>590.0</v>
      </c>
      <c r="K21" s="3">
        <v>5.0</v>
      </c>
    </row>
    <row r="22" ht="14.25" customHeight="1">
      <c r="A22" s="3">
        <v>453.0</v>
      </c>
      <c r="B22" s="2">
        <v>44316.0</v>
      </c>
      <c r="C22" s="3" t="s">
        <v>22</v>
      </c>
      <c r="D22" s="3" t="s">
        <v>12</v>
      </c>
      <c r="E22" s="3" t="s">
        <v>17</v>
      </c>
      <c r="F22" s="3"/>
      <c r="G22" s="3"/>
      <c r="H22" s="3">
        <v>331.63</v>
      </c>
      <c r="I22" s="3">
        <v>0.0</v>
      </c>
      <c r="J22" s="3">
        <v>590.0</v>
      </c>
      <c r="K22" s="3">
        <v>5.0</v>
      </c>
    </row>
    <row r="23" ht="14.25" customHeight="1">
      <c r="A23" s="3">
        <v>454.0</v>
      </c>
      <c r="B23" s="2">
        <v>44316.0</v>
      </c>
      <c r="C23" s="3" t="s">
        <v>22</v>
      </c>
      <c r="D23" s="3" t="s">
        <v>12</v>
      </c>
      <c r="E23" s="3" t="s">
        <v>13</v>
      </c>
      <c r="F23" s="3"/>
      <c r="G23" s="3"/>
      <c r="H23" s="3">
        <v>770.77</v>
      </c>
      <c r="I23" s="3">
        <v>100.0</v>
      </c>
      <c r="J23" s="3">
        <v>430.0</v>
      </c>
      <c r="K23" s="3">
        <v>5.0</v>
      </c>
    </row>
    <row r="24" ht="14.25" customHeight="1">
      <c r="A24" s="3">
        <v>455.0</v>
      </c>
      <c r="B24" s="2">
        <v>44316.0</v>
      </c>
      <c r="C24" s="3" t="s">
        <v>14</v>
      </c>
      <c r="D24" s="3" t="s">
        <v>15</v>
      </c>
      <c r="E24" s="3" t="s">
        <v>17</v>
      </c>
      <c r="F24" s="3"/>
      <c r="G24" s="3"/>
      <c r="H24" s="3">
        <v>526.06</v>
      </c>
      <c r="I24" s="3">
        <v>0.0</v>
      </c>
      <c r="J24" s="3">
        <v>575.0</v>
      </c>
      <c r="K24" s="3">
        <v>5.0</v>
      </c>
    </row>
    <row r="25" ht="14.25" customHeight="1">
      <c r="A25" s="3">
        <v>456.0</v>
      </c>
      <c r="B25" s="2">
        <v>44316.0</v>
      </c>
      <c r="C25" s="3" t="s">
        <v>23</v>
      </c>
      <c r="D25" s="3" t="s">
        <v>15</v>
      </c>
      <c r="E25" s="3" t="s">
        <v>20</v>
      </c>
      <c r="F25" s="3"/>
      <c r="G25" s="3"/>
      <c r="H25" s="3">
        <v>79.79</v>
      </c>
      <c r="I25" s="3">
        <v>0.0</v>
      </c>
      <c r="J25" s="3">
        <v>1400.0</v>
      </c>
      <c r="K25" s="3">
        <v>5.0</v>
      </c>
    </row>
    <row r="26" ht="14.25" customHeight="1">
      <c r="A26" s="3">
        <v>458.0</v>
      </c>
      <c r="B26" s="2">
        <v>44321.0</v>
      </c>
      <c r="C26" s="3" t="s">
        <v>22</v>
      </c>
      <c r="D26" s="3" t="s">
        <v>12</v>
      </c>
      <c r="E26" s="3" t="s">
        <v>13</v>
      </c>
      <c r="F26" s="3"/>
      <c r="G26" s="3"/>
      <c r="H26" s="3">
        <v>375.89</v>
      </c>
      <c r="I26" s="3">
        <v>100.0</v>
      </c>
      <c r="J26" s="3">
        <v>430.0</v>
      </c>
      <c r="K26" s="3">
        <v>5.0</v>
      </c>
    </row>
    <row r="27" ht="14.25" customHeight="1">
      <c r="A27" s="3">
        <v>459.0</v>
      </c>
      <c r="B27" s="2">
        <v>44347.0</v>
      </c>
      <c r="C27" s="3" t="s">
        <v>23</v>
      </c>
      <c r="D27" s="3" t="s">
        <v>15</v>
      </c>
      <c r="E27" s="3" t="s">
        <v>20</v>
      </c>
      <c r="F27" s="3"/>
      <c r="G27" s="3"/>
      <c r="H27" s="3">
        <v>238.41</v>
      </c>
      <c r="I27" s="3">
        <v>0.0</v>
      </c>
      <c r="J27" s="3">
        <v>1400.0</v>
      </c>
      <c r="K27" s="3">
        <v>5.0</v>
      </c>
    </row>
    <row r="28" ht="14.25" customHeight="1">
      <c r="A28" s="3">
        <v>413.0</v>
      </c>
      <c r="B28" s="2">
        <v>44255.0</v>
      </c>
      <c r="C28" s="3" t="s">
        <v>14</v>
      </c>
      <c r="D28" s="3" t="s">
        <v>15</v>
      </c>
      <c r="E28" s="3" t="s">
        <v>17</v>
      </c>
      <c r="F28" s="3"/>
      <c r="G28" s="3"/>
      <c r="H28" s="3">
        <v>156.36</v>
      </c>
      <c r="I28" s="3">
        <v>0.0</v>
      </c>
      <c r="J28" s="3">
        <v>575.0</v>
      </c>
      <c r="K28" s="3">
        <v>5.0</v>
      </c>
    </row>
    <row r="29" ht="14.25" customHeight="1">
      <c r="A29" s="3">
        <v>457.0</v>
      </c>
      <c r="B29" s="2">
        <v>44331.0</v>
      </c>
      <c r="C29" s="3" t="s">
        <v>14</v>
      </c>
      <c r="D29" s="3" t="s">
        <v>15</v>
      </c>
      <c r="E29" s="3" t="s">
        <v>17</v>
      </c>
      <c r="F29" s="3"/>
      <c r="G29" s="3"/>
      <c r="H29" s="3">
        <v>279.7</v>
      </c>
      <c r="I29" s="3">
        <v>0.0</v>
      </c>
      <c r="J29" s="3">
        <v>575.0</v>
      </c>
      <c r="K29" s="3">
        <v>5.0</v>
      </c>
    </row>
    <row r="30" ht="14.25" customHeight="1">
      <c r="A30" s="3">
        <v>457.0</v>
      </c>
      <c r="B30" s="2">
        <v>44331.0</v>
      </c>
      <c r="C30" s="3" t="s">
        <v>14</v>
      </c>
      <c r="D30" s="3" t="s">
        <v>15</v>
      </c>
      <c r="E30" s="3" t="s">
        <v>13</v>
      </c>
      <c r="F30" s="3"/>
      <c r="G30" s="3"/>
      <c r="H30" s="3">
        <v>74.39</v>
      </c>
      <c r="I30" s="3">
        <v>0.0</v>
      </c>
      <c r="J30" s="3">
        <v>400.0</v>
      </c>
      <c r="K30" s="3">
        <v>5.0</v>
      </c>
    </row>
    <row r="31" ht="14.25" customHeight="1">
      <c r="A31" s="3">
        <v>408.0</v>
      </c>
      <c r="B31" s="2">
        <v>44246.0</v>
      </c>
      <c r="C31" s="3" t="s">
        <v>22</v>
      </c>
      <c r="D31" s="3" t="s">
        <v>12</v>
      </c>
      <c r="E31" s="3" t="s">
        <v>18</v>
      </c>
      <c r="F31" s="3"/>
      <c r="G31" s="3"/>
      <c r="H31" s="3">
        <v>134.02</v>
      </c>
      <c r="I31" s="3">
        <v>238.0</v>
      </c>
      <c r="J31" s="3">
        <v>1252.0</v>
      </c>
      <c r="K31" s="3">
        <v>5.0</v>
      </c>
    </row>
    <row r="32" ht="14.25" customHeight="1">
      <c r="A32" s="3">
        <v>409.0</v>
      </c>
      <c r="B32" s="2">
        <v>44246.0</v>
      </c>
      <c r="C32" s="3" t="s">
        <v>22</v>
      </c>
      <c r="D32" s="3" t="s">
        <v>12</v>
      </c>
      <c r="E32" s="3" t="s">
        <v>19</v>
      </c>
      <c r="F32" s="3"/>
      <c r="G32" s="3"/>
      <c r="H32" s="3">
        <v>36.86</v>
      </c>
      <c r="I32" s="3">
        <v>238.0</v>
      </c>
      <c r="J32" s="3">
        <v>542.0</v>
      </c>
      <c r="K32" s="3">
        <v>5.0</v>
      </c>
    </row>
    <row r="33" ht="14.25" customHeight="1">
      <c r="A33" s="3">
        <v>411.0</v>
      </c>
      <c r="B33" s="2">
        <v>44255.0</v>
      </c>
      <c r="C33" s="3" t="s">
        <v>22</v>
      </c>
      <c r="D33" s="3" t="s">
        <v>12</v>
      </c>
      <c r="E33" s="3" t="s">
        <v>20</v>
      </c>
      <c r="F33" s="3"/>
      <c r="G33" s="3"/>
      <c r="H33" s="3">
        <v>220.19</v>
      </c>
      <c r="I33" s="3">
        <v>238.0</v>
      </c>
      <c r="J33" s="3">
        <v>912.0</v>
      </c>
      <c r="K33" s="3">
        <v>5.0</v>
      </c>
    </row>
    <row r="34" ht="14.25" customHeight="1">
      <c r="A34" s="3">
        <v>410.0</v>
      </c>
      <c r="B34" s="2">
        <v>44253.0</v>
      </c>
      <c r="C34" s="3" t="s">
        <v>22</v>
      </c>
      <c r="D34" s="3" t="s">
        <v>12</v>
      </c>
      <c r="E34" s="3" t="s">
        <v>24</v>
      </c>
      <c r="F34" s="3">
        <v>400.0</v>
      </c>
      <c r="G34" s="3">
        <v>324.22</v>
      </c>
      <c r="H34" s="3"/>
      <c r="I34" s="3"/>
      <c r="J34" s="3"/>
      <c r="K34" s="3">
        <v>28.0</v>
      </c>
    </row>
    <row r="35" ht="14.25" customHeight="1">
      <c r="A35" s="3">
        <v>412.0</v>
      </c>
      <c r="B35" s="2">
        <v>44255.0</v>
      </c>
      <c r="C35" s="3" t="s">
        <v>22</v>
      </c>
      <c r="D35" s="3" t="s">
        <v>12</v>
      </c>
      <c r="E35" s="3" t="s">
        <v>21</v>
      </c>
      <c r="F35" s="3"/>
      <c r="G35" s="3"/>
      <c r="H35" s="3">
        <v>294.02</v>
      </c>
      <c r="I35" s="3">
        <v>238.0</v>
      </c>
      <c r="J35" s="3">
        <v>1462.0</v>
      </c>
      <c r="K35" s="3">
        <v>5.0</v>
      </c>
    </row>
    <row r="36" ht="14.25" customHeight="1">
      <c r="A36" s="3">
        <v>399.0</v>
      </c>
      <c r="B36" s="2">
        <v>44204.0</v>
      </c>
      <c r="C36" s="3" t="s">
        <v>22</v>
      </c>
      <c r="D36" s="3" t="s">
        <v>12</v>
      </c>
      <c r="E36" s="3" t="s">
        <v>16</v>
      </c>
      <c r="F36" s="3">
        <v>1199.0</v>
      </c>
      <c r="G36" s="3">
        <v>234.38</v>
      </c>
      <c r="H36" s="3"/>
      <c r="I36" s="3"/>
      <c r="J36" s="3"/>
      <c r="K36" s="3">
        <v>28.0</v>
      </c>
    </row>
    <row r="37" ht="14.25" customHeight="1">
      <c r="A37" s="3">
        <v>400.0</v>
      </c>
      <c r="B37" s="2">
        <v>44204.0</v>
      </c>
      <c r="C37" s="3" t="s">
        <v>25</v>
      </c>
      <c r="D37" s="3" t="s">
        <v>12</v>
      </c>
      <c r="E37" s="3" t="s">
        <v>16</v>
      </c>
      <c r="F37" s="3">
        <v>1200.0</v>
      </c>
      <c r="G37" s="3">
        <v>250.0</v>
      </c>
      <c r="H37" s="3"/>
      <c r="I37" s="3"/>
      <c r="J37" s="3"/>
      <c r="K37" s="3">
        <v>28.0</v>
      </c>
    </row>
    <row r="38" ht="14.25" customHeight="1">
      <c r="A38" s="3" t="s">
        <v>26</v>
      </c>
      <c r="B38" s="2">
        <v>44211.0</v>
      </c>
      <c r="C38" s="3" t="s">
        <v>14</v>
      </c>
      <c r="D38" s="3" t="s">
        <v>15</v>
      </c>
      <c r="E38" s="3" t="s">
        <v>17</v>
      </c>
      <c r="F38" s="3"/>
      <c r="G38" s="3"/>
      <c r="H38" s="3">
        <v>111.45</v>
      </c>
      <c r="I38" s="3">
        <v>0.0</v>
      </c>
      <c r="J38" s="3">
        <v>575.0</v>
      </c>
      <c r="K38" s="3">
        <v>5.0</v>
      </c>
    </row>
    <row r="39" ht="14.25" customHeight="1">
      <c r="A39" s="3">
        <v>401.0</v>
      </c>
      <c r="B39" s="2">
        <v>44218.0</v>
      </c>
      <c r="C39" s="3" t="s">
        <v>25</v>
      </c>
      <c r="D39" s="3" t="s">
        <v>12</v>
      </c>
      <c r="E39" s="3" t="s">
        <v>16</v>
      </c>
      <c r="F39" s="3">
        <v>1000.0</v>
      </c>
      <c r="G39" s="3">
        <v>250.0</v>
      </c>
      <c r="H39" s="3"/>
      <c r="I39" s="3"/>
      <c r="J39" s="3"/>
      <c r="K39" s="3">
        <v>28.0</v>
      </c>
    </row>
    <row r="40" ht="14.25" customHeight="1">
      <c r="A40" s="3">
        <v>402.0</v>
      </c>
      <c r="B40" s="2">
        <v>44218.0</v>
      </c>
      <c r="C40" s="3" t="s">
        <v>22</v>
      </c>
      <c r="D40" s="3" t="s">
        <v>12</v>
      </c>
      <c r="E40" s="3" t="s">
        <v>16</v>
      </c>
      <c r="F40" s="3">
        <v>1200.0</v>
      </c>
      <c r="G40" s="3">
        <v>234.38</v>
      </c>
      <c r="H40" s="3"/>
      <c r="I40" s="3"/>
      <c r="J40" s="3"/>
      <c r="K40" s="3">
        <v>28.0</v>
      </c>
    </row>
    <row r="41" ht="14.25" customHeight="1">
      <c r="A41" s="3">
        <v>403.0</v>
      </c>
      <c r="B41" s="2">
        <v>44227.0</v>
      </c>
      <c r="C41" s="3" t="s">
        <v>22</v>
      </c>
      <c r="D41" s="3" t="s">
        <v>12</v>
      </c>
      <c r="E41" s="3" t="s">
        <v>20</v>
      </c>
      <c r="F41" s="3"/>
      <c r="G41" s="3"/>
      <c r="H41" s="3">
        <v>116.63</v>
      </c>
      <c r="I41" s="3">
        <v>238.0</v>
      </c>
      <c r="J41" s="3">
        <v>912.0</v>
      </c>
      <c r="K41" s="3">
        <v>5.0</v>
      </c>
    </row>
    <row r="42" ht="14.25" customHeight="1">
      <c r="A42" s="3">
        <v>404.0</v>
      </c>
      <c r="B42" s="2">
        <v>44227.0</v>
      </c>
      <c r="C42" s="3" t="s">
        <v>22</v>
      </c>
      <c r="D42" s="3" t="s">
        <v>12</v>
      </c>
      <c r="E42" s="3" t="s">
        <v>17</v>
      </c>
      <c r="F42" s="3"/>
      <c r="G42" s="3"/>
      <c r="H42" s="3">
        <v>6.69</v>
      </c>
      <c r="I42" s="3">
        <v>100.0</v>
      </c>
      <c r="J42" s="3">
        <v>590.0</v>
      </c>
      <c r="K42" s="3">
        <v>5.0</v>
      </c>
    </row>
    <row r="43" ht="14.25" customHeight="1">
      <c r="A43" s="3">
        <v>405.0</v>
      </c>
      <c r="B43" s="2">
        <v>44227.0</v>
      </c>
      <c r="C43" s="3" t="s">
        <v>14</v>
      </c>
      <c r="D43" s="3" t="s">
        <v>15</v>
      </c>
      <c r="E43" s="3" t="s">
        <v>17</v>
      </c>
      <c r="F43" s="3"/>
      <c r="G43" s="3"/>
      <c r="H43" s="3">
        <v>840.89</v>
      </c>
      <c r="I43" s="3">
        <v>0.0</v>
      </c>
      <c r="J43" s="3">
        <v>575.0</v>
      </c>
      <c r="K43" s="3">
        <v>5.0</v>
      </c>
    </row>
    <row r="44" ht="14.25" customHeight="1">
      <c r="A44" s="3">
        <v>405.0</v>
      </c>
      <c r="B44" s="2">
        <v>44227.0</v>
      </c>
      <c r="C44" s="3" t="s">
        <v>14</v>
      </c>
      <c r="D44" s="3" t="s">
        <v>15</v>
      </c>
      <c r="E44" s="3" t="s">
        <v>21</v>
      </c>
      <c r="F44" s="3"/>
      <c r="G44" s="3"/>
      <c r="H44" s="3">
        <v>183.9</v>
      </c>
      <c r="I44" s="3">
        <v>0.0</v>
      </c>
      <c r="J44" s="3">
        <v>1575.0</v>
      </c>
      <c r="K44" s="3">
        <v>5.0</v>
      </c>
    </row>
    <row r="45" ht="14.25" customHeight="1">
      <c r="A45" s="3">
        <v>405.0</v>
      </c>
      <c r="B45" s="2">
        <v>44227.0</v>
      </c>
      <c r="C45" s="3" t="s">
        <v>14</v>
      </c>
      <c r="D45" s="3" t="s">
        <v>15</v>
      </c>
      <c r="E45" s="3" t="s">
        <v>20</v>
      </c>
      <c r="F45" s="3"/>
      <c r="G45" s="3"/>
      <c r="H45" s="3">
        <v>587.93</v>
      </c>
      <c r="I45" s="3">
        <v>0.0</v>
      </c>
      <c r="J45" s="3">
        <v>1100.0</v>
      </c>
      <c r="K45" s="3">
        <v>5.0</v>
      </c>
    </row>
    <row r="46" ht="14.25" customHeight="1">
      <c r="A46" s="3">
        <v>407.0</v>
      </c>
      <c r="B46" s="2">
        <v>44246.0</v>
      </c>
      <c r="C46" s="3" t="s">
        <v>22</v>
      </c>
      <c r="D46" s="3" t="s">
        <v>12</v>
      </c>
      <c r="E46" s="3" t="s">
        <v>20</v>
      </c>
      <c r="F46" s="3"/>
      <c r="G46" s="3"/>
      <c r="H46" s="3">
        <v>96.92</v>
      </c>
      <c r="I46" s="3">
        <v>0.0</v>
      </c>
      <c r="J46" s="3">
        <v>912.0</v>
      </c>
      <c r="K46" s="3">
        <v>5.0</v>
      </c>
    </row>
    <row r="47" ht="14.25" customHeight="1">
      <c r="A47" s="3">
        <v>406.0</v>
      </c>
      <c r="B47" s="2">
        <v>44242.0</v>
      </c>
      <c r="C47" s="3" t="s">
        <v>14</v>
      </c>
      <c r="D47" s="3" t="s">
        <v>15</v>
      </c>
      <c r="E47" s="3" t="s">
        <v>17</v>
      </c>
      <c r="F47" s="3"/>
      <c r="G47" s="3"/>
      <c r="H47" s="3">
        <v>245.84</v>
      </c>
      <c r="I47" s="3">
        <v>0.0</v>
      </c>
      <c r="J47" s="3">
        <v>975.0</v>
      </c>
      <c r="K47" s="3">
        <v>5.0</v>
      </c>
    </row>
    <row r="48" ht="14.25" customHeight="1">
      <c r="A48" s="3">
        <v>406.0</v>
      </c>
      <c r="B48" s="2">
        <v>44242.0</v>
      </c>
      <c r="C48" s="3" t="s">
        <v>14</v>
      </c>
      <c r="D48" s="3" t="s">
        <v>15</v>
      </c>
      <c r="E48" s="3" t="s">
        <v>20</v>
      </c>
      <c r="F48" s="3"/>
      <c r="G48" s="3"/>
      <c r="H48" s="3">
        <v>56.45</v>
      </c>
      <c r="I48" s="3">
        <v>0.0</v>
      </c>
      <c r="J48" s="3">
        <v>1100.0</v>
      </c>
      <c r="K48" s="3">
        <v>5.0</v>
      </c>
    </row>
    <row r="49" ht="14.25" customHeight="1">
      <c r="A49" s="3">
        <v>460.0</v>
      </c>
      <c r="B49" s="2">
        <v>44347.0</v>
      </c>
      <c r="C49" s="3" t="s">
        <v>14</v>
      </c>
      <c r="D49" s="3" t="s">
        <v>15</v>
      </c>
      <c r="E49" s="3" t="s">
        <v>17</v>
      </c>
      <c r="F49" s="3"/>
      <c r="G49" s="3"/>
      <c r="H49" s="3">
        <v>811.56</v>
      </c>
      <c r="I49" s="3">
        <v>0.0</v>
      </c>
      <c r="J49" s="3">
        <v>575.0</v>
      </c>
      <c r="K49" s="3">
        <v>5.0</v>
      </c>
    </row>
    <row r="50" ht="14.25" customHeight="1">
      <c r="A50" s="3">
        <v>460.0</v>
      </c>
      <c r="B50" s="2">
        <v>44347.0</v>
      </c>
      <c r="C50" s="3" t="s">
        <v>14</v>
      </c>
      <c r="D50" s="3" t="s">
        <v>15</v>
      </c>
      <c r="E50" s="3" t="s">
        <v>13</v>
      </c>
      <c r="F50" s="3"/>
      <c r="G50" s="3"/>
      <c r="H50" s="3">
        <v>124.74</v>
      </c>
      <c r="I50" s="3">
        <v>0.0</v>
      </c>
      <c r="J50" s="3">
        <v>400.0</v>
      </c>
      <c r="K50" s="3">
        <v>5.0</v>
      </c>
    </row>
    <row r="51" ht="14.25" customHeight="1">
      <c r="A51" s="3">
        <v>461.0</v>
      </c>
      <c r="B51" s="2">
        <v>44362.0</v>
      </c>
      <c r="C51" s="3" t="s">
        <v>14</v>
      </c>
      <c r="D51" s="3" t="s">
        <v>15</v>
      </c>
      <c r="E51" s="3" t="s">
        <v>17</v>
      </c>
      <c r="F51" s="3"/>
      <c r="G51" s="3"/>
      <c r="H51" s="3">
        <v>799.37</v>
      </c>
      <c r="I51" s="3">
        <v>0.0</v>
      </c>
      <c r="J51" s="3">
        <v>575.0</v>
      </c>
      <c r="K51" s="3">
        <v>5.0</v>
      </c>
    </row>
    <row r="52" ht="14.25" customHeight="1">
      <c r="A52" s="3">
        <v>461.0</v>
      </c>
      <c r="B52" s="2">
        <v>44362.0</v>
      </c>
      <c r="C52" s="3" t="s">
        <v>14</v>
      </c>
      <c r="D52" s="3" t="s">
        <v>15</v>
      </c>
      <c r="E52" s="3" t="s">
        <v>13</v>
      </c>
      <c r="F52" s="3"/>
      <c r="G52" s="3"/>
      <c r="H52" s="3">
        <v>54.71</v>
      </c>
      <c r="I52" s="3">
        <v>0.0</v>
      </c>
      <c r="J52" s="3">
        <v>400.0</v>
      </c>
      <c r="K52" s="3">
        <v>5.0</v>
      </c>
    </row>
    <row r="53" ht="14.25" customHeight="1">
      <c r="A53" s="3">
        <v>462.0</v>
      </c>
      <c r="B53" s="2">
        <v>44367.0</v>
      </c>
      <c r="C53" s="3" t="s">
        <v>22</v>
      </c>
      <c r="D53" s="3" t="s">
        <v>12</v>
      </c>
      <c r="E53" s="3" t="s">
        <v>18</v>
      </c>
      <c r="F53" s="3"/>
      <c r="G53" s="3"/>
      <c r="H53" s="3">
        <v>396.705</v>
      </c>
      <c r="I53" s="3">
        <v>238.0</v>
      </c>
      <c r="J53" s="3">
        <v>1252.0</v>
      </c>
      <c r="K53" s="3">
        <v>5.0</v>
      </c>
    </row>
    <row r="54" ht="14.25" customHeight="1">
      <c r="A54" s="3">
        <v>436.0</v>
      </c>
      <c r="B54" s="2">
        <v>44286.0</v>
      </c>
      <c r="C54" s="3" t="s">
        <v>23</v>
      </c>
      <c r="D54" s="3" t="s">
        <v>15</v>
      </c>
      <c r="E54" s="3" t="s">
        <v>20</v>
      </c>
      <c r="F54" s="3"/>
      <c r="G54" s="3"/>
      <c r="H54" s="3">
        <v>117.05</v>
      </c>
      <c r="I54" s="3">
        <v>0.0</v>
      </c>
      <c r="J54" s="3">
        <v>1400.0</v>
      </c>
      <c r="K54" s="3">
        <v>5.0</v>
      </c>
    </row>
    <row r="55" ht="14.25" customHeight="1">
      <c r="A55" s="3">
        <v>436.0</v>
      </c>
      <c r="B55" s="2">
        <v>44286.0</v>
      </c>
      <c r="C55" s="3" t="s">
        <v>23</v>
      </c>
      <c r="D55" s="3" t="s">
        <v>15</v>
      </c>
      <c r="E55" s="3" t="s">
        <v>21</v>
      </c>
      <c r="F55" s="3"/>
      <c r="G55" s="3"/>
      <c r="H55" s="3">
        <v>245.71</v>
      </c>
      <c r="I55" s="3">
        <v>0.0</v>
      </c>
      <c r="J55" s="3">
        <v>1900.0</v>
      </c>
      <c r="K55" s="3">
        <v>5.0</v>
      </c>
    </row>
    <row r="56" ht="14.25" customHeight="1">
      <c r="A56" s="3">
        <v>435.0</v>
      </c>
      <c r="B56" s="2">
        <v>44286.0</v>
      </c>
      <c r="C56" s="3" t="s">
        <v>14</v>
      </c>
      <c r="D56" s="3" t="s">
        <v>15</v>
      </c>
      <c r="E56" s="3" t="s">
        <v>17</v>
      </c>
      <c r="F56" s="3"/>
      <c r="G56" s="3"/>
      <c r="H56" s="3">
        <v>162.46</v>
      </c>
      <c r="I56" s="3">
        <v>0.0</v>
      </c>
      <c r="J56" s="3">
        <v>575.0</v>
      </c>
      <c r="K56" s="3">
        <v>5.0</v>
      </c>
    </row>
    <row r="57" ht="14.25" customHeight="1">
      <c r="A57" s="3">
        <v>434.0</v>
      </c>
      <c r="B57" s="2">
        <v>44286.0</v>
      </c>
      <c r="C57" s="3" t="s">
        <v>14</v>
      </c>
      <c r="D57" s="3" t="s">
        <v>15</v>
      </c>
      <c r="E57" s="3" t="s">
        <v>17</v>
      </c>
      <c r="F57" s="3"/>
      <c r="G57" s="3"/>
      <c r="H57" s="3">
        <v>410.0</v>
      </c>
      <c r="I57" s="3">
        <v>0.0</v>
      </c>
      <c r="J57" s="3">
        <v>575.0</v>
      </c>
      <c r="K57" s="3">
        <v>5.0</v>
      </c>
    </row>
    <row r="58" ht="14.25" customHeight="1">
      <c r="A58" s="3">
        <v>434.0</v>
      </c>
      <c r="B58" s="2">
        <v>44286.0</v>
      </c>
      <c r="C58" s="3" t="s">
        <v>14</v>
      </c>
      <c r="D58" s="3" t="s">
        <v>15</v>
      </c>
      <c r="E58" s="3" t="s">
        <v>13</v>
      </c>
      <c r="F58" s="3"/>
      <c r="G58" s="3"/>
      <c r="H58" s="3">
        <v>166.39</v>
      </c>
      <c r="I58" s="3">
        <v>0.0</v>
      </c>
      <c r="J58" s="3">
        <v>400.0</v>
      </c>
      <c r="K58" s="3">
        <v>5.0</v>
      </c>
    </row>
    <row r="59" ht="14.25" customHeight="1">
      <c r="A59" s="3">
        <v>433.0</v>
      </c>
      <c r="B59" s="2">
        <v>44284.0</v>
      </c>
      <c r="C59" s="3" t="s">
        <v>14</v>
      </c>
      <c r="D59" s="3" t="s">
        <v>15</v>
      </c>
      <c r="E59" s="3" t="s">
        <v>16</v>
      </c>
      <c r="F59" s="3">
        <v>238.0</v>
      </c>
      <c r="G59" s="3">
        <v>266.0</v>
      </c>
      <c r="H59" s="3"/>
      <c r="I59" s="3"/>
      <c r="J59" s="3"/>
      <c r="K59" s="3">
        <v>28.0</v>
      </c>
    </row>
    <row r="60" ht="14.25" customHeight="1">
      <c r="A60" s="3">
        <v>432.0</v>
      </c>
      <c r="B60" s="2">
        <v>44283.0</v>
      </c>
      <c r="C60" s="3" t="s">
        <v>22</v>
      </c>
      <c r="D60" s="3" t="s">
        <v>12</v>
      </c>
      <c r="E60" s="3" t="s">
        <v>21</v>
      </c>
      <c r="F60" s="3"/>
      <c r="G60" s="3"/>
      <c r="H60" s="3">
        <v>80.36</v>
      </c>
      <c r="I60" s="3">
        <v>238.0</v>
      </c>
      <c r="J60" s="3">
        <v>1462.0</v>
      </c>
      <c r="K60" s="3">
        <v>5.0</v>
      </c>
    </row>
    <row r="61" ht="14.25" customHeight="1">
      <c r="A61" s="3">
        <v>431.0</v>
      </c>
      <c r="B61" s="2">
        <v>44283.0</v>
      </c>
      <c r="C61" s="3" t="s">
        <v>22</v>
      </c>
      <c r="D61" s="3" t="s">
        <v>12</v>
      </c>
      <c r="E61" s="3" t="s">
        <v>20</v>
      </c>
      <c r="F61" s="3"/>
      <c r="G61" s="3"/>
      <c r="H61" s="3">
        <v>81.1</v>
      </c>
      <c r="I61" s="3">
        <v>238.0</v>
      </c>
      <c r="J61" s="3">
        <v>912.0</v>
      </c>
      <c r="K61" s="3">
        <v>5.0</v>
      </c>
    </row>
    <row r="62" ht="14.25" customHeight="1">
      <c r="A62" s="3">
        <v>429.0</v>
      </c>
      <c r="B62" s="2">
        <v>44283.0</v>
      </c>
      <c r="C62" s="3" t="s">
        <v>22</v>
      </c>
      <c r="D62" s="3" t="s">
        <v>12</v>
      </c>
      <c r="E62" s="3" t="s">
        <v>17</v>
      </c>
      <c r="F62" s="3"/>
      <c r="G62" s="3"/>
      <c r="H62" s="3">
        <v>376.54</v>
      </c>
      <c r="I62" s="3">
        <v>100.0</v>
      </c>
      <c r="J62" s="3">
        <v>590.0</v>
      </c>
      <c r="K62" s="3">
        <v>5.0</v>
      </c>
    </row>
    <row r="63" ht="14.25" customHeight="1">
      <c r="A63" s="3">
        <v>430.0</v>
      </c>
      <c r="B63" s="2">
        <v>44283.0</v>
      </c>
      <c r="C63" s="3" t="s">
        <v>22</v>
      </c>
      <c r="D63" s="3" t="s">
        <v>12</v>
      </c>
      <c r="E63" s="3" t="s">
        <v>13</v>
      </c>
      <c r="F63" s="3"/>
      <c r="G63" s="3"/>
      <c r="H63" s="3">
        <v>303.6</v>
      </c>
      <c r="I63" s="3">
        <v>100.0</v>
      </c>
      <c r="J63" s="3">
        <v>430.0</v>
      </c>
      <c r="K63" s="3">
        <v>5.0</v>
      </c>
    </row>
    <row r="64" ht="14.25" customHeight="1">
      <c r="A64" s="3">
        <v>428.0</v>
      </c>
      <c r="B64" s="2">
        <v>44283.0</v>
      </c>
      <c r="C64" s="3" t="s">
        <v>22</v>
      </c>
      <c r="D64" s="3" t="s">
        <v>12</v>
      </c>
      <c r="E64" s="3" t="s">
        <v>17</v>
      </c>
      <c r="F64" s="3"/>
      <c r="G64" s="3"/>
      <c r="H64" s="3">
        <v>199.01</v>
      </c>
      <c r="I64" s="3">
        <v>100.0</v>
      </c>
      <c r="J64" s="3">
        <v>590.0</v>
      </c>
      <c r="K64" s="3">
        <v>5.0</v>
      </c>
    </row>
    <row r="65" ht="14.25" customHeight="1">
      <c r="A65" s="3">
        <v>427.0</v>
      </c>
      <c r="B65" s="2">
        <v>44283.0</v>
      </c>
      <c r="C65" s="3" t="s">
        <v>22</v>
      </c>
      <c r="D65" s="3" t="s">
        <v>12</v>
      </c>
      <c r="E65" s="3" t="s">
        <v>17</v>
      </c>
      <c r="F65" s="3"/>
      <c r="G65" s="3"/>
      <c r="H65" s="3">
        <v>504.66</v>
      </c>
      <c r="I65" s="3">
        <v>100.0</v>
      </c>
      <c r="J65" s="3">
        <v>590.0</v>
      </c>
      <c r="K65" s="3">
        <v>5.0</v>
      </c>
    </row>
    <row r="66" ht="14.25" customHeight="1">
      <c r="A66" s="3">
        <v>426.0</v>
      </c>
      <c r="B66" s="2">
        <v>44270.0</v>
      </c>
      <c r="C66" s="3" t="s">
        <v>14</v>
      </c>
      <c r="D66" s="3" t="s">
        <v>15</v>
      </c>
      <c r="E66" s="3" t="s">
        <v>17</v>
      </c>
      <c r="F66" s="3"/>
      <c r="G66" s="3"/>
      <c r="H66" s="3">
        <v>246.77</v>
      </c>
      <c r="I66" s="3">
        <v>0.0</v>
      </c>
      <c r="J66" s="3">
        <v>575.0</v>
      </c>
      <c r="K66" s="3">
        <v>5.0</v>
      </c>
    </row>
    <row r="67" ht="14.25" customHeight="1">
      <c r="A67" s="3">
        <v>425.0</v>
      </c>
      <c r="B67" s="2">
        <v>44270.0</v>
      </c>
      <c r="C67" s="3" t="s">
        <v>23</v>
      </c>
      <c r="D67" s="3" t="s">
        <v>15</v>
      </c>
      <c r="E67" s="3" t="s">
        <v>20</v>
      </c>
      <c r="F67" s="3"/>
      <c r="G67" s="3"/>
      <c r="H67" s="3">
        <v>57.29</v>
      </c>
      <c r="I67" s="3">
        <v>0.0</v>
      </c>
      <c r="J67" s="3">
        <v>1400.0</v>
      </c>
      <c r="K67" s="3">
        <v>5.0</v>
      </c>
    </row>
    <row r="68" ht="14.25" customHeight="1">
      <c r="A68" s="3">
        <v>425.0</v>
      </c>
      <c r="B68" s="2">
        <v>44270.0</v>
      </c>
      <c r="C68" s="3" t="s">
        <v>23</v>
      </c>
      <c r="D68" s="3" t="s">
        <v>15</v>
      </c>
      <c r="E68" s="3" t="s">
        <v>21</v>
      </c>
      <c r="F68" s="3"/>
      <c r="G68" s="3"/>
      <c r="H68" s="3">
        <v>139.05</v>
      </c>
      <c r="I68" s="3">
        <v>0.0</v>
      </c>
      <c r="J68" s="3">
        <v>1900.0</v>
      </c>
      <c r="K68" s="3">
        <v>5.0</v>
      </c>
    </row>
    <row r="69" ht="14.25" customHeight="1">
      <c r="A69" s="3">
        <v>424.0</v>
      </c>
      <c r="B69" s="2">
        <v>44270.0</v>
      </c>
      <c r="C69" s="3" t="s">
        <v>22</v>
      </c>
      <c r="D69" s="3" t="s">
        <v>12</v>
      </c>
      <c r="E69" s="3" t="s">
        <v>21</v>
      </c>
      <c r="F69" s="3"/>
      <c r="G69" s="3"/>
      <c r="H69" s="3">
        <v>116.88</v>
      </c>
      <c r="I69" s="3">
        <v>238.0</v>
      </c>
      <c r="J69" s="3">
        <v>1462.0</v>
      </c>
      <c r="K69" s="3">
        <v>5.0</v>
      </c>
    </row>
    <row r="70" ht="14.25" customHeight="1">
      <c r="A70" s="3">
        <v>423.0</v>
      </c>
      <c r="B70" s="2">
        <v>44270.0</v>
      </c>
      <c r="C70" s="3" t="s">
        <v>22</v>
      </c>
      <c r="D70" s="3" t="s">
        <v>12</v>
      </c>
      <c r="E70" s="3" t="s">
        <v>20</v>
      </c>
      <c r="F70" s="3"/>
      <c r="G70" s="3"/>
      <c r="H70" s="3">
        <v>69.8</v>
      </c>
      <c r="I70" s="3">
        <v>238.0</v>
      </c>
      <c r="J70" s="3">
        <v>912.0</v>
      </c>
      <c r="K70" s="3">
        <v>5.0</v>
      </c>
    </row>
    <row r="71" ht="14.25" customHeight="1">
      <c r="A71" s="3">
        <v>422.0</v>
      </c>
      <c r="B71" s="2">
        <v>44270.0</v>
      </c>
      <c r="C71" s="3" t="s">
        <v>22</v>
      </c>
      <c r="D71" s="3" t="s">
        <v>12</v>
      </c>
      <c r="E71" s="3" t="s">
        <v>17</v>
      </c>
      <c r="F71" s="3"/>
      <c r="G71" s="3"/>
      <c r="H71" s="3">
        <v>587.025</v>
      </c>
      <c r="I71" s="3">
        <v>100.0</v>
      </c>
      <c r="J71" s="3">
        <v>590.0</v>
      </c>
      <c r="K71" s="3">
        <v>5.0</v>
      </c>
    </row>
    <row r="72" ht="14.25" customHeight="1">
      <c r="A72" s="3">
        <v>463.0</v>
      </c>
      <c r="B72" s="2">
        <v>44367.0</v>
      </c>
      <c r="C72" s="3" t="s">
        <v>22</v>
      </c>
      <c r="D72" s="3" t="s">
        <v>12</v>
      </c>
      <c r="E72" s="3" t="s">
        <v>27</v>
      </c>
      <c r="F72" s="3"/>
      <c r="G72" s="3"/>
      <c r="H72" s="3">
        <v>168.08</v>
      </c>
      <c r="I72" s="3">
        <v>0.0</v>
      </c>
      <c r="J72" s="3">
        <v>500.0</v>
      </c>
      <c r="K72" s="3">
        <v>5.0</v>
      </c>
    </row>
    <row r="73" ht="14.25" customHeight="1">
      <c r="A73" s="3">
        <v>464.0</v>
      </c>
      <c r="B73" s="2">
        <v>44367.0</v>
      </c>
      <c r="C73" s="3" t="s">
        <v>22</v>
      </c>
      <c r="D73" s="3" t="s">
        <v>12</v>
      </c>
      <c r="E73" s="3" t="s">
        <v>13</v>
      </c>
      <c r="F73" s="3"/>
      <c r="G73" s="3"/>
      <c r="H73" s="3">
        <v>80.79</v>
      </c>
      <c r="I73" s="3">
        <v>100.0</v>
      </c>
      <c r="J73" s="3">
        <v>430.0</v>
      </c>
      <c r="K73" s="3">
        <v>5.0</v>
      </c>
    </row>
    <row r="74" ht="14.25" customHeight="1">
      <c r="A74" s="3">
        <v>465.0</v>
      </c>
      <c r="B74" s="2">
        <v>44367.0</v>
      </c>
      <c r="C74" s="3" t="s">
        <v>22</v>
      </c>
      <c r="D74" s="3" t="s">
        <v>12</v>
      </c>
      <c r="E74" s="3" t="s">
        <v>17</v>
      </c>
      <c r="F74" s="3"/>
      <c r="G74" s="3"/>
      <c r="H74" s="3">
        <v>484.5</v>
      </c>
      <c r="I74" s="3">
        <v>100.0</v>
      </c>
      <c r="J74" s="3">
        <v>590.0</v>
      </c>
      <c r="K74" s="3">
        <v>5.0</v>
      </c>
    </row>
    <row r="75" ht="14.25" customHeight="1">
      <c r="A75" s="3">
        <v>51.0</v>
      </c>
      <c r="B75" s="2">
        <v>44583.0</v>
      </c>
      <c r="C75" s="3" t="s">
        <v>28</v>
      </c>
      <c r="D75" s="3" t="s">
        <v>29</v>
      </c>
      <c r="E75" s="3" t="s">
        <v>16</v>
      </c>
      <c r="F75" s="3">
        <v>2000.0</v>
      </c>
      <c r="G75" s="3">
        <v>281.25</v>
      </c>
      <c r="H75" s="3"/>
      <c r="I75" s="3"/>
      <c r="J75" s="3"/>
      <c r="K75" s="3">
        <v>28.0</v>
      </c>
    </row>
    <row r="76" ht="14.25" customHeight="1">
      <c r="A76" s="3">
        <v>50.0</v>
      </c>
      <c r="B76" s="2">
        <v>44579.0</v>
      </c>
      <c r="C76" s="3" t="s">
        <v>11</v>
      </c>
      <c r="D76" s="3" t="s">
        <v>12</v>
      </c>
      <c r="E76" s="3" t="s">
        <v>18</v>
      </c>
      <c r="F76" s="3"/>
      <c r="G76" s="3"/>
      <c r="H76" s="3">
        <v>449.4</v>
      </c>
      <c r="I76" s="3">
        <v>0.0</v>
      </c>
      <c r="J76" s="3">
        <v>1590.0</v>
      </c>
      <c r="K76" s="3">
        <v>5.0</v>
      </c>
    </row>
    <row r="77" ht="14.25" customHeight="1">
      <c r="A77" s="3">
        <v>53.0</v>
      </c>
      <c r="B77" s="2">
        <v>44594.0</v>
      </c>
      <c r="C77" s="3" t="s">
        <v>28</v>
      </c>
      <c r="D77" s="3" t="s">
        <v>29</v>
      </c>
      <c r="E77" s="3" t="s">
        <v>16</v>
      </c>
      <c r="F77" s="3">
        <v>1000.0</v>
      </c>
      <c r="G77" s="3">
        <v>281.25</v>
      </c>
      <c r="H77" s="3"/>
      <c r="I77" s="3"/>
      <c r="J77" s="3"/>
      <c r="K77" s="3">
        <v>28.0</v>
      </c>
    </row>
    <row r="78" ht="14.25" customHeight="1">
      <c r="A78" s="3">
        <v>469.0</v>
      </c>
      <c r="B78" s="2">
        <v>44377.0</v>
      </c>
      <c r="C78" s="3" t="s">
        <v>22</v>
      </c>
      <c r="D78" s="3" t="s">
        <v>12</v>
      </c>
      <c r="E78" s="3" t="s">
        <v>13</v>
      </c>
      <c r="F78" s="3"/>
      <c r="G78" s="3"/>
      <c r="H78" s="3">
        <v>110.83</v>
      </c>
      <c r="I78" s="3">
        <v>100.0</v>
      </c>
      <c r="J78" s="3">
        <v>430.0</v>
      </c>
      <c r="K78" s="3">
        <v>5.0</v>
      </c>
    </row>
    <row r="79" ht="14.25" customHeight="1">
      <c r="A79" s="3">
        <v>470.0</v>
      </c>
      <c r="B79" s="2">
        <v>44377.0</v>
      </c>
      <c r="C79" s="3" t="s">
        <v>22</v>
      </c>
      <c r="D79" s="3" t="s">
        <v>12</v>
      </c>
      <c r="E79" s="3" t="s">
        <v>17</v>
      </c>
      <c r="F79" s="3"/>
      <c r="G79" s="3"/>
      <c r="H79" s="3">
        <v>242.476</v>
      </c>
      <c r="I79" s="3">
        <v>100.0</v>
      </c>
      <c r="J79" s="3">
        <v>590.0</v>
      </c>
      <c r="K79" s="3">
        <v>5.0</v>
      </c>
    </row>
    <row r="80" ht="14.25" customHeight="1">
      <c r="A80" s="3">
        <v>471.0</v>
      </c>
      <c r="B80" s="2">
        <v>44377.0</v>
      </c>
      <c r="C80" s="3" t="s">
        <v>22</v>
      </c>
      <c r="D80" s="3" t="s">
        <v>12</v>
      </c>
      <c r="E80" s="3" t="s">
        <v>27</v>
      </c>
      <c r="F80" s="3"/>
      <c r="G80" s="3"/>
      <c r="H80" s="3">
        <v>137.06</v>
      </c>
      <c r="I80" s="3">
        <v>0.0</v>
      </c>
      <c r="J80" s="3">
        <v>500.0</v>
      </c>
      <c r="K80" s="3">
        <v>5.0</v>
      </c>
    </row>
    <row r="81" ht="14.25" customHeight="1">
      <c r="A81" s="3">
        <v>472.0</v>
      </c>
      <c r="B81" s="2">
        <v>44377.0</v>
      </c>
      <c r="C81" s="3" t="s">
        <v>22</v>
      </c>
      <c r="D81" s="3" t="s">
        <v>12</v>
      </c>
      <c r="E81" s="3" t="s">
        <v>20</v>
      </c>
      <c r="F81" s="3"/>
      <c r="G81" s="3"/>
      <c r="H81" s="3">
        <v>159.075</v>
      </c>
      <c r="I81" s="3">
        <v>238.0</v>
      </c>
      <c r="J81" s="3">
        <v>1062.0</v>
      </c>
      <c r="K81" s="3">
        <v>5.0</v>
      </c>
    </row>
    <row r="82" ht="14.25" customHeight="1">
      <c r="A82" s="3">
        <v>473.0</v>
      </c>
      <c r="B82" s="2">
        <v>44377.0</v>
      </c>
      <c r="C82" s="3" t="s">
        <v>22</v>
      </c>
      <c r="D82" s="3" t="s">
        <v>12</v>
      </c>
      <c r="E82" s="3" t="s">
        <v>19</v>
      </c>
      <c r="F82" s="3"/>
      <c r="G82" s="3"/>
      <c r="H82" s="3">
        <v>84.005</v>
      </c>
      <c r="I82" s="3">
        <v>238.0</v>
      </c>
      <c r="J82" s="3">
        <v>542.0</v>
      </c>
      <c r="K82" s="3">
        <v>5.0</v>
      </c>
    </row>
    <row r="83" ht="14.25" customHeight="1">
      <c r="A83" s="3">
        <v>487.0</v>
      </c>
      <c r="B83" s="2">
        <v>44395.0</v>
      </c>
      <c r="C83" s="3" t="s">
        <v>22</v>
      </c>
      <c r="D83" s="3" t="s">
        <v>12</v>
      </c>
      <c r="E83" s="3" t="s">
        <v>17</v>
      </c>
      <c r="F83" s="3"/>
      <c r="G83" s="3"/>
      <c r="H83" s="3">
        <v>170.3</v>
      </c>
      <c r="I83" s="3">
        <v>0.0</v>
      </c>
      <c r="J83" s="3">
        <v>1300.0</v>
      </c>
      <c r="K83" s="3">
        <v>5.0</v>
      </c>
    </row>
    <row r="84" ht="14.25" customHeight="1">
      <c r="A84" s="3">
        <v>486.0</v>
      </c>
      <c r="B84" s="2">
        <v>44402.0</v>
      </c>
      <c r="C84" s="3" t="s">
        <v>22</v>
      </c>
      <c r="D84" s="3" t="s">
        <v>12</v>
      </c>
      <c r="E84" s="3" t="s">
        <v>13</v>
      </c>
      <c r="F84" s="3"/>
      <c r="G84" s="3"/>
      <c r="H84" s="3">
        <v>83.44</v>
      </c>
      <c r="I84" s="3">
        <v>100.0</v>
      </c>
      <c r="J84" s="3">
        <v>430.0</v>
      </c>
      <c r="K84" s="3">
        <v>5.0</v>
      </c>
    </row>
    <row r="85" ht="14.25" customHeight="1">
      <c r="A85" s="3">
        <v>485.0</v>
      </c>
      <c r="B85" s="2">
        <v>44402.0</v>
      </c>
      <c r="C85" s="3" t="s">
        <v>22</v>
      </c>
      <c r="D85" s="3" t="s">
        <v>12</v>
      </c>
      <c r="E85" s="3" t="s">
        <v>19</v>
      </c>
      <c r="F85" s="3"/>
      <c r="G85" s="3"/>
      <c r="H85" s="3">
        <v>50.0</v>
      </c>
      <c r="I85" s="3">
        <v>238.0</v>
      </c>
      <c r="J85" s="3">
        <v>542.0</v>
      </c>
      <c r="K85" s="3">
        <v>5.0</v>
      </c>
    </row>
    <row r="86" ht="14.25" customHeight="1">
      <c r="A86" s="3">
        <v>474.0</v>
      </c>
      <c r="B86" s="2">
        <v>44377.0</v>
      </c>
      <c r="C86" s="3" t="s">
        <v>14</v>
      </c>
      <c r="D86" s="3" t="s">
        <v>15</v>
      </c>
      <c r="E86" s="3" t="s">
        <v>17</v>
      </c>
      <c r="F86" s="3"/>
      <c r="G86" s="3"/>
      <c r="H86" s="3">
        <v>88.05</v>
      </c>
      <c r="I86" s="3">
        <v>0.0</v>
      </c>
      <c r="J86" s="3">
        <v>575.0</v>
      </c>
      <c r="K86" s="3">
        <v>5.0</v>
      </c>
    </row>
    <row r="87" ht="14.25" customHeight="1">
      <c r="A87" s="3">
        <v>474.0</v>
      </c>
      <c r="B87" s="2">
        <v>44377.0</v>
      </c>
      <c r="C87" s="3" t="s">
        <v>14</v>
      </c>
      <c r="D87" s="3" t="s">
        <v>15</v>
      </c>
      <c r="E87" s="3" t="s">
        <v>13</v>
      </c>
      <c r="F87" s="3"/>
      <c r="G87" s="3"/>
      <c r="H87" s="3">
        <v>22.76</v>
      </c>
      <c r="I87" s="3">
        <v>0.0</v>
      </c>
      <c r="J87" s="3">
        <v>400.0</v>
      </c>
      <c r="K87" s="3">
        <v>5.0</v>
      </c>
    </row>
    <row r="88" ht="14.25" customHeight="1">
      <c r="A88" s="3">
        <v>54.0</v>
      </c>
      <c r="B88" s="2">
        <v>44612.0</v>
      </c>
      <c r="C88" s="3" t="s">
        <v>11</v>
      </c>
      <c r="D88" s="3" t="s">
        <v>12</v>
      </c>
      <c r="E88" s="3" t="s">
        <v>17</v>
      </c>
      <c r="F88" s="3"/>
      <c r="G88" s="3"/>
      <c r="H88" s="3">
        <v>1194.345</v>
      </c>
      <c r="I88" s="3">
        <v>0.0</v>
      </c>
      <c r="J88" s="3">
        <v>750.0</v>
      </c>
      <c r="K88" s="3">
        <v>5.0</v>
      </c>
    </row>
    <row r="89" ht="14.25" customHeight="1">
      <c r="A89" s="3">
        <v>55.0</v>
      </c>
      <c r="B89" s="2">
        <v>44642.0</v>
      </c>
      <c r="C89" s="3" t="s">
        <v>11</v>
      </c>
      <c r="D89" s="3" t="s">
        <v>12</v>
      </c>
      <c r="E89" s="3" t="s">
        <v>13</v>
      </c>
      <c r="F89" s="3"/>
      <c r="G89" s="3"/>
      <c r="H89" s="3">
        <v>2837.114</v>
      </c>
      <c r="I89" s="3">
        <v>0.0</v>
      </c>
      <c r="J89" s="3">
        <v>500.0</v>
      </c>
      <c r="K89" s="3">
        <v>5.0</v>
      </c>
    </row>
    <row r="90" ht="14.25" customHeight="1">
      <c r="A90" s="3">
        <v>58.0</v>
      </c>
      <c r="B90" s="2">
        <v>44591.0</v>
      </c>
      <c r="C90" s="3" t="s">
        <v>14</v>
      </c>
      <c r="D90" s="3" t="s">
        <v>15</v>
      </c>
      <c r="E90" s="3" t="s">
        <v>17</v>
      </c>
      <c r="F90" s="3"/>
      <c r="G90" s="3"/>
      <c r="H90" s="3">
        <v>88.0</v>
      </c>
      <c r="I90" s="3">
        <v>0.0</v>
      </c>
      <c r="J90" s="3">
        <v>825.0</v>
      </c>
      <c r="K90" s="3">
        <v>5.0</v>
      </c>
    </row>
    <row r="91" ht="14.25" customHeight="1">
      <c r="A91" s="3">
        <v>63.0</v>
      </c>
      <c r="B91" s="2">
        <v>44234.0</v>
      </c>
      <c r="C91" s="3" t="s">
        <v>22</v>
      </c>
      <c r="D91" s="3" t="s">
        <v>12</v>
      </c>
      <c r="E91" s="3" t="s">
        <v>17</v>
      </c>
      <c r="F91" s="3"/>
      <c r="G91" s="3"/>
      <c r="H91" s="3">
        <v>1213.627</v>
      </c>
      <c r="I91" s="3">
        <v>0.0</v>
      </c>
      <c r="J91" s="3">
        <v>750.0</v>
      </c>
      <c r="K91" s="3">
        <v>5.0</v>
      </c>
    </row>
    <row r="92" ht="14.25" customHeight="1">
      <c r="A92" s="3">
        <v>69.0</v>
      </c>
      <c r="B92" s="2">
        <v>44624.0</v>
      </c>
      <c r="C92" s="3" t="s">
        <v>28</v>
      </c>
      <c r="D92" s="3" t="s">
        <v>29</v>
      </c>
      <c r="E92" s="3" t="s">
        <v>16</v>
      </c>
      <c r="F92" s="3">
        <v>4000.0</v>
      </c>
      <c r="G92" s="3">
        <v>300.78</v>
      </c>
      <c r="H92" s="3"/>
      <c r="I92" s="3"/>
      <c r="J92" s="3"/>
      <c r="K92" s="3">
        <v>28.0</v>
      </c>
    </row>
    <row r="93" ht="14.25" customHeight="1">
      <c r="A93" s="3">
        <v>70.0</v>
      </c>
      <c r="B93" s="2">
        <v>44261.0</v>
      </c>
      <c r="C93" s="3" t="s">
        <v>22</v>
      </c>
      <c r="D93" s="3" t="s">
        <v>12</v>
      </c>
      <c r="E93" s="3" t="s">
        <v>16</v>
      </c>
      <c r="F93" s="3">
        <v>1000.0</v>
      </c>
      <c r="G93" s="3">
        <v>304.69</v>
      </c>
      <c r="H93" s="3"/>
      <c r="I93" s="3"/>
      <c r="J93" s="3"/>
      <c r="K93" s="3">
        <v>28.0</v>
      </c>
    </row>
    <row r="94" ht="14.25" customHeight="1">
      <c r="A94" s="3">
        <v>71.0</v>
      </c>
      <c r="B94" s="2">
        <v>44626.0</v>
      </c>
      <c r="C94" s="3" t="s">
        <v>11</v>
      </c>
      <c r="D94" s="3" t="s">
        <v>12</v>
      </c>
      <c r="E94" s="3" t="s">
        <v>18</v>
      </c>
      <c r="F94" s="3"/>
      <c r="G94" s="3"/>
      <c r="H94" s="3">
        <v>139.42</v>
      </c>
      <c r="I94" s="3">
        <v>0.0</v>
      </c>
      <c r="J94" s="3">
        <v>1590.0</v>
      </c>
      <c r="K94" s="3">
        <v>5.0</v>
      </c>
    </row>
    <row r="95" ht="14.25" customHeight="1">
      <c r="A95" s="3">
        <v>64.0</v>
      </c>
      <c r="B95" s="2">
        <v>44238.0</v>
      </c>
      <c r="C95" s="3" t="s">
        <v>22</v>
      </c>
      <c r="D95" s="3" t="s">
        <v>12</v>
      </c>
      <c r="E95" s="3" t="s">
        <v>30</v>
      </c>
      <c r="F95" s="3"/>
      <c r="G95" s="3"/>
      <c r="H95" s="3">
        <v>356.32</v>
      </c>
      <c r="I95" s="3">
        <v>0.0</v>
      </c>
      <c r="J95" s="3">
        <v>1300.0</v>
      </c>
      <c r="K95" s="3">
        <v>5.0</v>
      </c>
    </row>
    <row r="96" ht="14.25" customHeight="1">
      <c r="A96" s="3">
        <v>67.0</v>
      </c>
      <c r="B96" s="2">
        <v>44650.0</v>
      </c>
      <c r="C96" s="3" t="s">
        <v>11</v>
      </c>
      <c r="D96" s="3" t="s">
        <v>12</v>
      </c>
      <c r="E96" s="3" t="s">
        <v>16</v>
      </c>
      <c r="F96" s="3">
        <v>500.0</v>
      </c>
      <c r="G96" s="3">
        <v>812.5</v>
      </c>
      <c r="H96" s="3"/>
      <c r="I96" s="3"/>
      <c r="J96" s="3"/>
      <c r="K96" s="3">
        <v>28.0</v>
      </c>
    </row>
    <row r="97" ht="14.25" customHeight="1">
      <c r="A97" s="3">
        <v>77.0</v>
      </c>
      <c r="B97" s="2">
        <v>44650.0</v>
      </c>
      <c r="C97" s="3" t="s">
        <v>11</v>
      </c>
      <c r="D97" s="3" t="s">
        <v>12</v>
      </c>
      <c r="E97" s="3" t="s">
        <v>16</v>
      </c>
      <c r="F97" s="3">
        <v>500.0</v>
      </c>
      <c r="G97" s="3">
        <v>812.5</v>
      </c>
      <c r="H97" s="3"/>
      <c r="I97" s="3"/>
      <c r="J97" s="3"/>
      <c r="K97" s="3">
        <v>28.0</v>
      </c>
    </row>
    <row r="98" ht="14.25" customHeight="1">
      <c r="A98" s="3">
        <v>78.0</v>
      </c>
      <c r="B98" s="2">
        <v>44285.0</v>
      </c>
      <c r="C98" s="3" t="s">
        <v>11</v>
      </c>
      <c r="D98" s="3" t="s">
        <v>12</v>
      </c>
      <c r="E98" s="3" t="s">
        <v>16</v>
      </c>
      <c r="F98" s="3">
        <v>500.0</v>
      </c>
      <c r="G98" s="3">
        <v>812.5</v>
      </c>
      <c r="H98" s="3"/>
      <c r="I98" s="3"/>
      <c r="J98" s="3"/>
      <c r="K98" s="3">
        <v>28.0</v>
      </c>
    </row>
    <row r="99" ht="14.25" customHeight="1">
      <c r="A99" s="3">
        <v>75.0</v>
      </c>
      <c r="B99" s="2">
        <v>44283.0</v>
      </c>
      <c r="C99" s="3" t="s">
        <v>22</v>
      </c>
      <c r="D99" s="3" t="s">
        <v>12</v>
      </c>
      <c r="E99" s="3" t="s">
        <v>17</v>
      </c>
      <c r="F99" s="3"/>
      <c r="G99" s="3"/>
      <c r="H99" s="3">
        <v>1015.488</v>
      </c>
      <c r="I99" s="3">
        <v>0.0</v>
      </c>
      <c r="J99" s="3">
        <v>700.0</v>
      </c>
      <c r="K99" s="3">
        <v>5.0</v>
      </c>
    </row>
    <row r="100" ht="14.25" customHeight="1">
      <c r="A100" s="3">
        <v>75.0</v>
      </c>
      <c r="B100" s="2">
        <v>44648.0</v>
      </c>
      <c r="C100" s="3" t="s">
        <v>11</v>
      </c>
      <c r="D100" s="3" t="s">
        <v>12</v>
      </c>
      <c r="E100" s="3" t="s">
        <v>30</v>
      </c>
      <c r="F100" s="3"/>
      <c r="G100" s="3"/>
      <c r="H100" s="3">
        <v>1209.08</v>
      </c>
      <c r="I100" s="3">
        <v>0.0</v>
      </c>
      <c r="J100" s="3">
        <v>1300.0</v>
      </c>
      <c r="K100" s="3">
        <v>5.0</v>
      </c>
    </row>
    <row r="101" ht="14.25" customHeight="1">
      <c r="A101" s="3">
        <v>79.0</v>
      </c>
      <c r="B101" s="2">
        <v>44285.0</v>
      </c>
      <c r="C101" s="3" t="s">
        <v>11</v>
      </c>
      <c r="D101" s="3" t="s">
        <v>12</v>
      </c>
      <c r="E101" s="3" t="s">
        <v>16</v>
      </c>
      <c r="F101" s="3">
        <v>500.0</v>
      </c>
      <c r="G101" s="3">
        <v>812.5</v>
      </c>
      <c r="H101" s="3"/>
      <c r="I101" s="3"/>
      <c r="J101" s="3"/>
      <c r="K101" s="3">
        <v>28.0</v>
      </c>
    </row>
    <row r="102" ht="14.25" customHeight="1">
      <c r="A102" s="3">
        <v>80.0</v>
      </c>
      <c r="B102" s="2">
        <v>44651.0</v>
      </c>
      <c r="C102" s="3" t="s">
        <v>28</v>
      </c>
      <c r="D102" s="3" t="s">
        <v>29</v>
      </c>
      <c r="E102" s="3" t="s">
        <v>16</v>
      </c>
      <c r="F102" s="3">
        <v>2000.0</v>
      </c>
      <c r="G102" s="3">
        <v>300.78</v>
      </c>
      <c r="H102" s="3"/>
      <c r="I102" s="3"/>
      <c r="J102" s="3"/>
      <c r="K102" s="3">
        <v>28.0</v>
      </c>
    </row>
    <row r="103" ht="14.25" customHeight="1">
      <c r="A103" s="3">
        <v>81.0</v>
      </c>
      <c r="B103" s="2">
        <v>44286.0</v>
      </c>
      <c r="C103" s="3" t="s">
        <v>22</v>
      </c>
      <c r="D103" s="3" t="s">
        <v>12</v>
      </c>
      <c r="E103" s="3" t="s">
        <v>17</v>
      </c>
      <c r="F103" s="3"/>
      <c r="G103" s="3"/>
      <c r="H103" s="3">
        <v>614.46</v>
      </c>
      <c r="I103" s="3">
        <v>0.0</v>
      </c>
      <c r="J103" s="3">
        <v>700.0</v>
      </c>
      <c r="K103" s="3">
        <v>5.0</v>
      </c>
    </row>
    <row r="104" ht="14.25" customHeight="1">
      <c r="A104" s="3">
        <v>81.0</v>
      </c>
      <c r="B104" s="2">
        <v>44286.0</v>
      </c>
      <c r="C104" s="3" t="s">
        <v>22</v>
      </c>
      <c r="D104" s="3" t="s">
        <v>12</v>
      </c>
      <c r="E104" s="3" t="s">
        <v>13</v>
      </c>
      <c r="F104" s="3"/>
      <c r="G104" s="3"/>
      <c r="H104" s="3">
        <v>992.2</v>
      </c>
      <c r="I104" s="3">
        <v>0.0</v>
      </c>
      <c r="J104" s="3">
        <v>500.0</v>
      </c>
      <c r="K104" s="3">
        <v>5.0</v>
      </c>
    </row>
    <row r="105" ht="14.25" customHeight="1">
      <c r="A105" s="3">
        <v>81.0</v>
      </c>
      <c r="B105" s="2">
        <v>44286.0</v>
      </c>
      <c r="C105" s="3" t="s">
        <v>22</v>
      </c>
      <c r="D105" s="3" t="s">
        <v>12</v>
      </c>
      <c r="E105" s="3" t="s">
        <v>30</v>
      </c>
      <c r="F105" s="3"/>
      <c r="G105" s="3"/>
      <c r="H105" s="3">
        <v>326.92</v>
      </c>
      <c r="I105" s="3">
        <v>0.0</v>
      </c>
      <c r="J105" s="3">
        <v>1800.0</v>
      </c>
      <c r="K105" s="3">
        <v>5.0</v>
      </c>
    </row>
    <row r="106" ht="14.25" customHeight="1">
      <c r="A106" s="3">
        <v>67.0</v>
      </c>
      <c r="B106" s="2">
        <v>44254.0</v>
      </c>
      <c r="C106" s="3" t="s">
        <v>22</v>
      </c>
      <c r="D106" s="3" t="s">
        <v>12</v>
      </c>
      <c r="E106" s="3" t="s">
        <v>16</v>
      </c>
      <c r="F106" s="3">
        <v>1200.0</v>
      </c>
      <c r="G106" s="3">
        <v>304.69</v>
      </c>
      <c r="H106" s="3"/>
      <c r="I106" s="3"/>
      <c r="J106" s="3"/>
      <c r="K106" s="3">
        <v>28.0</v>
      </c>
    </row>
    <row r="107" ht="14.25" customHeight="1">
      <c r="A107" s="3">
        <v>479.0</v>
      </c>
      <c r="B107" s="2">
        <v>44394.0</v>
      </c>
      <c r="C107" s="3" t="s">
        <v>22</v>
      </c>
      <c r="D107" s="3" t="s">
        <v>12</v>
      </c>
      <c r="E107" s="3" t="s">
        <v>20</v>
      </c>
      <c r="F107" s="3"/>
      <c r="G107" s="3"/>
      <c r="H107" s="3">
        <v>176.92</v>
      </c>
      <c r="I107" s="3">
        <v>0.0</v>
      </c>
      <c r="J107" s="3">
        <v>1300.0</v>
      </c>
      <c r="K107" s="3">
        <v>5.0</v>
      </c>
    </row>
    <row r="108" ht="14.25" customHeight="1">
      <c r="A108" s="3">
        <v>479.0</v>
      </c>
      <c r="B108" s="2">
        <v>44394.0</v>
      </c>
      <c r="C108" s="3" t="s">
        <v>22</v>
      </c>
      <c r="D108" s="3" t="s">
        <v>12</v>
      </c>
      <c r="E108" s="3" t="s">
        <v>21</v>
      </c>
      <c r="F108" s="3"/>
      <c r="G108" s="3"/>
      <c r="H108" s="3">
        <v>226.1</v>
      </c>
      <c r="I108" s="3">
        <v>0.0</v>
      </c>
      <c r="J108" s="3">
        <v>1850.0</v>
      </c>
      <c r="K108" s="3">
        <v>5.0</v>
      </c>
    </row>
    <row r="109" ht="14.25" customHeight="1">
      <c r="A109" s="3">
        <v>478.0</v>
      </c>
      <c r="B109" s="2">
        <v>44392.0</v>
      </c>
      <c r="C109" s="3" t="s">
        <v>14</v>
      </c>
      <c r="D109" s="3" t="s">
        <v>15</v>
      </c>
      <c r="E109" s="3" t="s">
        <v>27</v>
      </c>
      <c r="F109" s="3"/>
      <c r="G109" s="3"/>
      <c r="H109" s="3">
        <v>18.22</v>
      </c>
      <c r="I109" s="3">
        <v>0.0</v>
      </c>
      <c r="J109" s="3">
        <v>565.0</v>
      </c>
      <c r="K109" s="3">
        <v>5.0</v>
      </c>
    </row>
    <row r="110" ht="14.25" customHeight="1">
      <c r="A110" s="3">
        <v>478.0</v>
      </c>
      <c r="B110" s="2">
        <v>44392.0</v>
      </c>
      <c r="C110" s="3" t="s">
        <v>14</v>
      </c>
      <c r="D110" s="3" t="s">
        <v>15</v>
      </c>
      <c r="E110" s="3" t="s">
        <v>13</v>
      </c>
      <c r="F110" s="3"/>
      <c r="G110" s="3"/>
      <c r="H110" s="3">
        <v>181.52</v>
      </c>
      <c r="I110" s="3">
        <v>0.0</v>
      </c>
      <c r="J110" s="3">
        <v>400.0</v>
      </c>
      <c r="K110" s="3">
        <v>5.0</v>
      </c>
    </row>
    <row r="111" ht="14.25" customHeight="1">
      <c r="A111" s="3">
        <v>477.0</v>
      </c>
      <c r="B111" s="2">
        <v>44387.0</v>
      </c>
      <c r="C111" s="3" t="s">
        <v>22</v>
      </c>
      <c r="D111" s="3" t="s">
        <v>12</v>
      </c>
      <c r="E111" s="3" t="s">
        <v>18</v>
      </c>
      <c r="F111" s="3"/>
      <c r="G111" s="3"/>
      <c r="H111" s="3">
        <v>80.64</v>
      </c>
      <c r="I111" s="3">
        <v>238.0</v>
      </c>
      <c r="J111" s="3">
        <v>1252.0</v>
      </c>
      <c r="K111" s="3">
        <v>5.0</v>
      </c>
    </row>
    <row r="112" ht="14.25" customHeight="1">
      <c r="A112" s="3">
        <v>68.0</v>
      </c>
      <c r="B112" s="2">
        <v>44620.0</v>
      </c>
      <c r="C112" s="3" t="s">
        <v>11</v>
      </c>
      <c r="D112" s="3" t="s">
        <v>12</v>
      </c>
      <c r="E112" s="3" t="s">
        <v>18</v>
      </c>
      <c r="F112" s="3"/>
      <c r="G112" s="3"/>
      <c r="H112" s="3">
        <v>859.12</v>
      </c>
      <c r="I112" s="3">
        <v>0.0</v>
      </c>
      <c r="J112" s="3">
        <v>1590.0</v>
      </c>
      <c r="K112" s="3">
        <v>5.0</v>
      </c>
    </row>
    <row r="113" ht="14.25" customHeight="1">
      <c r="A113" s="3">
        <v>68.0</v>
      </c>
      <c r="B113" s="2">
        <v>44620.0</v>
      </c>
      <c r="C113" s="3" t="s">
        <v>11</v>
      </c>
      <c r="D113" s="3" t="s">
        <v>12</v>
      </c>
      <c r="E113" s="3" t="s">
        <v>19</v>
      </c>
      <c r="F113" s="3"/>
      <c r="G113" s="3"/>
      <c r="H113" s="3">
        <v>352.9</v>
      </c>
      <c r="I113" s="3">
        <v>0.0</v>
      </c>
      <c r="J113" s="3">
        <v>800.0</v>
      </c>
      <c r="K113" s="3">
        <v>5.0</v>
      </c>
    </row>
    <row r="114" ht="14.25" customHeight="1">
      <c r="A114" s="3">
        <v>68.0</v>
      </c>
      <c r="B114" s="2">
        <v>44255.0</v>
      </c>
      <c r="C114" s="3" t="s">
        <v>22</v>
      </c>
      <c r="D114" s="3" t="s">
        <v>12</v>
      </c>
      <c r="E114" s="3" t="s">
        <v>30</v>
      </c>
      <c r="F114" s="3"/>
      <c r="G114" s="3"/>
      <c r="H114" s="3">
        <v>30.14</v>
      </c>
      <c r="I114" s="3">
        <v>0.0</v>
      </c>
      <c r="J114" s="3">
        <v>1300.0</v>
      </c>
      <c r="K114" s="3">
        <v>5.0</v>
      </c>
    </row>
    <row r="115" ht="14.25" customHeight="1">
      <c r="A115" s="3">
        <v>475.0</v>
      </c>
      <c r="B115" s="2">
        <v>44384.0</v>
      </c>
      <c r="C115" s="3" t="s">
        <v>22</v>
      </c>
      <c r="D115" s="3" t="s">
        <v>12</v>
      </c>
      <c r="E115" s="3" t="s">
        <v>13</v>
      </c>
      <c r="F115" s="3"/>
      <c r="G115" s="3"/>
      <c r="H115" s="3">
        <v>368.16</v>
      </c>
      <c r="I115" s="3">
        <v>100.0</v>
      </c>
      <c r="J115" s="3">
        <v>430.0</v>
      </c>
      <c r="K115" s="3">
        <v>5.0</v>
      </c>
    </row>
    <row r="116" ht="14.25" customHeight="1">
      <c r="A116" s="3">
        <v>484.0</v>
      </c>
      <c r="B116" s="2">
        <v>44402.0</v>
      </c>
      <c r="C116" s="3" t="s">
        <v>22</v>
      </c>
      <c r="D116" s="3" t="s">
        <v>12</v>
      </c>
      <c r="E116" s="3" t="s">
        <v>18</v>
      </c>
      <c r="F116" s="3"/>
      <c r="G116" s="3"/>
      <c r="H116" s="3">
        <v>129.84</v>
      </c>
      <c r="I116" s="3">
        <v>238.0</v>
      </c>
      <c r="J116" s="3">
        <v>1252.0</v>
      </c>
      <c r="K116" s="3">
        <v>5.0</v>
      </c>
    </row>
    <row r="117" ht="14.25" customHeight="1">
      <c r="A117" s="3">
        <v>483.0</v>
      </c>
      <c r="B117" s="2">
        <v>44402.0</v>
      </c>
      <c r="C117" s="3" t="s">
        <v>22</v>
      </c>
      <c r="D117" s="3" t="s">
        <v>12</v>
      </c>
      <c r="E117" s="3" t="s">
        <v>21</v>
      </c>
      <c r="F117" s="3"/>
      <c r="G117" s="3"/>
      <c r="H117" s="3">
        <v>77.98</v>
      </c>
      <c r="I117" s="3">
        <v>0.0</v>
      </c>
      <c r="J117" s="3">
        <v>1850.0</v>
      </c>
      <c r="K117" s="3">
        <v>5.0</v>
      </c>
    </row>
    <row r="118" ht="14.25" customHeight="1">
      <c r="A118" s="3">
        <v>476.0</v>
      </c>
      <c r="B118" s="2">
        <v>44387.0</v>
      </c>
      <c r="C118" s="3" t="s">
        <v>22</v>
      </c>
      <c r="D118" s="3" t="s">
        <v>12</v>
      </c>
      <c r="E118" s="3" t="s">
        <v>13</v>
      </c>
      <c r="F118" s="3"/>
      <c r="G118" s="3"/>
      <c r="H118" s="3">
        <v>779.35</v>
      </c>
      <c r="I118" s="3">
        <v>100.0</v>
      </c>
      <c r="J118" s="3">
        <v>430.0</v>
      </c>
      <c r="K118" s="3">
        <v>5.0</v>
      </c>
    </row>
    <row r="119" ht="14.25" customHeight="1">
      <c r="A119" s="3">
        <v>482.0</v>
      </c>
      <c r="B119" s="2">
        <v>44396.0</v>
      </c>
      <c r="C119" s="3" t="s">
        <v>22</v>
      </c>
      <c r="D119" s="3" t="s">
        <v>12</v>
      </c>
      <c r="E119" s="3" t="s">
        <v>20</v>
      </c>
      <c r="F119" s="3"/>
      <c r="G119" s="3"/>
      <c r="H119" s="3">
        <v>44.8</v>
      </c>
      <c r="I119" s="3">
        <v>238.0</v>
      </c>
      <c r="J119" s="3">
        <v>1062.0</v>
      </c>
      <c r="K119" s="3">
        <v>5.0</v>
      </c>
    </row>
    <row r="120" ht="14.25" customHeight="1">
      <c r="A120" s="3">
        <v>481.0</v>
      </c>
      <c r="B120" s="2">
        <v>44396.0</v>
      </c>
      <c r="C120" s="3" t="s">
        <v>22</v>
      </c>
      <c r="D120" s="3" t="s">
        <v>12</v>
      </c>
      <c r="E120" s="3" t="s">
        <v>20</v>
      </c>
      <c r="F120" s="3"/>
      <c r="G120" s="3"/>
      <c r="H120" s="3">
        <v>90.1</v>
      </c>
      <c r="I120" s="3">
        <v>0.0</v>
      </c>
      <c r="J120" s="3">
        <v>1300.0</v>
      </c>
      <c r="K120" s="3">
        <v>5.0</v>
      </c>
    </row>
    <row r="121" ht="14.25" customHeight="1">
      <c r="A121" s="3">
        <v>481.0</v>
      </c>
      <c r="B121" s="2">
        <v>44396.0</v>
      </c>
      <c r="C121" s="3" t="s">
        <v>22</v>
      </c>
      <c r="D121" s="3" t="s">
        <v>12</v>
      </c>
      <c r="E121" s="3" t="s">
        <v>21</v>
      </c>
      <c r="F121" s="3"/>
      <c r="G121" s="3"/>
      <c r="H121" s="3">
        <v>127.88</v>
      </c>
      <c r="I121" s="3">
        <v>0.0</v>
      </c>
      <c r="J121" s="3">
        <v>1850.0</v>
      </c>
      <c r="K121" s="3">
        <v>5.0</v>
      </c>
    </row>
    <row r="122" ht="14.25" customHeight="1">
      <c r="A122" s="3">
        <v>480.0</v>
      </c>
      <c r="B122" s="2">
        <v>44394.0</v>
      </c>
      <c r="C122" s="3" t="s">
        <v>22</v>
      </c>
      <c r="D122" s="3" t="s">
        <v>12</v>
      </c>
      <c r="E122" s="3" t="s">
        <v>20</v>
      </c>
      <c r="F122" s="3"/>
      <c r="G122" s="3"/>
      <c r="H122" s="3">
        <v>228.58</v>
      </c>
      <c r="I122" s="3">
        <v>0.0</v>
      </c>
      <c r="J122" s="3">
        <v>1300.0</v>
      </c>
      <c r="K122" s="3">
        <v>5.0</v>
      </c>
    </row>
    <row r="123" ht="14.25" customHeight="1">
      <c r="A123" s="3">
        <v>480.0</v>
      </c>
      <c r="B123" s="2">
        <v>44394.0</v>
      </c>
      <c r="C123" s="3" t="s">
        <v>22</v>
      </c>
      <c r="D123" s="3" t="s">
        <v>12</v>
      </c>
      <c r="E123" s="3" t="s">
        <v>21</v>
      </c>
      <c r="F123" s="3"/>
      <c r="G123" s="3"/>
      <c r="H123" s="3">
        <v>253.74</v>
      </c>
      <c r="I123" s="3">
        <v>0.0</v>
      </c>
      <c r="J123" s="3">
        <v>1850.0</v>
      </c>
      <c r="K123" s="3">
        <v>5.0</v>
      </c>
    </row>
    <row r="124" ht="14.25" customHeight="1">
      <c r="A124" s="3">
        <v>500.0</v>
      </c>
      <c r="B124" s="2">
        <v>44347.0</v>
      </c>
      <c r="C124" s="3" t="s">
        <v>22</v>
      </c>
      <c r="D124" s="3" t="s">
        <v>12</v>
      </c>
      <c r="E124" s="3" t="s">
        <v>18</v>
      </c>
      <c r="F124" s="3"/>
      <c r="G124" s="3"/>
      <c r="H124" s="3">
        <v>30.92</v>
      </c>
      <c r="I124" s="3">
        <v>238.0</v>
      </c>
      <c r="J124" s="3">
        <v>1252.0</v>
      </c>
      <c r="K124" s="3">
        <v>5.0</v>
      </c>
    </row>
    <row r="125" ht="14.25" customHeight="1">
      <c r="A125" s="3">
        <v>52.0</v>
      </c>
      <c r="B125" s="2">
        <v>44591.0</v>
      </c>
      <c r="C125" s="3" t="s">
        <v>14</v>
      </c>
      <c r="D125" s="3" t="s">
        <v>15</v>
      </c>
      <c r="E125" s="3" t="s">
        <v>21</v>
      </c>
      <c r="F125" s="3"/>
      <c r="G125" s="3"/>
      <c r="H125" s="3">
        <v>118.91</v>
      </c>
      <c r="I125" s="3">
        <v>0.0</v>
      </c>
      <c r="J125" s="3">
        <v>2400.0</v>
      </c>
      <c r="K125" s="3">
        <v>5.0</v>
      </c>
    </row>
    <row r="126" ht="14.25" customHeight="1">
      <c r="A126" s="3">
        <v>52.0</v>
      </c>
      <c r="B126" s="2">
        <v>44650.0</v>
      </c>
      <c r="C126" s="3" t="s">
        <v>14</v>
      </c>
      <c r="D126" s="3" t="s">
        <v>15</v>
      </c>
      <c r="E126" s="3" t="s">
        <v>20</v>
      </c>
      <c r="F126" s="3"/>
      <c r="G126" s="3"/>
      <c r="H126" s="3">
        <v>478.44</v>
      </c>
      <c r="I126" s="3">
        <v>0.0</v>
      </c>
      <c r="J126" s="3">
        <v>1500.0</v>
      </c>
      <c r="K126" s="3">
        <v>5.0</v>
      </c>
    </row>
    <row r="127" ht="14.25" customHeight="1">
      <c r="A127" s="3">
        <v>539.0</v>
      </c>
      <c r="B127" s="2">
        <v>44574.0</v>
      </c>
      <c r="C127" s="3" t="s">
        <v>14</v>
      </c>
      <c r="D127" s="3" t="s">
        <v>15</v>
      </c>
      <c r="E127" s="3" t="s">
        <v>16</v>
      </c>
      <c r="F127" s="3">
        <v>800.0</v>
      </c>
      <c r="G127" s="3">
        <v>273.44</v>
      </c>
      <c r="H127" s="3"/>
      <c r="I127" s="3"/>
      <c r="J127" s="3"/>
      <c r="K127" s="3">
        <v>28.0</v>
      </c>
    </row>
    <row r="128" ht="14.25" customHeight="1">
      <c r="A128" s="3">
        <v>538.0</v>
      </c>
      <c r="B128" s="2">
        <v>44569.0</v>
      </c>
      <c r="C128" s="3" t="s">
        <v>14</v>
      </c>
      <c r="D128" s="3" t="s">
        <v>15</v>
      </c>
      <c r="E128" s="3" t="s">
        <v>16</v>
      </c>
      <c r="F128" s="3">
        <v>700.0</v>
      </c>
      <c r="G128" s="3">
        <v>257.81</v>
      </c>
      <c r="H128" s="3"/>
      <c r="I128" s="3"/>
      <c r="J128" s="3"/>
      <c r="K128" s="3">
        <v>28.0</v>
      </c>
    </row>
    <row r="129" ht="14.25" customHeight="1">
      <c r="A129" s="3">
        <v>537.0</v>
      </c>
      <c r="B129" s="2">
        <v>44568.0</v>
      </c>
      <c r="C129" s="3" t="s">
        <v>11</v>
      </c>
      <c r="D129" s="3" t="s">
        <v>12</v>
      </c>
      <c r="E129" s="3" t="s">
        <v>16</v>
      </c>
      <c r="F129" s="3">
        <v>400.0</v>
      </c>
      <c r="G129" s="3">
        <v>269.53</v>
      </c>
      <c r="H129" s="3"/>
      <c r="I129" s="3"/>
      <c r="J129" s="3"/>
      <c r="K129" s="3">
        <v>28.0</v>
      </c>
    </row>
    <row r="130" ht="14.25" customHeight="1">
      <c r="A130" s="3">
        <v>535.0</v>
      </c>
      <c r="B130" s="2">
        <v>44565.0</v>
      </c>
      <c r="C130" s="3" t="s">
        <v>14</v>
      </c>
      <c r="D130" s="3" t="s">
        <v>15</v>
      </c>
      <c r="E130" s="3" t="s">
        <v>16</v>
      </c>
      <c r="F130" s="3">
        <v>1500.0</v>
      </c>
      <c r="G130" s="3">
        <v>257.81</v>
      </c>
      <c r="H130" s="3"/>
      <c r="I130" s="3"/>
      <c r="J130" s="3"/>
      <c r="K130" s="3">
        <v>28.0</v>
      </c>
    </row>
    <row r="131" ht="14.25" customHeight="1">
      <c r="A131" s="3">
        <v>533.0</v>
      </c>
      <c r="B131" s="2">
        <v>44561.0</v>
      </c>
      <c r="C131" s="3" t="s">
        <v>22</v>
      </c>
      <c r="D131" s="3" t="s">
        <v>12</v>
      </c>
      <c r="E131" s="3" t="s">
        <v>18</v>
      </c>
      <c r="F131" s="3"/>
      <c r="G131" s="3"/>
      <c r="H131" s="3">
        <v>31.02</v>
      </c>
      <c r="I131" s="3">
        <v>0.0</v>
      </c>
      <c r="J131" s="3">
        <v>1590.0</v>
      </c>
      <c r="K131" s="3">
        <v>5.0</v>
      </c>
    </row>
    <row r="132" ht="14.25" customHeight="1">
      <c r="A132" s="3">
        <v>527.0</v>
      </c>
      <c r="B132" s="2">
        <v>44550.0</v>
      </c>
      <c r="C132" s="3" t="s">
        <v>14</v>
      </c>
      <c r="D132" s="3" t="s">
        <v>15</v>
      </c>
      <c r="E132" s="3" t="s">
        <v>13</v>
      </c>
      <c r="F132" s="3"/>
      <c r="G132" s="3"/>
      <c r="H132" s="3">
        <v>601.22</v>
      </c>
      <c r="I132" s="3">
        <v>0.0</v>
      </c>
      <c r="J132" s="3">
        <v>400.0</v>
      </c>
      <c r="K132" s="3">
        <v>5.0</v>
      </c>
    </row>
    <row r="133" ht="14.25" customHeight="1">
      <c r="A133" s="3">
        <v>527.0</v>
      </c>
      <c r="B133" s="2">
        <v>44550.0</v>
      </c>
      <c r="C133" s="3" t="s">
        <v>14</v>
      </c>
      <c r="D133" s="3" t="s">
        <v>15</v>
      </c>
      <c r="E133" s="3" t="s">
        <v>21</v>
      </c>
      <c r="F133" s="3"/>
      <c r="G133" s="3"/>
      <c r="H133" s="3">
        <v>182.26</v>
      </c>
      <c r="I133" s="3">
        <v>0.0</v>
      </c>
      <c r="J133" s="3">
        <v>1850.0</v>
      </c>
      <c r="K133" s="3">
        <v>5.0</v>
      </c>
    </row>
    <row r="134" ht="14.25" customHeight="1">
      <c r="A134" s="3">
        <v>527.0</v>
      </c>
      <c r="B134" s="2">
        <v>44550.0</v>
      </c>
      <c r="C134" s="3" t="s">
        <v>14</v>
      </c>
      <c r="D134" s="3" t="s">
        <v>15</v>
      </c>
      <c r="E134" s="3" t="s">
        <v>20</v>
      </c>
      <c r="F134" s="3"/>
      <c r="G134" s="3"/>
      <c r="H134" s="3">
        <v>755.4</v>
      </c>
      <c r="I134" s="3">
        <v>0.0</v>
      </c>
      <c r="J134" s="3">
        <v>1300.0</v>
      </c>
      <c r="K134" s="3">
        <v>5.0</v>
      </c>
    </row>
    <row r="135" ht="14.25" customHeight="1">
      <c r="A135" s="3">
        <v>528.0</v>
      </c>
      <c r="B135" s="2">
        <v>44558.0</v>
      </c>
      <c r="C135" s="3" t="s">
        <v>14</v>
      </c>
      <c r="D135" s="3" t="s">
        <v>15</v>
      </c>
      <c r="E135" s="3" t="s">
        <v>16</v>
      </c>
      <c r="F135" s="3">
        <v>1400.0</v>
      </c>
      <c r="G135" s="3">
        <v>257.81</v>
      </c>
      <c r="H135" s="3"/>
      <c r="I135" s="3"/>
      <c r="J135" s="3"/>
      <c r="K135" s="3">
        <v>28.0</v>
      </c>
    </row>
    <row r="136" ht="14.25" customHeight="1">
      <c r="A136" s="3">
        <v>532.0</v>
      </c>
      <c r="B136" s="2">
        <v>44561.0</v>
      </c>
      <c r="C136" s="3" t="s">
        <v>22</v>
      </c>
      <c r="D136" s="3" t="s">
        <v>12</v>
      </c>
      <c r="E136" s="3" t="s">
        <v>19</v>
      </c>
      <c r="F136" s="3"/>
      <c r="G136" s="3"/>
      <c r="H136" s="3">
        <v>57.1</v>
      </c>
      <c r="I136" s="3">
        <v>0.0</v>
      </c>
      <c r="J136" s="3">
        <v>840.0</v>
      </c>
      <c r="K136" s="3">
        <v>5.0</v>
      </c>
    </row>
    <row r="137" ht="14.25" customHeight="1">
      <c r="A137" s="3" t="s">
        <v>31</v>
      </c>
      <c r="B137" s="2">
        <v>44560.0</v>
      </c>
      <c r="C137" s="3" t="s">
        <v>32</v>
      </c>
      <c r="D137" s="3" t="s">
        <v>15</v>
      </c>
      <c r="E137" s="3" t="s">
        <v>20</v>
      </c>
      <c r="F137" s="3"/>
      <c r="G137" s="3"/>
      <c r="H137" s="3">
        <v>214.286</v>
      </c>
      <c r="I137" s="3">
        <v>0.0</v>
      </c>
      <c r="J137" s="3">
        <v>1400.0</v>
      </c>
      <c r="K137" s="3">
        <v>5.0</v>
      </c>
    </row>
    <row r="138" ht="14.25" customHeight="1">
      <c r="A138" s="3">
        <v>531.0</v>
      </c>
      <c r="B138" s="2">
        <v>44561.0</v>
      </c>
      <c r="C138" s="3" t="s">
        <v>22</v>
      </c>
      <c r="D138" s="3" t="s">
        <v>12</v>
      </c>
      <c r="E138" s="3" t="s">
        <v>17</v>
      </c>
      <c r="F138" s="3"/>
      <c r="G138" s="3"/>
      <c r="H138" s="3">
        <v>145.76</v>
      </c>
      <c r="I138" s="3">
        <v>0.0</v>
      </c>
      <c r="J138" s="3">
        <v>705.0</v>
      </c>
      <c r="K138" s="3">
        <v>5.0</v>
      </c>
    </row>
    <row r="139" ht="14.25" customHeight="1">
      <c r="A139" s="3">
        <v>529.0</v>
      </c>
      <c r="B139" s="2">
        <v>44559.0</v>
      </c>
      <c r="C139" s="3" t="s">
        <v>14</v>
      </c>
      <c r="D139" s="3" t="s">
        <v>15</v>
      </c>
      <c r="E139" s="3" t="s">
        <v>16</v>
      </c>
      <c r="F139" s="3">
        <v>1400.0</v>
      </c>
      <c r="G139" s="3">
        <v>257.81</v>
      </c>
      <c r="H139" s="3"/>
      <c r="I139" s="3"/>
      <c r="J139" s="3"/>
      <c r="K139" s="3">
        <v>28.0</v>
      </c>
    </row>
    <row r="140" ht="14.25" customHeight="1">
      <c r="A140" s="3">
        <v>530.0</v>
      </c>
      <c r="B140" s="2">
        <v>44560.0</v>
      </c>
      <c r="C140" s="3" t="s">
        <v>14</v>
      </c>
      <c r="D140" s="3" t="s">
        <v>15</v>
      </c>
      <c r="E140" s="3" t="s">
        <v>16</v>
      </c>
      <c r="F140" s="3">
        <v>1100.0</v>
      </c>
      <c r="G140" s="3">
        <v>257.81</v>
      </c>
      <c r="H140" s="3"/>
      <c r="I140" s="3"/>
      <c r="J140" s="3"/>
      <c r="K140" s="3">
        <v>28.0</v>
      </c>
    </row>
    <row r="141" ht="14.25" customHeight="1">
      <c r="A141" s="3">
        <v>526.0</v>
      </c>
      <c r="B141" s="2">
        <v>44550.0</v>
      </c>
      <c r="C141" s="3" t="s">
        <v>14</v>
      </c>
      <c r="D141" s="3" t="s">
        <v>15</v>
      </c>
      <c r="E141" s="3" t="s">
        <v>16</v>
      </c>
      <c r="F141" s="3">
        <v>1100.0</v>
      </c>
      <c r="G141" s="3">
        <v>257.81</v>
      </c>
      <c r="H141" s="3"/>
      <c r="I141" s="3"/>
      <c r="J141" s="3"/>
      <c r="K141" s="3">
        <v>28.0</v>
      </c>
    </row>
    <row r="142" ht="14.25" customHeight="1">
      <c r="A142" s="3">
        <v>524.0</v>
      </c>
      <c r="B142" s="2">
        <v>44535.0</v>
      </c>
      <c r="C142" s="3" t="s">
        <v>23</v>
      </c>
      <c r="D142" s="3" t="s">
        <v>15</v>
      </c>
      <c r="E142" s="3" t="s">
        <v>20</v>
      </c>
      <c r="F142" s="3"/>
      <c r="G142" s="3"/>
      <c r="H142" s="3">
        <v>632.653</v>
      </c>
      <c r="I142" s="3">
        <v>0.0</v>
      </c>
      <c r="J142" s="3">
        <v>1400.0</v>
      </c>
      <c r="K142" s="3">
        <v>5.0</v>
      </c>
    </row>
    <row r="143" ht="14.25" customHeight="1">
      <c r="A143" s="3">
        <v>522.0</v>
      </c>
      <c r="B143" s="2">
        <v>44520.0</v>
      </c>
      <c r="C143" s="3" t="s">
        <v>14</v>
      </c>
      <c r="D143" s="3" t="s">
        <v>15</v>
      </c>
      <c r="E143" s="3" t="s">
        <v>17</v>
      </c>
      <c r="F143" s="3"/>
      <c r="G143" s="3"/>
      <c r="H143" s="3">
        <v>1581.18</v>
      </c>
      <c r="I143" s="3">
        <v>0.0</v>
      </c>
      <c r="J143" s="3">
        <v>800.0</v>
      </c>
      <c r="K143" s="3">
        <v>5.0</v>
      </c>
    </row>
    <row r="144" ht="14.25" customHeight="1">
      <c r="A144" s="3">
        <v>522.0</v>
      </c>
      <c r="B144" s="2">
        <v>44520.0</v>
      </c>
      <c r="C144" s="3" t="s">
        <v>14</v>
      </c>
      <c r="D144" s="3" t="s">
        <v>15</v>
      </c>
      <c r="E144" s="3" t="s">
        <v>13</v>
      </c>
      <c r="F144" s="3"/>
      <c r="G144" s="3"/>
      <c r="H144" s="3">
        <v>593.93</v>
      </c>
      <c r="I144" s="3">
        <v>0.0</v>
      </c>
      <c r="J144" s="3">
        <v>400.0</v>
      </c>
      <c r="K144" s="3">
        <v>5.0</v>
      </c>
    </row>
    <row r="145" ht="14.25" customHeight="1">
      <c r="A145" s="3">
        <v>522.0</v>
      </c>
      <c r="B145" s="2">
        <v>44520.0</v>
      </c>
      <c r="C145" s="3" t="s">
        <v>14</v>
      </c>
      <c r="D145" s="3" t="s">
        <v>15</v>
      </c>
      <c r="E145" s="3" t="s">
        <v>21</v>
      </c>
      <c r="F145" s="3"/>
      <c r="G145" s="3"/>
      <c r="H145" s="3">
        <v>430.09</v>
      </c>
      <c r="I145" s="3">
        <v>0.0</v>
      </c>
      <c r="J145" s="3">
        <v>1850.0</v>
      </c>
      <c r="K145" s="3">
        <v>5.0</v>
      </c>
    </row>
    <row r="146" ht="14.25" customHeight="1">
      <c r="A146" s="3">
        <v>522.0</v>
      </c>
      <c r="B146" s="2">
        <v>44520.0</v>
      </c>
      <c r="C146" s="3" t="s">
        <v>14</v>
      </c>
      <c r="D146" s="3" t="s">
        <v>15</v>
      </c>
      <c r="E146" s="3" t="s">
        <v>20</v>
      </c>
      <c r="F146" s="3"/>
      <c r="G146" s="3"/>
      <c r="H146" s="3">
        <v>503.65</v>
      </c>
      <c r="I146" s="3">
        <v>0.0</v>
      </c>
      <c r="J146" s="3">
        <v>1300.0</v>
      </c>
      <c r="K146" s="3">
        <v>5.0</v>
      </c>
    </row>
    <row r="147" ht="14.25" customHeight="1">
      <c r="A147" s="3">
        <v>521.0</v>
      </c>
      <c r="B147" s="2">
        <v>44504.0</v>
      </c>
      <c r="C147" s="3" t="s">
        <v>22</v>
      </c>
      <c r="D147" s="3" t="s">
        <v>12</v>
      </c>
      <c r="E147" s="3" t="s">
        <v>17</v>
      </c>
      <c r="F147" s="3"/>
      <c r="G147" s="3"/>
      <c r="H147" s="3">
        <v>376.65</v>
      </c>
      <c r="I147" s="3">
        <v>0.0</v>
      </c>
      <c r="J147" s="3">
        <v>980.0</v>
      </c>
      <c r="K147" s="3">
        <v>5.0</v>
      </c>
    </row>
    <row r="148" ht="14.25" customHeight="1">
      <c r="A148" s="3">
        <v>520.0</v>
      </c>
      <c r="B148" s="2">
        <v>44502.0</v>
      </c>
      <c r="C148" s="3" t="s">
        <v>22</v>
      </c>
      <c r="D148" s="3" t="s">
        <v>12</v>
      </c>
      <c r="E148" s="3" t="s">
        <v>17</v>
      </c>
      <c r="F148" s="3"/>
      <c r="G148" s="3"/>
      <c r="H148" s="3">
        <v>341.12</v>
      </c>
      <c r="I148" s="3">
        <v>0.0</v>
      </c>
      <c r="J148" s="3">
        <v>980.0</v>
      </c>
      <c r="K148" s="3">
        <v>5.0</v>
      </c>
    </row>
    <row r="149" ht="14.25" customHeight="1">
      <c r="A149" s="3">
        <v>519.0</v>
      </c>
      <c r="B149" s="2">
        <v>44500.0</v>
      </c>
      <c r="C149" s="3" t="s">
        <v>22</v>
      </c>
      <c r="D149" s="3" t="s">
        <v>12</v>
      </c>
      <c r="E149" s="3" t="s">
        <v>17</v>
      </c>
      <c r="F149" s="3"/>
      <c r="G149" s="3"/>
      <c r="H149" s="3">
        <v>54.5</v>
      </c>
      <c r="I149" s="3">
        <v>0.0</v>
      </c>
      <c r="J149" s="3">
        <v>980.0</v>
      </c>
      <c r="K149" s="3">
        <v>5.0</v>
      </c>
    </row>
    <row r="150" ht="14.25" customHeight="1">
      <c r="A150" s="3">
        <v>518.0</v>
      </c>
      <c r="B150" s="2">
        <v>44499.0</v>
      </c>
      <c r="C150" s="3" t="s">
        <v>22</v>
      </c>
      <c r="D150" s="3" t="s">
        <v>12</v>
      </c>
      <c r="E150" s="3" t="s">
        <v>17</v>
      </c>
      <c r="F150" s="3"/>
      <c r="G150" s="3"/>
      <c r="H150" s="3">
        <v>356.71</v>
      </c>
      <c r="I150" s="3">
        <v>0.0</v>
      </c>
      <c r="J150" s="3">
        <v>980.0</v>
      </c>
      <c r="K150" s="3">
        <v>5.0</v>
      </c>
    </row>
    <row r="151" ht="14.25" customHeight="1">
      <c r="A151" s="3">
        <v>517.0</v>
      </c>
      <c r="B151" s="2">
        <v>44499.0</v>
      </c>
      <c r="C151" s="3" t="s">
        <v>22</v>
      </c>
      <c r="D151" s="3" t="s">
        <v>12</v>
      </c>
      <c r="E151" s="3" t="s">
        <v>20</v>
      </c>
      <c r="F151" s="3"/>
      <c r="G151" s="3"/>
      <c r="H151" s="3">
        <v>219.04</v>
      </c>
      <c r="I151" s="3">
        <v>0.0</v>
      </c>
      <c r="J151" s="3">
        <v>1300.0</v>
      </c>
      <c r="K151" s="3">
        <v>5.0</v>
      </c>
    </row>
    <row r="152" ht="14.25" customHeight="1">
      <c r="A152" s="3">
        <v>47.0</v>
      </c>
      <c r="B152" s="2">
        <v>44642.0</v>
      </c>
      <c r="C152" s="3" t="s">
        <v>11</v>
      </c>
      <c r="D152" s="3" t="s">
        <v>12</v>
      </c>
      <c r="E152" s="3" t="s">
        <v>20</v>
      </c>
      <c r="F152" s="3"/>
      <c r="G152" s="3"/>
      <c r="H152" s="3">
        <v>248.68</v>
      </c>
      <c r="I152" s="3">
        <v>0.0</v>
      </c>
      <c r="J152" s="3">
        <v>14754.0</v>
      </c>
      <c r="K152" s="3">
        <v>5.0</v>
      </c>
    </row>
    <row r="153" ht="14.25" customHeight="1">
      <c r="A153" s="3">
        <v>47.0</v>
      </c>
      <c r="B153" s="2">
        <v>44642.0</v>
      </c>
      <c r="C153" s="3" t="s">
        <v>11</v>
      </c>
      <c r="D153" s="3" t="s">
        <v>12</v>
      </c>
      <c r="E153" s="3" t="s">
        <v>21</v>
      </c>
      <c r="F153" s="3"/>
      <c r="G153" s="3"/>
      <c r="H153" s="3">
        <v>271.88</v>
      </c>
      <c r="I153" s="3">
        <v>0.0</v>
      </c>
      <c r="J153" s="3">
        <v>2550.0</v>
      </c>
      <c r="K153" s="3">
        <v>5.0</v>
      </c>
    </row>
    <row r="154" ht="14.25" customHeight="1">
      <c r="A154" s="3">
        <v>17.0</v>
      </c>
      <c r="B154" s="2">
        <v>44612.0</v>
      </c>
      <c r="C154" s="3" t="s">
        <v>23</v>
      </c>
      <c r="D154" s="3" t="s">
        <v>15</v>
      </c>
      <c r="E154" s="3" t="s">
        <v>20</v>
      </c>
      <c r="F154" s="3"/>
      <c r="G154" s="3"/>
      <c r="H154" s="3">
        <v>161.97</v>
      </c>
      <c r="I154" s="3">
        <v>0.0</v>
      </c>
      <c r="J154" s="3">
        <v>1300.0</v>
      </c>
      <c r="K154" s="3">
        <v>5.0</v>
      </c>
    </row>
    <row r="155" ht="14.25" customHeight="1">
      <c r="A155" s="3">
        <v>17.0</v>
      </c>
      <c r="B155" s="2">
        <v>44612.0</v>
      </c>
      <c r="C155" s="3" t="s">
        <v>23</v>
      </c>
      <c r="D155" s="3" t="s">
        <v>15</v>
      </c>
      <c r="E155" s="3" t="s">
        <v>21</v>
      </c>
      <c r="F155" s="3"/>
      <c r="G155" s="3"/>
      <c r="H155" s="3">
        <v>35.46</v>
      </c>
      <c r="I155" s="3">
        <v>0.0</v>
      </c>
      <c r="J155" s="3">
        <v>1900.0</v>
      </c>
      <c r="K155" s="3">
        <v>5.0</v>
      </c>
    </row>
    <row r="156" ht="14.25" customHeight="1">
      <c r="A156" s="3">
        <v>17.0</v>
      </c>
      <c r="B156" s="2">
        <v>44650.0</v>
      </c>
      <c r="C156" s="3" t="s">
        <v>23</v>
      </c>
      <c r="D156" s="3" t="s">
        <v>15</v>
      </c>
      <c r="E156" s="3" t="s">
        <v>33</v>
      </c>
      <c r="F156" s="3"/>
      <c r="G156" s="3"/>
      <c r="H156" s="3">
        <v>779.3</v>
      </c>
      <c r="I156" s="3">
        <v>0.0</v>
      </c>
      <c r="J156" s="3">
        <v>1600.0</v>
      </c>
      <c r="K156" s="3">
        <v>5.0</v>
      </c>
    </row>
    <row r="157" ht="14.25" customHeight="1">
      <c r="A157" s="3">
        <v>12.0</v>
      </c>
      <c r="B157" s="2">
        <v>44600.0</v>
      </c>
      <c r="C157" s="3" t="s">
        <v>23</v>
      </c>
      <c r="D157" s="3" t="s">
        <v>15</v>
      </c>
      <c r="E157" s="3" t="s">
        <v>20</v>
      </c>
      <c r="F157" s="3"/>
      <c r="G157" s="3"/>
      <c r="H157" s="3">
        <v>612.245</v>
      </c>
      <c r="I157" s="3">
        <v>0.0</v>
      </c>
      <c r="J157" s="3">
        <v>1400.0</v>
      </c>
      <c r="K157" s="3">
        <v>8.0</v>
      </c>
    </row>
    <row r="158" ht="14.25" customHeight="1">
      <c r="A158" s="3">
        <v>565.0</v>
      </c>
      <c r="B158" s="2">
        <v>44651.0</v>
      </c>
      <c r="C158" s="3" t="s">
        <v>14</v>
      </c>
      <c r="D158" s="3" t="s">
        <v>15</v>
      </c>
      <c r="E158" s="3" t="s">
        <v>13</v>
      </c>
      <c r="F158" s="3"/>
      <c r="G158" s="3"/>
      <c r="H158" s="3">
        <v>229.83</v>
      </c>
      <c r="I158" s="3">
        <v>0.0</v>
      </c>
      <c r="J158" s="3">
        <v>400.0</v>
      </c>
      <c r="K158" s="3">
        <v>5.0</v>
      </c>
    </row>
    <row r="159" ht="14.25" customHeight="1">
      <c r="A159" s="3">
        <v>565.0</v>
      </c>
      <c r="B159" s="2">
        <v>44286.0</v>
      </c>
      <c r="C159" s="3" t="s">
        <v>14</v>
      </c>
      <c r="D159" s="3" t="s">
        <v>15</v>
      </c>
      <c r="E159" s="3" t="s">
        <v>17</v>
      </c>
      <c r="F159" s="3"/>
      <c r="G159" s="3"/>
      <c r="H159" s="3">
        <v>2171.16</v>
      </c>
      <c r="I159" s="3">
        <v>0.0</v>
      </c>
      <c r="J159" s="3">
        <v>650.0</v>
      </c>
      <c r="K159" s="3">
        <v>5.0</v>
      </c>
    </row>
    <row r="160" ht="14.25" customHeight="1">
      <c r="A160" s="3">
        <v>565.0</v>
      </c>
      <c r="B160" s="2">
        <v>44286.0</v>
      </c>
      <c r="C160" s="3" t="s">
        <v>14</v>
      </c>
      <c r="D160" s="3" t="s">
        <v>15</v>
      </c>
      <c r="E160" s="3" t="s">
        <v>21</v>
      </c>
      <c r="F160" s="3"/>
      <c r="G160" s="3"/>
      <c r="H160" s="3">
        <v>32.66</v>
      </c>
      <c r="I160" s="3">
        <v>0.0</v>
      </c>
      <c r="J160" s="3">
        <v>1850.0</v>
      </c>
      <c r="K160" s="3">
        <v>5.0</v>
      </c>
    </row>
    <row r="161" ht="14.25" customHeight="1">
      <c r="A161" s="3">
        <v>565.0</v>
      </c>
      <c r="B161" s="2">
        <v>44651.0</v>
      </c>
      <c r="C161" s="3" t="s">
        <v>14</v>
      </c>
      <c r="D161" s="3" t="s">
        <v>15</v>
      </c>
      <c r="E161" s="3" t="s">
        <v>20</v>
      </c>
      <c r="F161" s="3"/>
      <c r="G161" s="3"/>
      <c r="H161" s="3">
        <v>258.32</v>
      </c>
      <c r="I161" s="3">
        <v>0.0</v>
      </c>
      <c r="J161" s="3">
        <v>1300.0</v>
      </c>
      <c r="K161" s="3">
        <v>5.0</v>
      </c>
    </row>
    <row r="162" ht="14.25" customHeight="1">
      <c r="A162" s="3">
        <v>564.0</v>
      </c>
      <c r="B162" s="2">
        <v>44651.0</v>
      </c>
      <c r="C162" s="3" t="s">
        <v>11</v>
      </c>
      <c r="D162" s="3" t="s">
        <v>12</v>
      </c>
      <c r="E162" s="3" t="s">
        <v>17</v>
      </c>
      <c r="F162" s="3"/>
      <c r="G162" s="3"/>
      <c r="H162" s="3">
        <v>673.29</v>
      </c>
      <c r="I162" s="3">
        <v>0.0</v>
      </c>
      <c r="J162" s="3">
        <v>640.0</v>
      </c>
      <c r="K162" s="3">
        <v>5.0</v>
      </c>
    </row>
    <row r="163" ht="14.25" customHeight="1">
      <c r="A163" s="3">
        <v>564.0</v>
      </c>
      <c r="B163" s="2">
        <v>44651.0</v>
      </c>
      <c r="C163" s="3" t="s">
        <v>11</v>
      </c>
      <c r="D163" s="3" t="s">
        <v>12</v>
      </c>
      <c r="E163" s="3" t="s">
        <v>13</v>
      </c>
      <c r="F163" s="3"/>
      <c r="G163" s="3"/>
      <c r="H163" s="3">
        <v>73.07</v>
      </c>
      <c r="I163" s="3">
        <v>0.0</v>
      </c>
      <c r="J163" s="3">
        <v>500.0</v>
      </c>
      <c r="K163" s="3">
        <v>5.0</v>
      </c>
    </row>
    <row r="164" ht="14.25" customHeight="1">
      <c r="A164" s="3">
        <v>563.0</v>
      </c>
      <c r="B164" s="2">
        <v>44651.0</v>
      </c>
      <c r="C164" s="3" t="s">
        <v>11</v>
      </c>
      <c r="D164" s="3" t="s">
        <v>12</v>
      </c>
      <c r="E164" s="3" t="s">
        <v>20</v>
      </c>
      <c r="F164" s="3"/>
      <c r="G164" s="3"/>
      <c r="H164" s="3">
        <v>353.62</v>
      </c>
      <c r="I164" s="3">
        <v>0.0</v>
      </c>
      <c r="J164" s="3">
        <v>1500.0</v>
      </c>
      <c r="K164" s="3">
        <v>5.0</v>
      </c>
    </row>
    <row r="165" ht="14.25" customHeight="1">
      <c r="A165" s="3">
        <v>563.0</v>
      </c>
      <c r="B165" s="2">
        <v>44651.0</v>
      </c>
      <c r="C165" s="3" t="s">
        <v>11</v>
      </c>
      <c r="D165" s="3" t="s">
        <v>12</v>
      </c>
      <c r="E165" s="3" t="s">
        <v>20</v>
      </c>
      <c r="F165" s="3"/>
      <c r="G165" s="3"/>
      <c r="H165" s="3">
        <v>315.68</v>
      </c>
      <c r="I165" s="3">
        <v>0.0</v>
      </c>
      <c r="J165" s="3">
        <v>2050.0</v>
      </c>
      <c r="K165" s="3">
        <v>5.0</v>
      </c>
    </row>
    <row r="166" ht="14.25" customHeight="1">
      <c r="A166" s="3">
        <v>562.0</v>
      </c>
      <c r="B166" s="2">
        <v>44645.0</v>
      </c>
      <c r="C166" s="3" t="s">
        <v>11</v>
      </c>
      <c r="D166" s="3" t="s">
        <v>12</v>
      </c>
      <c r="E166" s="3" t="s">
        <v>17</v>
      </c>
      <c r="F166" s="3"/>
      <c r="G166" s="3"/>
      <c r="H166" s="3">
        <v>339.88</v>
      </c>
      <c r="I166" s="3">
        <v>0.0</v>
      </c>
      <c r="J166" s="3">
        <v>640.0</v>
      </c>
      <c r="K166" s="3">
        <v>5.0</v>
      </c>
    </row>
    <row r="167" ht="14.25" customHeight="1">
      <c r="A167" s="3">
        <v>562.0</v>
      </c>
      <c r="B167" s="2">
        <v>44645.0</v>
      </c>
      <c r="C167" s="3" t="s">
        <v>11</v>
      </c>
      <c r="D167" s="3" t="s">
        <v>12</v>
      </c>
      <c r="E167" s="3" t="s">
        <v>21</v>
      </c>
      <c r="F167" s="3"/>
      <c r="G167" s="3"/>
      <c r="H167" s="3">
        <v>260.76</v>
      </c>
      <c r="I167" s="3">
        <v>0.0</v>
      </c>
      <c r="J167" s="3">
        <v>2050.0</v>
      </c>
      <c r="K167" s="3">
        <v>5.0</v>
      </c>
    </row>
    <row r="168" ht="14.25" customHeight="1">
      <c r="A168" s="3">
        <v>562.0</v>
      </c>
      <c r="B168" s="2">
        <v>44645.0</v>
      </c>
      <c r="C168" s="3" t="s">
        <v>11</v>
      </c>
      <c r="D168" s="3" t="s">
        <v>12</v>
      </c>
      <c r="E168" s="3" t="s">
        <v>20</v>
      </c>
      <c r="F168" s="3"/>
      <c r="G168" s="3"/>
      <c r="H168" s="3">
        <v>8.1</v>
      </c>
      <c r="I168" s="3">
        <v>0.0</v>
      </c>
      <c r="J168" s="3">
        <v>1300.0</v>
      </c>
      <c r="K168" s="3">
        <v>5.0</v>
      </c>
    </row>
    <row r="169" ht="14.25" customHeight="1">
      <c r="A169" s="3">
        <v>561.0</v>
      </c>
      <c r="B169" s="2">
        <v>44645.0</v>
      </c>
      <c r="C169" s="3" t="s">
        <v>22</v>
      </c>
      <c r="D169" s="3" t="s">
        <v>12</v>
      </c>
      <c r="E169" s="3" t="s">
        <v>13</v>
      </c>
      <c r="F169" s="3"/>
      <c r="G169" s="3"/>
      <c r="H169" s="3">
        <v>376.192</v>
      </c>
      <c r="I169" s="3">
        <v>0.0</v>
      </c>
      <c r="J169" s="3">
        <v>500.0</v>
      </c>
      <c r="K169" s="3">
        <v>5.0</v>
      </c>
    </row>
    <row r="170" ht="14.25" customHeight="1">
      <c r="A170" s="3">
        <v>560.0</v>
      </c>
      <c r="B170" s="2">
        <v>44642.0</v>
      </c>
      <c r="C170" s="3" t="s">
        <v>23</v>
      </c>
      <c r="D170" s="3" t="s">
        <v>15</v>
      </c>
      <c r="E170" s="3" t="s">
        <v>20</v>
      </c>
      <c r="F170" s="3"/>
      <c r="G170" s="3"/>
      <c r="H170" s="3">
        <v>632.653</v>
      </c>
      <c r="I170" s="3">
        <v>0.0</v>
      </c>
      <c r="J170" s="3">
        <v>1400.0</v>
      </c>
      <c r="K170" s="3">
        <v>5.0</v>
      </c>
    </row>
    <row r="171" ht="14.25" customHeight="1">
      <c r="A171" s="3">
        <v>559.0</v>
      </c>
      <c r="B171" s="2">
        <v>44642.0</v>
      </c>
      <c r="C171" s="3" t="s">
        <v>22</v>
      </c>
      <c r="D171" s="3" t="s">
        <v>12</v>
      </c>
      <c r="E171" s="3" t="s">
        <v>13</v>
      </c>
      <c r="F171" s="3"/>
      <c r="G171" s="3"/>
      <c r="H171" s="3">
        <v>591.1</v>
      </c>
      <c r="I171" s="3">
        <v>0.0</v>
      </c>
      <c r="J171" s="3">
        <v>500.0</v>
      </c>
      <c r="K171" s="3">
        <v>5.0</v>
      </c>
    </row>
    <row r="172" ht="14.25" customHeight="1">
      <c r="A172" s="3">
        <v>558.0</v>
      </c>
      <c r="B172" s="2">
        <v>44642.0</v>
      </c>
      <c r="C172" s="3" t="s">
        <v>22</v>
      </c>
      <c r="D172" s="3" t="s">
        <v>12</v>
      </c>
      <c r="E172" s="3" t="s">
        <v>20</v>
      </c>
      <c r="F172" s="3"/>
      <c r="G172" s="3"/>
      <c r="H172" s="3">
        <v>223.52</v>
      </c>
      <c r="I172" s="3">
        <v>0.0</v>
      </c>
      <c r="J172" s="3">
        <v>1300.0</v>
      </c>
      <c r="K172" s="3">
        <v>5.0</v>
      </c>
    </row>
    <row r="173" ht="14.25" customHeight="1">
      <c r="A173" s="3">
        <v>557.0</v>
      </c>
      <c r="B173" s="2">
        <v>44631.0</v>
      </c>
      <c r="C173" s="3" t="s">
        <v>14</v>
      </c>
      <c r="D173" s="3" t="s">
        <v>15</v>
      </c>
      <c r="E173" s="3" t="s">
        <v>13</v>
      </c>
      <c r="F173" s="3"/>
      <c r="G173" s="3"/>
      <c r="H173" s="3">
        <v>396.89</v>
      </c>
      <c r="I173" s="3">
        <v>0.0</v>
      </c>
      <c r="J173" s="3">
        <v>400.0</v>
      </c>
      <c r="K173" s="3">
        <v>5.0</v>
      </c>
    </row>
    <row r="174" ht="14.25" customHeight="1">
      <c r="A174" s="3">
        <v>557.0</v>
      </c>
      <c r="B174" s="2">
        <v>44631.0</v>
      </c>
      <c r="C174" s="3" t="s">
        <v>14</v>
      </c>
      <c r="D174" s="3" t="s">
        <v>15</v>
      </c>
      <c r="E174" s="3" t="s">
        <v>17</v>
      </c>
      <c r="F174" s="3"/>
      <c r="G174" s="3"/>
      <c r="H174" s="3">
        <v>1288.22</v>
      </c>
      <c r="I174" s="3">
        <v>0.0</v>
      </c>
      <c r="J174" s="3">
        <v>650.0</v>
      </c>
      <c r="K174" s="3">
        <v>5.0</v>
      </c>
    </row>
    <row r="175" ht="14.25" customHeight="1">
      <c r="A175" s="3">
        <v>557.0</v>
      </c>
      <c r="B175" s="2">
        <v>44631.0</v>
      </c>
      <c r="C175" s="3" t="s">
        <v>14</v>
      </c>
      <c r="D175" s="3" t="s">
        <v>15</v>
      </c>
      <c r="E175" s="3" t="s">
        <v>21</v>
      </c>
      <c r="F175" s="3"/>
      <c r="G175" s="3"/>
      <c r="H175" s="3">
        <v>1304.05</v>
      </c>
      <c r="I175" s="3">
        <v>0.0</v>
      </c>
      <c r="J175" s="3">
        <v>1850.0</v>
      </c>
      <c r="K175" s="3">
        <v>5.0</v>
      </c>
    </row>
    <row r="176" ht="14.25" customHeight="1">
      <c r="A176" s="3">
        <v>557.0</v>
      </c>
      <c r="B176" s="2">
        <v>44631.0</v>
      </c>
      <c r="C176" s="3" t="s">
        <v>14</v>
      </c>
      <c r="D176" s="3" t="s">
        <v>15</v>
      </c>
      <c r="E176" s="3" t="s">
        <v>20</v>
      </c>
      <c r="F176" s="3"/>
      <c r="G176" s="3"/>
      <c r="H176" s="3">
        <v>1464.53</v>
      </c>
      <c r="I176" s="3">
        <v>0.0</v>
      </c>
      <c r="J176" s="3">
        <v>1300.0</v>
      </c>
      <c r="K176" s="3">
        <v>5.0</v>
      </c>
    </row>
    <row r="177" ht="14.25" customHeight="1">
      <c r="A177" s="3">
        <v>556.0</v>
      </c>
      <c r="B177" s="2">
        <v>44632.0</v>
      </c>
      <c r="C177" s="3" t="s">
        <v>22</v>
      </c>
      <c r="D177" s="3" t="s">
        <v>12</v>
      </c>
      <c r="E177" s="3" t="s">
        <v>19</v>
      </c>
      <c r="F177" s="3"/>
      <c r="G177" s="3"/>
      <c r="H177" s="3">
        <v>61.26</v>
      </c>
      <c r="I177" s="3">
        <v>0.0</v>
      </c>
      <c r="J177" s="3">
        <v>840.0</v>
      </c>
      <c r="K177" s="3">
        <v>5.0</v>
      </c>
    </row>
    <row r="178" ht="14.25" customHeight="1">
      <c r="A178" s="3">
        <v>556.0</v>
      </c>
      <c r="B178" s="2">
        <v>44633.0</v>
      </c>
      <c r="C178" s="3" t="s">
        <v>22</v>
      </c>
      <c r="D178" s="3" t="s">
        <v>12</v>
      </c>
      <c r="E178" s="3" t="s">
        <v>20</v>
      </c>
      <c r="F178" s="3"/>
      <c r="G178" s="3"/>
      <c r="H178" s="3">
        <v>120.5</v>
      </c>
      <c r="I178" s="3">
        <v>0.0</v>
      </c>
      <c r="J178" s="3">
        <v>1300.0</v>
      </c>
      <c r="K178" s="3">
        <v>5.0</v>
      </c>
    </row>
    <row r="179" ht="14.25" customHeight="1">
      <c r="A179" s="3">
        <v>555.0</v>
      </c>
      <c r="B179" s="2">
        <v>44634.0</v>
      </c>
      <c r="C179" s="3" t="s">
        <v>22</v>
      </c>
      <c r="D179" s="3" t="s">
        <v>12</v>
      </c>
      <c r="E179" s="3" t="s">
        <v>13</v>
      </c>
      <c r="F179" s="3"/>
      <c r="G179" s="3"/>
      <c r="H179" s="3">
        <v>388.43</v>
      </c>
      <c r="I179" s="3">
        <v>0.0</v>
      </c>
      <c r="J179" s="3">
        <v>500.0</v>
      </c>
      <c r="K179" s="3">
        <v>5.0</v>
      </c>
    </row>
    <row r="180" ht="14.25" customHeight="1">
      <c r="A180" s="3">
        <v>547.0</v>
      </c>
      <c r="B180" s="2">
        <v>44607.0</v>
      </c>
      <c r="C180" s="3" t="s">
        <v>22</v>
      </c>
      <c r="D180" s="3" t="s">
        <v>12</v>
      </c>
      <c r="E180" s="3" t="s">
        <v>16</v>
      </c>
      <c r="F180" s="3">
        <v>2000.0</v>
      </c>
      <c r="G180" s="3">
        <v>297.65</v>
      </c>
      <c r="H180" s="3"/>
      <c r="I180" s="3"/>
      <c r="J180" s="3"/>
      <c r="K180" s="3">
        <v>28.0</v>
      </c>
    </row>
    <row r="181" ht="14.25" customHeight="1">
      <c r="A181" s="3">
        <v>554.0</v>
      </c>
      <c r="B181" s="2">
        <v>44621.0</v>
      </c>
      <c r="C181" s="3" t="s">
        <v>14</v>
      </c>
      <c r="D181" s="3" t="s">
        <v>15</v>
      </c>
      <c r="E181" s="3" t="s">
        <v>17</v>
      </c>
      <c r="F181" s="3"/>
      <c r="G181" s="3"/>
      <c r="H181" s="3">
        <v>1344.17</v>
      </c>
      <c r="I181" s="3">
        <v>0.0</v>
      </c>
      <c r="J181" s="3">
        <v>800.0</v>
      </c>
      <c r="K181" s="3">
        <v>5.0</v>
      </c>
    </row>
    <row r="182" ht="14.25" customHeight="1">
      <c r="A182" s="3">
        <v>553.0</v>
      </c>
      <c r="B182" s="2">
        <v>44615.0</v>
      </c>
      <c r="C182" s="3" t="s">
        <v>23</v>
      </c>
      <c r="D182" s="3" t="s">
        <v>15</v>
      </c>
      <c r="E182" s="3" t="s">
        <v>20</v>
      </c>
      <c r="F182" s="3"/>
      <c r="G182" s="3"/>
      <c r="H182" s="3">
        <v>1476.19</v>
      </c>
      <c r="I182" s="3">
        <v>0.0</v>
      </c>
      <c r="J182" s="3">
        <v>1400.0</v>
      </c>
      <c r="K182" s="3">
        <v>5.0</v>
      </c>
    </row>
    <row r="183" ht="14.25" customHeight="1">
      <c r="A183" s="3">
        <v>551.0</v>
      </c>
      <c r="B183" s="2">
        <v>44620.0</v>
      </c>
      <c r="C183" s="3" t="s">
        <v>22</v>
      </c>
      <c r="D183" s="3" t="s">
        <v>12</v>
      </c>
      <c r="E183" s="3" t="s">
        <v>17</v>
      </c>
      <c r="F183" s="3"/>
      <c r="G183" s="3"/>
      <c r="H183" s="3">
        <v>258.24</v>
      </c>
      <c r="I183" s="3">
        <v>0.0</v>
      </c>
      <c r="J183" s="3">
        <v>705.0</v>
      </c>
      <c r="K183" s="3">
        <v>5.0</v>
      </c>
    </row>
    <row r="184" ht="14.25" customHeight="1">
      <c r="A184" s="3">
        <v>551.0</v>
      </c>
      <c r="B184" s="2">
        <v>44621.0</v>
      </c>
      <c r="C184" s="3" t="s">
        <v>22</v>
      </c>
      <c r="D184" s="3" t="s">
        <v>12</v>
      </c>
      <c r="E184" s="3" t="s">
        <v>13</v>
      </c>
      <c r="F184" s="3"/>
      <c r="G184" s="3"/>
      <c r="H184" s="3">
        <v>545.93</v>
      </c>
      <c r="I184" s="3">
        <v>0.0</v>
      </c>
      <c r="J184" s="3">
        <v>500.0</v>
      </c>
      <c r="K184" s="3">
        <v>5.0</v>
      </c>
    </row>
    <row r="185" ht="14.25" customHeight="1">
      <c r="A185" s="3">
        <v>551.0</v>
      </c>
      <c r="B185" s="2">
        <v>44622.0</v>
      </c>
      <c r="C185" s="3" t="s">
        <v>22</v>
      </c>
      <c r="D185" s="3" t="s">
        <v>12</v>
      </c>
      <c r="E185" s="3" t="s">
        <v>34</v>
      </c>
      <c r="F185" s="3"/>
      <c r="G185" s="3"/>
      <c r="H185" s="3">
        <v>369.18</v>
      </c>
      <c r="I185" s="3">
        <v>0.0</v>
      </c>
      <c r="J185" s="3">
        <v>1850.0</v>
      </c>
      <c r="K185" s="3">
        <v>5.0</v>
      </c>
    </row>
    <row r="186" ht="14.25" customHeight="1">
      <c r="A186" s="3">
        <v>551.0</v>
      </c>
      <c r="B186" s="2">
        <v>44623.0</v>
      </c>
      <c r="C186" s="3" t="s">
        <v>22</v>
      </c>
      <c r="D186" s="3" t="s">
        <v>12</v>
      </c>
      <c r="E186" s="3" t="s">
        <v>35</v>
      </c>
      <c r="F186" s="3"/>
      <c r="G186" s="3"/>
      <c r="H186" s="3">
        <v>346.36</v>
      </c>
      <c r="I186" s="3">
        <v>0.0</v>
      </c>
      <c r="J186" s="3">
        <v>1300.0</v>
      </c>
      <c r="K186" s="3">
        <v>5.0</v>
      </c>
    </row>
    <row r="187" ht="14.25" customHeight="1">
      <c r="A187" s="3">
        <v>551.0</v>
      </c>
      <c r="B187" s="2">
        <v>44624.0</v>
      </c>
      <c r="C187" s="3" t="s">
        <v>22</v>
      </c>
      <c r="D187" s="3" t="s">
        <v>12</v>
      </c>
      <c r="E187" s="3" t="s">
        <v>18</v>
      </c>
      <c r="F187" s="3"/>
      <c r="G187" s="3"/>
      <c r="H187" s="3">
        <v>418.2</v>
      </c>
      <c r="I187" s="3">
        <v>0.0</v>
      </c>
      <c r="J187" s="3">
        <v>1590.0</v>
      </c>
      <c r="K187" s="3">
        <v>5.0</v>
      </c>
    </row>
    <row r="188" ht="14.25" customHeight="1">
      <c r="A188" s="3">
        <v>551.0</v>
      </c>
      <c r="B188" s="2">
        <v>44625.0</v>
      </c>
      <c r="C188" s="3" t="s">
        <v>22</v>
      </c>
      <c r="D188" s="3" t="s">
        <v>12</v>
      </c>
      <c r="E188" s="3" t="s">
        <v>36</v>
      </c>
      <c r="F188" s="3"/>
      <c r="G188" s="3"/>
      <c r="H188" s="3">
        <v>30.38</v>
      </c>
      <c r="I188" s="3">
        <v>0.0</v>
      </c>
      <c r="J188" s="3">
        <v>840.0</v>
      </c>
      <c r="K188" s="3">
        <v>5.0</v>
      </c>
    </row>
    <row r="189" ht="14.25" customHeight="1">
      <c r="A189" s="3">
        <v>550.0</v>
      </c>
      <c r="B189" s="2">
        <v>44607.0</v>
      </c>
      <c r="C189" s="3" t="s">
        <v>22</v>
      </c>
      <c r="D189" s="3" t="s">
        <v>12</v>
      </c>
      <c r="E189" s="3" t="s">
        <v>17</v>
      </c>
      <c r="F189" s="3"/>
      <c r="G189" s="3"/>
      <c r="H189" s="3">
        <v>546.627</v>
      </c>
      <c r="I189" s="3">
        <v>0.0</v>
      </c>
      <c r="J189" s="3">
        <v>705.0</v>
      </c>
      <c r="K189" s="3">
        <v>5.0</v>
      </c>
    </row>
    <row r="190" ht="14.25" customHeight="1">
      <c r="A190" s="3">
        <v>550.0</v>
      </c>
      <c r="B190" s="2">
        <v>44635.0</v>
      </c>
      <c r="C190" s="3" t="s">
        <v>22</v>
      </c>
      <c r="D190" s="3" t="s">
        <v>12</v>
      </c>
      <c r="E190" s="3" t="s">
        <v>34</v>
      </c>
      <c r="F190" s="3"/>
      <c r="G190" s="3"/>
      <c r="H190" s="3">
        <v>945.56</v>
      </c>
      <c r="I190" s="3">
        <v>0.0</v>
      </c>
      <c r="J190" s="3">
        <v>1850.0</v>
      </c>
      <c r="K190" s="3">
        <v>5.0</v>
      </c>
    </row>
    <row r="191" ht="14.25" customHeight="1">
      <c r="A191" s="3">
        <v>543.0</v>
      </c>
      <c r="B191" s="2">
        <v>44592.0</v>
      </c>
      <c r="C191" s="3" t="s">
        <v>22</v>
      </c>
      <c r="D191" s="3" t="s">
        <v>12</v>
      </c>
      <c r="E191" s="3" t="s">
        <v>17</v>
      </c>
      <c r="F191" s="3"/>
      <c r="G191" s="3"/>
      <c r="H191" s="3">
        <v>1566.08</v>
      </c>
      <c r="I191" s="3">
        <v>0.0</v>
      </c>
      <c r="J191" s="3">
        <v>705.0</v>
      </c>
      <c r="K191" s="3">
        <v>5.0</v>
      </c>
    </row>
    <row r="192" ht="14.25" customHeight="1">
      <c r="A192" s="3">
        <v>544.0</v>
      </c>
      <c r="B192" s="2">
        <v>44592.0</v>
      </c>
      <c r="C192" s="3" t="s">
        <v>22</v>
      </c>
      <c r="D192" s="3" t="s">
        <v>12</v>
      </c>
      <c r="E192" s="3" t="s">
        <v>21</v>
      </c>
      <c r="F192" s="3"/>
      <c r="G192" s="3"/>
      <c r="H192" s="3">
        <v>156.68</v>
      </c>
      <c r="I192" s="3">
        <v>0.0</v>
      </c>
      <c r="J192" s="3">
        <v>1850.0</v>
      </c>
      <c r="K192" s="3">
        <v>5.0</v>
      </c>
    </row>
    <row r="193" ht="14.25" customHeight="1">
      <c r="A193" s="3">
        <v>544.0</v>
      </c>
      <c r="B193" s="2">
        <v>44593.0</v>
      </c>
      <c r="C193" s="3" t="s">
        <v>22</v>
      </c>
      <c r="D193" s="3" t="s">
        <v>12</v>
      </c>
      <c r="E193" s="3" t="s">
        <v>20</v>
      </c>
      <c r="F193" s="3"/>
      <c r="G193" s="3"/>
      <c r="H193" s="3">
        <v>540.5</v>
      </c>
      <c r="I193" s="3">
        <v>0.0</v>
      </c>
      <c r="J193" s="3">
        <v>1300.0</v>
      </c>
      <c r="K193" s="3">
        <v>5.0</v>
      </c>
    </row>
    <row r="194" ht="14.25" customHeight="1">
      <c r="A194" s="3">
        <v>545.0</v>
      </c>
      <c r="B194" s="2">
        <v>44599.0</v>
      </c>
      <c r="C194" s="3" t="s">
        <v>22</v>
      </c>
      <c r="D194" s="3" t="s">
        <v>12</v>
      </c>
      <c r="E194" s="3" t="s">
        <v>16</v>
      </c>
      <c r="F194" s="3">
        <v>2600.0</v>
      </c>
      <c r="G194" s="3">
        <v>297.65</v>
      </c>
      <c r="H194" s="3"/>
      <c r="I194" s="3"/>
      <c r="J194" s="3"/>
      <c r="K194" s="3">
        <v>28.0</v>
      </c>
    </row>
    <row r="195" ht="14.25" customHeight="1">
      <c r="A195" s="3">
        <v>542.0</v>
      </c>
      <c r="B195" s="2">
        <v>44581.0</v>
      </c>
      <c r="C195" s="3" t="s">
        <v>14</v>
      </c>
      <c r="D195" s="3" t="s">
        <v>15</v>
      </c>
      <c r="E195" s="3" t="s">
        <v>13</v>
      </c>
      <c r="F195" s="3"/>
      <c r="G195" s="3"/>
      <c r="H195" s="3">
        <v>523.29</v>
      </c>
      <c r="I195" s="3">
        <v>0.0</v>
      </c>
      <c r="J195" s="3">
        <v>400.0</v>
      </c>
      <c r="K195" s="3">
        <v>5.0</v>
      </c>
    </row>
    <row r="196" ht="14.25" customHeight="1">
      <c r="A196" s="3">
        <v>542.0</v>
      </c>
      <c r="B196" s="2">
        <v>44582.0</v>
      </c>
      <c r="C196" s="3" t="s">
        <v>14</v>
      </c>
      <c r="D196" s="3" t="s">
        <v>15</v>
      </c>
      <c r="E196" s="3" t="s">
        <v>17</v>
      </c>
      <c r="F196" s="3"/>
      <c r="G196" s="3"/>
      <c r="H196" s="3">
        <v>106.91</v>
      </c>
      <c r="I196" s="3">
        <v>0.0</v>
      </c>
      <c r="J196" s="3">
        <v>650.0</v>
      </c>
      <c r="K196" s="3">
        <v>5.0</v>
      </c>
    </row>
    <row r="197" ht="14.25" customHeight="1">
      <c r="A197" s="3">
        <v>542.0</v>
      </c>
      <c r="B197" s="2">
        <v>44614.0</v>
      </c>
      <c r="C197" s="3" t="s">
        <v>14</v>
      </c>
      <c r="D197" s="3" t="s">
        <v>15</v>
      </c>
      <c r="E197" s="3" t="s">
        <v>19</v>
      </c>
      <c r="F197" s="3"/>
      <c r="G197" s="3"/>
      <c r="H197" s="3">
        <v>33.71</v>
      </c>
      <c r="I197" s="3">
        <v>0.0</v>
      </c>
      <c r="J197" s="3">
        <v>800.0</v>
      </c>
      <c r="K197" s="3">
        <v>5.0</v>
      </c>
    </row>
    <row r="198" ht="14.25" customHeight="1">
      <c r="A198" s="3">
        <v>542.0</v>
      </c>
      <c r="B198" s="2">
        <v>44615.0</v>
      </c>
      <c r="C198" s="3" t="s">
        <v>14</v>
      </c>
      <c r="D198" s="3" t="s">
        <v>15</v>
      </c>
      <c r="E198" s="3" t="s">
        <v>21</v>
      </c>
      <c r="F198" s="3"/>
      <c r="G198" s="3"/>
      <c r="H198" s="3">
        <v>159.2</v>
      </c>
      <c r="I198" s="3">
        <v>0.0</v>
      </c>
      <c r="J198" s="3">
        <v>1850.0</v>
      </c>
      <c r="K198" s="3">
        <v>5.0</v>
      </c>
    </row>
    <row r="199" ht="14.25" customHeight="1">
      <c r="A199" s="3">
        <v>542.0</v>
      </c>
      <c r="B199" s="2">
        <v>44616.0</v>
      </c>
      <c r="C199" s="3" t="s">
        <v>14</v>
      </c>
      <c r="D199" s="3" t="s">
        <v>15</v>
      </c>
      <c r="E199" s="3" t="s">
        <v>20</v>
      </c>
      <c r="F199" s="3"/>
      <c r="G199" s="3"/>
      <c r="H199" s="3">
        <v>482.48</v>
      </c>
      <c r="I199" s="3">
        <v>0.0</v>
      </c>
      <c r="J199" s="3">
        <v>1300.0</v>
      </c>
      <c r="K199" s="3">
        <v>5.0</v>
      </c>
    </row>
    <row r="200" ht="14.25" customHeight="1">
      <c r="A200" s="3">
        <v>541.0</v>
      </c>
      <c r="B200" s="2">
        <v>44616.0</v>
      </c>
      <c r="C200" s="3" t="s">
        <v>22</v>
      </c>
      <c r="D200" s="3" t="s">
        <v>12</v>
      </c>
      <c r="E200" s="3" t="s">
        <v>16</v>
      </c>
      <c r="F200" s="3">
        <v>500.0</v>
      </c>
      <c r="G200" s="3">
        <v>281.25</v>
      </c>
      <c r="H200" s="3"/>
      <c r="I200" s="3"/>
      <c r="J200" s="3"/>
      <c r="K200" s="3">
        <v>28.0</v>
      </c>
    </row>
    <row r="201" ht="14.25" customHeight="1">
      <c r="A201" s="3">
        <v>52.0</v>
      </c>
      <c r="B201" s="2">
        <v>44650.0</v>
      </c>
      <c r="C201" s="3" t="s">
        <v>14</v>
      </c>
      <c r="D201" s="3" t="s">
        <v>15</v>
      </c>
      <c r="E201" s="3" t="s">
        <v>21</v>
      </c>
      <c r="F201" s="3"/>
      <c r="G201" s="3"/>
      <c r="H201" s="3">
        <v>118.91</v>
      </c>
      <c r="I201" s="3">
        <v>0.0</v>
      </c>
      <c r="J201" s="3">
        <v>2400.0</v>
      </c>
      <c r="K201" s="3">
        <v>5.0</v>
      </c>
    </row>
    <row r="202" ht="14.25" customHeight="1">
      <c r="A202" s="3">
        <v>52.0</v>
      </c>
      <c r="B202" s="2">
        <v>44587.0</v>
      </c>
      <c r="C202" s="3" t="s">
        <v>14</v>
      </c>
      <c r="D202" s="3" t="s">
        <v>15</v>
      </c>
      <c r="E202" s="3" t="s">
        <v>20</v>
      </c>
      <c r="F202" s="3"/>
      <c r="G202" s="3"/>
      <c r="H202" s="3">
        <v>478.44</v>
      </c>
      <c r="I202" s="3">
        <v>0.0</v>
      </c>
      <c r="J202" s="3">
        <v>1500.0</v>
      </c>
      <c r="K202" s="3">
        <v>5.0</v>
      </c>
    </row>
    <row r="203" ht="14.25" customHeight="1">
      <c r="A203" s="3">
        <v>62.0</v>
      </c>
      <c r="B203" s="2">
        <v>44592.0</v>
      </c>
      <c r="C203" s="3" t="s">
        <v>28</v>
      </c>
      <c r="D203" s="3" t="s">
        <v>29</v>
      </c>
      <c r="E203" s="3" t="s">
        <v>16</v>
      </c>
      <c r="F203" s="3">
        <v>2000.0</v>
      </c>
      <c r="G203" s="3">
        <v>300.78</v>
      </c>
      <c r="H203" s="3"/>
      <c r="I203" s="3"/>
      <c r="J203" s="3"/>
      <c r="K203" s="3">
        <v>28.0</v>
      </c>
    </row>
    <row r="204" ht="14.25" customHeight="1">
      <c r="A204" s="3">
        <v>60.0</v>
      </c>
      <c r="B204" s="2">
        <v>44586.0</v>
      </c>
      <c r="C204" s="3" t="s">
        <v>22</v>
      </c>
      <c r="D204" s="3" t="s">
        <v>12</v>
      </c>
      <c r="E204" s="3" t="s">
        <v>18</v>
      </c>
      <c r="F204" s="3"/>
      <c r="G204" s="3"/>
      <c r="H204" s="3">
        <v>695.96</v>
      </c>
      <c r="I204" s="3">
        <v>0.0</v>
      </c>
      <c r="J204" s="3">
        <v>1590.0</v>
      </c>
      <c r="K204" s="3">
        <v>5.0</v>
      </c>
    </row>
    <row r="205" ht="14.25" customHeight="1">
      <c r="A205" s="3">
        <v>60.0</v>
      </c>
      <c r="B205" s="2">
        <v>44587.0</v>
      </c>
      <c r="C205" s="3" t="s">
        <v>22</v>
      </c>
      <c r="D205" s="3" t="s">
        <v>12</v>
      </c>
      <c r="E205" s="3" t="s">
        <v>20</v>
      </c>
      <c r="F205" s="3"/>
      <c r="G205" s="3"/>
      <c r="H205" s="3">
        <v>181.58</v>
      </c>
      <c r="I205" s="3">
        <v>0.0</v>
      </c>
      <c r="J205" s="3">
        <v>1450.0</v>
      </c>
      <c r="K205" s="3">
        <v>5.0</v>
      </c>
    </row>
    <row r="206" ht="14.25" customHeight="1">
      <c r="A206" s="3">
        <v>63.0</v>
      </c>
      <c r="B206" s="2">
        <v>44568.0</v>
      </c>
      <c r="C206" s="3" t="s">
        <v>22</v>
      </c>
      <c r="D206" s="3" t="s">
        <v>12</v>
      </c>
      <c r="E206" s="3" t="s">
        <v>17</v>
      </c>
      <c r="F206" s="3"/>
      <c r="G206" s="3"/>
      <c r="H206" s="3">
        <v>1213.627</v>
      </c>
      <c r="I206" s="3">
        <v>0.0</v>
      </c>
      <c r="J206" s="3">
        <v>750.0</v>
      </c>
      <c r="K206" s="3">
        <v>5.0</v>
      </c>
    </row>
    <row r="207" ht="14.25" customHeight="1">
      <c r="A207" s="3">
        <v>451.0</v>
      </c>
      <c r="B207" s="2">
        <v>44328.0</v>
      </c>
      <c r="C207" s="3" t="s">
        <v>37</v>
      </c>
      <c r="D207" s="3" t="s">
        <v>38</v>
      </c>
      <c r="E207" s="3" t="s">
        <v>16</v>
      </c>
      <c r="F207" s="3">
        <v>150.0</v>
      </c>
      <c r="G207" s="3">
        <v>350.0</v>
      </c>
      <c r="H207" s="3"/>
      <c r="I207" s="3"/>
      <c r="J207" s="3"/>
      <c r="K207" s="3">
        <v>28.0</v>
      </c>
    </row>
    <row r="208" ht="14.25" customHeight="1">
      <c r="A208" s="3">
        <v>453.0</v>
      </c>
      <c r="B208" s="2">
        <v>44328.0</v>
      </c>
      <c r="C208" s="3" t="s">
        <v>39</v>
      </c>
      <c r="D208" s="3" t="s">
        <v>40</v>
      </c>
      <c r="E208" s="3" t="s">
        <v>16</v>
      </c>
      <c r="F208" s="3">
        <v>500.0</v>
      </c>
      <c r="G208" s="3">
        <v>350.0</v>
      </c>
      <c r="H208" s="3"/>
      <c r="I208" s="3"/>
      <c r="J208" s="3"/>
      <c r="K208" s="3">
        <v>28.0</v>
      </c>
    </row>
    <row r="209" ht="14.25" customHeight="1">
      <c r="A209" s="3">
        <v>454.0</v>
      </c>
      <c r="B209" s="2">
        <v>44329.0</v>
      </c>
      <c r="C209" s="3" t="s">
        <v>41</v>
      </c>
      <c r="D209" s="3" t="s">
        <v>42</v>
      </c>
      <c r="E209" s="3" t="s">
        <v>16</v>
      </c>
      <c r="F209" s="3">
        <v>200.0</v>
      </c>
      <c r="G209" s="3">
        <v>350.0</v>
      </c>
      <c r="H209" s="3"/>
      <c r="I209" s="3"/>
      <c r="J209" s="3"/>
      <c r="K209" s="3">
        <v>28.0</v>
      </c>
    </row>
    <row r="210" ht="14.25" customHeight="1">
      <c r="A210" s="3">
        <v>456.0</v>
      </c>
      <c r="B210" s="2">
        <v>44331.0</v>
      </c>
      <c r="C210" s="3" t="s">
        <v>28</v>
      </c>
      <c r="D210" s="3" t="s">
        <v>43</v>
      </c>
      <c r="E210" s="3" t="s">
        <v>24</v>
      </c>
      <c r="F210" s="3">
        <v>150.0</v>
      </c>
      <c r="G210" s="3">
        <v>300.0</v>
      </c>
      <c r="H210" s="3"/>
      <c r="I210" s="3"/>
      <c r="J210" s="3"/>
      <c r="K210" s="3">
        <v>28.0</v>
      </c>
    </row>
    <row r="211" ht="14.25" customHeight="1">
      <c r="A211" s="3">
        <v>457.0</v>
      </c>
      <c r="B211" s="2">
        <v>44352.0</v>
      </c>
      <c r="C211" s="3" t="s">
        <v>28</v>
      </c>
      <c r="D211" s="3" t="s">
        <v>44</v>
      </c>
      <c r="E211" s="3" t="s">
        <v>24</v>
      </c>
      <c r="F211" s="3">
        <v>300.0</v>
      </c>
      <c r="G211" s="3">
        <v>257.0</v>
      </c>
      <c r="H211" s="3"/>
      <c r="I211" s="3"/>
      <c r="J211" s="3"/>
      <c r="K211" s="3">
        <v>28.0</v>
      </c>
    </row>
    <row r="212" ht="14.25" customHeight="1">
      <c r="A212" s="3">
        <v>458.0</v>
      </c>
      <c r="B212" s="2">
        <v>44353.0</v>
      </c>
      <c r="C212" s="3" t="s">
        <v>37</v>
      </c>
      <c r="D212" s="3" t="s">
        <v>38</v>
      </c>
      <c r="E212" s="3" t="s">
        <v>16</v>
      </c>
      <c r="F212" s="3">
        <v>250.0</v>
      </c>
      <c r="G212" s="3">
        <v>257.0</v>
      </c>
      <c r="H212" s="3"/>
      <c r="I212" s="3"/>
      <c r="J212" s="3"/>
      <c r="K212" s="3">
        <v>28.0</v>
      </c>
    </row>
    <row r="213" ht="14.25" customHeight="1">
      <c r="A213" s="3">
        <v>459.0</v>
      </c>
      <c r="B213" s="2">
        <v>44354.0</v>
      </c>
      <c r="C213" s="3" t="s">
        <v>41</v>
      </c>
      <c r="D213" s="3" t="s">
        <v>40</v>
      </c>
      <c r="E213" s="3" t="s">
        <v>24</v>
      </c>
      <c r="F213" s="3">
        <v>100.0</v>
      </c>
      <c r="G213" s="3">
        <v>264.0</v>
      </c>
      <c r="H213" s="3"/>
      <c r="I213" s="3"/>
      <c r="J213" s="3"/>
      <c r="K213" s="3">
        <v>28.0</v>
      </c>
    </row>
    <row r="214" ht="14.25" customHeight="1">
      <c r="A214" s="3">
        <v>460.0</v>
      </c>
      <c r="B214" s="2">
        <v>44355.0</v>
      </c>
      <c r="C214" s="3" t="s">
        <v>45</v>
      </c>
      <c r="D214" s="3" t="s">
        <v>46</v>
      </c>
      <c r="E214" s="3" t="s">
        <v>16</v>
      </c>
      <c r="F214" s="3">
        <v>175.0</v>
      </c>
      <c r="G214" s="3">
        <v>254.0</v>
      </c>
      <c r="H214" s="3"/>
      <c r="I214" s="3"/>
      <c r="J214" s="3"/>
      <c r="K214" s="3">
        <v>28.0</v>
      </c>
    </row>
    <row r="215" ht="14.25" customHeight="1">
      <c r="A215" s="3">
        <v>461.0</v>
      </c>
      <c r="B215" s="2">
        <v>44356.0</v>
      </c>
      <c r="C215" s="3" t="s">
        <v>45</v>
      </c>
      <c r="D215" s="3" t="s">
        <v>47</v>
      </c>
      <c r="E215" s="3" t="s">
        <v>24</v>
      </c>
      <c r="F215" s="3">
        <v>150.0</v>
      </c>
      <c r="G215" s="3">
        <v>275.0</v>
      </c>
      <c r="H215" s="3"/>
      <c r="I215" s="3"/>
      <c r="J215" s="3"/>
      <c r="K215" s="3">
        <v>28.0</v>
      </c>
    </row>
    <row r="216" ht="14.25" customHeight="1">
      <c r="A216" s="3">
        <v>462.0</v>
      </c>
      <c r="B216" s="2">
        <v>44357.0</v>
      </c>
      <c r="C216" s="3" t="s">
        <v>37</v>
      </c>
      <c r="D216" s="3" t="s">
        <v>48</v>
      </c>
      <c r="E216" s="3" t="s">
        <v>16</v>
      </c>
      <c r="F216" s="3">
        <v>200.0</v>
      </c>
      <c r="G216" s="3">
        <v>281.0</v>
      </c>
      <c r="H216" s="3"/>
      <c r="I216" s="3"/>
      <c r="J216" s="3"/>
      <c r="K216" s="3">
        <v>28.0</v>
      </c>
    </row>
    <row r="217" ht="14.25" customHeight="1">
      <c r="A217" s="3">
        <v>463.0</v>
      </c>
      <c r="B217" s="2">
        <v>44358.0</v>
      </c>
      <c r="C217" s="3" t="s">
        <v>37</v>
      </c>
      <c r="D217" s="3" t="s">
        <v>49</v>
      </c>
      <c r="E217" s="3" t="s">
        <v>16</v>
      </c>
      <c r="F217" s="3">
        <v>220.0</v>
      </c>
      <c r="G217" s="3">
        <v>300.0</v>
      </c>
      <c r="H217" s="3"/>
      <c r="I217" s="3"/>
      <c r="J217" s="3"/>
      <c r="K217" s="3">
        <v>28.0</v>
      </c>
    </row>
    <row r="218" ht="14.25" customHeight="1">
      <c r="A218" s="3">
        <v>156.0</v>
      </c>
      <c r="B218" s="2">
        <v>44382.0</v>
      </c>
      <c r="C218" s="3" t="s">
        <v>41</v>
      </c>
      <c r="D218" s="3" t="s">
        <v>50</v>
      </c>
      <c r="E218" s="3" t="s">
        <v>24</v>
      </c>
      <c r="F218" s="3">
        <v>120.0</v>
      </c>
      <c r="G218" s="3">
        <v>275.0</v>
      </c>
      <c r="H218" s="3"/>
      <c r="I218" s="3"/>
      <c r="J218" s="3"/>
      <c r="K218" s="3">
        <v>28.0</v>
      </c>
    </row>
    <row r="219" ht="14.25" customHeight="1">
      <c r="A219" s="3">
        <v>228.0</v>
      </c>
      <c r="B219" s="2">
        <v>44385.0</v>
      </c>
      <c r="C219" s="3" t="s">
        <v>51</v>
      </c>
      <c r="D219" s="3" t="s">
        <v>52</v>
      </c>
      <c r="E219" s="3" t="s">
        <v>16</v>
      </c>
      <c r="F219" s="3">
        <v>700.0</v>
      </c>
      <c r="G219" s="3">
        <v>261.0</v>
      </c>
      <c r="H219" s="3"/>
      <c r="I219" s="3"/>
      <c r="J219" s="3"/>
      <c r="K219" s="3">
        <v>28.0</v>
      </c>
    </row>
    <row r="220" ht="14.25" customHeight="1">
      <c r="A220" s="3">
        <v>268.0</v>
      </c>
      <c r="B220" s="2">
        <v>44392.0</v>
      </c>
      <c r="C220" s="3" t="s">
        <v>53</v>
      </c>
      <c r="D220" s="3" t="s">
        <v>54</v>
      </c>
      <c r="E220" s="3" t="s">
        <v>24</v>
      </c>
      <c r="F220" s="3">
        <v>50.0</v>
      </c>
      <c r="G220" s="3">
        <v>285.0</v>
      </c>
      <c r="H220" s="3"/>
      <c r="I220" s="3"/>
      <c r="J220" s="3"/>
      <c r="K220" s="3">
        <v>28.0</v>
      </c>
    </row>
    <row r="221" ht="14.25" customHeight="1">
      <c r="A221" s="3">
        <v>275.0</v>
      </c>
      <c r="B221" s="2">
        <v>44397.0</v>
      </c>
      <c r="C221" s="3" t="s">
        <v>55</v>
      </c>
      <c r="D221" s="3" t="s">
        <v>43</v>
      </c>
      <c r="E221" s="3" t="s">
        <v>16</v>
      </c>
      <c r="F221" s="3">
        <v>145.0</v>
      </c>
      <c r="G221" s="3">
        <v>286.0</v>
      </c>
      <c r="H221" s="3"/>
      <c r="I221" s="3"/>
      <c r="J221" s="3"/>
      <c r="K221" s="3">
        <v>28.0</v>
      </c>
    </row>
    <row r="222" ht="14.25" customHeight="1">
      <c r="A222" s="3">
        <v>265.0</v>
      </c>
      <c r="B222" s="2">
        <v>44402.0</v>
      </c>
      <c r="C222" s="3" t="s">
        <v>55</v>
      </c>
      <c r="D222" s="3" t="s">
        <v>56</v>
      </c>
      <c r="E222" s="3" t="s">
        <v>16</v>
      </c>
      <c r="F222" s="3">
        <v>210.0</v>
      </c>
      <c r="G222" s="3">
        <v>264.0</v>
      </c>
      <c r="H222" s="3"/>
      <c r="I222" s="3"/>
      <c r="J222" s="3"/>
      <c r="K222" s="3">
        <v>28.0</v>
      </c>
    </row>
    <row r="223" ht="14.25" customHeight="1">
      <c r="A223" s="3">
        <v>268.0</v>
      </c>
      <c r="B223" s="2">
        <v>44414.0</v>
      </c>
      <c r="C223" s="3" t="s">
        <v>53</v>
      </c>
      <c r="D223" s="3" t="s">
        <v>54</v>
      </c>
      <c r="E223" s="3" t="s">
        <v>16</v>
      </c>
      <c r="F223" s="3">
        <v>500.0</v>
      </c>
      <c r="G223" s="3">
        <v>256.61</v>
      </c>
      <c r="H223" s="3"/>
      <c r="I223" s="3"/>
      <c r="J223" s="3"/>
      <c r="K223" s="3">
        <v>28.0</v>
      </c>
    </row>
    <row r="224" ht="14.25" customHeight="1">
      <c r="A224" s="3">
        <v>269.0</v>
      </c>
      <c r="B224" s="2">
        <v>44418.0</v>
      </c>
      <c r="C224" s="3" t="s">
        <v>53</v>
      </c>
      <c r="D224" s="3" t="s">
        <v>57</v>
      </c>
      <c r="E224" s="3" t="s">
        <v>16</v>
      </c>
      <c r="F224" s="3">
        <v>150.0</v>
      </c>
      <c r="G224" s="3">
        <v>275.0</v>
      </c>
      <c r="H224" s="3"/>
      <c r="I224" s="3"/>
      <c r="J224" s="3"/>
      <c r="K224" s="3">
        <v>28.0</v>
      </c>
    </row>
    <row r="225" ht="14.25" customHeight="1">
      <c r="A225" s="3">
        <v>275.0</v>
      </c>
      <c r="B225" s="2">
        <v>44423.0</v>
      </c>
      <c r="C225" s="3" t="s">
        <v>22</v>
      </c>
      <c r="D225" s="3" t="s">
        <v>12</v>
      </c>
      <c r="E225" s="3" t="s">
        <v>16</v>
      </c>
      <c r="F225" s="3">
        <v>1000.0</v>
      </c>
      <c r="G225" s="3">
        <v>300.0</v>
      </c>
      <c r="H225" s="3"/>
      <c r="I225" s="3"/>
      <c r="J225" s="3"/>
      <c r="K225" s="3">
        <v>28.0</v>
      </c>
    </row>
    <row r="226" ht="14.25" customHeight="1">
      <c r="A226" s="3">
        <v>276.0</v>
      </c>
      <c r="B226" s="2">
        <v>44426.0</v>
      </c>
      <c r="C226" s="3" t="s">
        <v>45</v>
      </c>
      <c r="D226" s="3" t="s">
        <v>58</v>
      </c>
      <c r="E226" s="3" t="s">
        <v>16</v>
      </c>
      <c r="F226" s="3">
        <v>450.0</v>
      </c>
      <c r="G226" s="3">
        <v>320.0</v>
      </c>
      <c r="H226" s="3"/>
      <c r="I226" s="3"/>
      <c r="J226" s="3"/>
      <c r="K226" s="3">
        <v>28.0</v>
      </c>
    </row>
    <row r="227" ht="14.25" customHeight="1">
      <c r="A227" s="3">
        <v>285.0</v>
      </c>
      <c r="B227" s="2">
        <v>44433.0</v>
      </c>
      <c r="C227" s="3" t="s">
        <v>45</v>
      </c>
      <c r="D227" s="3" t="s">
        <v>59</v>
      </c>
      <c r="E227" s="3" t="s">
        <v>16</v>
      </c>
      <c r="F227" s="3">
        <v>100.0</v>
      </c>
      <c r="G227" s="3">
        <v>320.0</v>
      </c>
      <c r="H227" s="3"/>
      <c r="I227" s="3"/>
      <c r="J227" s="3"/>
      <c r="K227" s="3">
        <v>28.0</v>
      </c>
    </row>
    <row r="228" ht="14.25" customHeight="1">
      <c r="A228" s="3">
        <v>310.0</v>
      </c>
      <c r="B228" s="2">
        <v>44444.0</v>
      </c>
      <c r="C228" s="3" t="s">
        <v>55</v>
      </c>
      <c r="D228" s="3" t="s">
        <v>43</v>
      </c>
      <c r="E228" s="3" t="s">
        <v>16</v>
      </c>
      <c r="F228" s="3">
        <v>120.0</v>
      </c>
      <c r="G228" s="3">
        <v>285.85</v>
      </c>
      <c r="H228" s="3"/>
      <c r="I228" s="3"/>
      <c r="J228" s="3"/>
      <c r="K228" s="3">
        <v>28.0</v>
      </c>
    </row>
    <row r="229" ht="14.25" customHeight="1">
      <c r="A229" s="3">
        <v>312.0</v>
      </c>
      <c r="B229" s="2">
        <v>44446.0</v>
      </c>
      <c r="C229" s="3" t="s">
        <v>45</v>
      </c>
      <c r="D229" s="3" t="s">
        <v>47</v>
      </c>
      <c r="E229" s="3" t="s">
        <v>16</v>
      </c>
      <c r="F229" s="3">
        <v>500.0</v>
      </c>
      <c r="G229" s="3">
        <v>264.0</v>
      </c>
      <c r="H229" s="3"/>
      <c r="I229" s="3"/>
      <c r="J229" s="3"/>
      <c r="K229" s="3">
        <v>28.0</v>
      </c>
    </row>
    <row r="230" ht="14.25" customHeight="1">
      <c r="A230" s="3">
        <v>325.0</v>
      </c>
      <c r="B230" s="2">
        <v>44454.0</v>
      </c>
      <c r="C230" s="3" t="s">
        <v>53</v>
      </c>
      <c r="D230" s="3" t="s">
        <v>54</v>
      </c>
      <c r="E230" s="3" t="s">
        <v>24</v>
      </c>
      <c r="F230" s="3">
        <v>50.0</v>
      </c>
      <c r="G230" s="3">
        <v>300.0</v>
      </c>
      <c r="H230" s="3"/>
      <c r="I230" s="3"/>
      <c r="J230" s="3"/>
      <c r="K230" s="3">
        <v>28.0</v>
      </c>
    </row>
    <row r="231" ht="14.25" customHeight="1">
      <c r="A231" s="3">
        <v>335.0</v>
      </c>
      <c r="B231" s="2">
        <v>44465.0</v>
      </c>
      <c r="C231" s="3" t="s">
        <v>53</v>
      </c>
      <c r="D231" s="3" t="s">
        <v>57</v>
      </c>
      <c r="E231" s="3" t="s">
        <v>16</v>
      </c>
      <c r="F231" s="3">
        <v>125.0</v>
      </c>
      <c r="G231" s="3">
        <v>286.15</v>
      </c>
      <c r="H231" s="3"/>
      <c r="I231" s="3"/>
      <c r="J231" s="3"/>
      <c r="K231" s="3">
        <v>28.0</v>
      </c>
    </row>
    <row r="232" ht="14.25" customHeight="1">
      <c r="A232" s="3">
        <v>356.0</v>
      </c>
      <c r="B232" s="2">
        <v>44480.0</v>
      </c>
      <c r="C232" s="3" t="s">
        <v>14</v>
      </c>
      <c r="D232" s="3" t="s">
        <v>15</v>
      </c>
      <c r="E232" s="3" t="s">
        <v>16</v>
      </c>
      <c r="F232" s="3">
        <v>1000.0</v>
      </c>
      <c r="G232" s="3">
        <v>250.0</v>
      </c>
      <c r="H232" s="3"/>
      <c r="I232" s="3"/>
      <c r="J232" s="3"/>
      <c r="K232" s="3">
        <v>28.0</v>
      </c>
    </row>
    <row r="233" ht="14.25" customHeight="1">
      <c r="A233" s="3">
        <v>358.0</v>
      </c>
      <c r="B233" s="2">
        <v>44483.0</v>
      </c>
      <c r="C233" s="3" t="s">
        <v>39</v>
      </c>
      <c r="D233" s="3" t="s">
        <v>40</v>
      </c>
      <c r="E233" s="3" t="s">
        <v>16</v>
      </c>
      <c r="F233" s="3">
        <v>150.0</v>
      </c>
      <c r="G233" s="3">
        <v>286.15</v>
      </c>
      <c r="H233" s="3"/>
      <c r="I233" s="3"/>
      <c r="J233" s="3"/>
      <c r="K233" s="3">
        <v>28.0</v>
      </c>
    </row>
    <row r="234" ht="14.25" customHeight="1">
      <c r="A234" s="3">
        <v>365.0</v>
      </c>
      <c r="B234" s="2">
        <v>44487.0</v>
      </c>
      <c r="C234" s="3" t="s">
        <v>14</v>
      </c>
      <c r="D234" s="3" t="s">
        <v>15</v>
      </c>
      <c r="E234" s="3" t="s">
        <v>16</v>
      </c>
      <c r="F234" s="3">
        <v>1500.0</v>
      </c>
      <c r="G234" s="3">
        <v>260.15</v>
      </c>
      <c r="H234" s="3"/>
      <c r="I234" s="3"/>
      <c r="J234" s="3"/>
      <c r="K234" s="3">
        <v>28.0</v>
      </c>
    </row>
    <row r="235" ht="14.25" customHeight="1">
      <c r="A235" s="3">
        <v>366.0</v>
      </c>
      <c r="B235" s="2">
        <v>44488.0</v>
      </c>
      <c r="C235" s="3" t="s">
        <v>53</v>
      </c>
      <c r="D235" s="3" t="s">
        <v>54</v>
      </c>
      <c r="E235" s="3" t="s">
        <v>16</v>
      </c>
      <c r="F235" s="3">
        <v>100.0</v>
      </c>
      <c r="G235" s="3">
        <v>280.0</v>
      </c>
      <c r="H235" s="3"/>
      <c r="I235" s="3"/>
      <c r="J235" s="3"/>
      <c r="K235" s="3">
        <v>28.0</v>
      </c>
    </row>
    <row r="236" ht="14.25" customHeight="1">
      <c r="A236" s="3">
        <v>375.0</v>
      </c>
      <c r="B236" s="2">
        <v>44515.0</v>
      </c>
      <c r="C236" s="3" t="s">
        <v>22</v>
      </c>
      <c r="D236" s="3" t="s">
        <v>12</v>
      </c>
      <c r="E236" s="3" t="s">
        <v>16</v>
      </c>
      <c r="F236" s="3">
        <v>1500.0</v>
      </c>
      <c r="G236" s="3">
        <v>261.25</v>
      </c>
      <c r="H236" s="3"/>
      <c r="I236" s="3"/>
      <c r="J236" s="3"/>
      <c r="K236" s="3">
        <v>28.0</v>
      </c>
    </row>
    <row r="237" ht="14.25" customHeight="1">
      <c r="A237" s="3">
        <v>376.0</v>
      </c>
      <c r="B237" s="2">
        <v>44516.0</v>
      </c>
      <c r="C237" s="3" t="s">
        <v>39</v>
      </c>
      <c r="D237" s="3" t="s">
        <v>60</v>
      </c>
      <c r="E237" s="3" t="s">
        <v>24</v>
      </c>
      <c r="F237" s="3">
        <v>50.0</v>
      </c>
      <c r="G237" s="3">
        <v>300.0</v>
      </c>
      <c r="H237" s="3"/>
      <c r="I237" s="3"/>
      <c r="J237" s="3"/>
      <c r="K237" s="3">
        <v>28.0</v>
      </c>
    </row>
    <row r="238" ht="14.25" customHeight="1">
      <c r="A238" s="3">
        <v>377.0</v>
      </c>
      <c r="B238" s="2">
        <v>44525.0</v>
      </c>
      <c r="C238" s="3" t="s">
        <v>39</v>
      </c>
      <c r="D238" s="3" t="s">
        <v>61</v>
      </c>
      <c r="E238" s="3" t="s">
        <v>16</v>
      </c>
      <c r="F238" s="3">
        <v>120.0</v>
      </c>
      <c r="G238" s="3">
        <v>280.0</v>
      </c>
      <c r="H238" s="3"/>
      <c r="I238" s="3"/>
      <c r="J238" s="3"/>
      <c r="K238" s="3">
        <v>28.0</v>
      </c>
    </row>
    <row r="239" ht="14.25" customHeight="1">
      <c r="A239" s="3">
        <v>385.0</v>
      </c>
      <c r="B239" s="2">
        <v>44518.0</v>
      </c>
      <c r="C239" s="3" t="s">
        <v>45</v>
      </c>
      <c r="D239" s="3" t="s">
        <v>59</v>
      </c>
      <c r="E239" s="3" t="s">
        <v>16</v>
      </c>
      <c r="F239" s="3">
        <v>135.0</v>
      </c>
      <c r="G239" s="3">
        <v>280.0</v>
      </c>
      <c r="H239" s="3"/>
      <c r="I239" s="3"/>
      <c r="J239" s="3"/>
      <c r="K239" s="3">
        <v>28.0</v>
      </c>
    </row>
    <row r="240" ht="14.25" customHeight="1">
      <c r="A240" s="3">
        <v>386.0</v>
      </c>
      <c r="B240" s="2">
        <v>44519.0</v>
      </c>
      <c r="C240" s="3" t="s">
        <v>55</v>
      </c>
      <c r="D240" s="3" t="s">
        <v>56</v>
      </c>
      <c r="E240" s="3" t="s">
        <v>24</v>
      </c>
      <c r="F240" s="3">
        <v>150.0</v>
      </c>
      <c r="G240" s="3">
        <v>280.0</v>
      </c>
      <c r="H240" s="3"/>
      <c r="I240" s="3"/>
      <c r="J240" s="3"/>
      <c r="K240" s="3">
        <v>28.0</v>
      </c>
    </row>
    <row r="241" ht="14.25" customHeight="1">
      <c r="A241" s="3"/>
      <c r="B241" s="2"/>
      <c r="C241" s="3"/>
      <c r="D241" s="3"/>
      <c r="E241" s="3"/>
      <c r="F241" s="3"/>
      <c r="G241" s="3"/>
      <c r="H241" s="3"/>
      <c r="I241" s="3"/>
      <c r="J241" s="3"/>
      <c r="K241" s="3"/>
    </row>
    <row r="242" ht="14.25" customHeight="1">
      <c r="A242" s="3"/>
      <c r="B242" s="2"/>
      <c r="C242" s="3"/>
      <c r="D242" s="3"/>
      <c r="E242" s="3"/>
      <c r="F242" s="3"/>
      <c r="G242" s="3"/>
      <c r="H242" s="3"/>
      <c r="I242" s="3"/>
      <c r="J242" s="3"/>
      <c r="K242" s="3"/>
    </row>
    <row r="243" ht="14.25" customHeight="1">
      <c r="A243" s="3"/>
      <c r="B243" s="2"/>
      <c r="C243" s="3"/>
      <c r="D243" s="3"/>
      <c r="E243" s="3"/>
      <c r="F243" s="3"/>
      <c r="G243" s="3"/>
      <c r="H243" s="3"/>
      <c r="I243" s="3"/>
      <c r="J243" s="3"/>
      <c r="K243" s="3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9.43"/>
    <col customWidth="1" min="3" max="5" width="8.71"/>
    <col customWidth="1" min="6" max="6" width="14.43"/>
    <col customWidth="1" hidden="1" min="7" max="7" width="14.43"/>
    <col customWidth="1" min="8" max="26" width="8.71"/>
  </cols>
  <sheetData>
    <row r="1" ht="14.25" customHeight="1"/>
    <row r="2" ht="14.25" customHeight="1"/>
    <row r="3" ht="14.25" customHeight="1">
      <c r="E3" s="6" t="s">
        <v>63</v>
      </c>
      <c r="F3" s="6" t="s">
        <v>62</v>
      </c>
      <c r="G3" s="6" t="s">
        <v>64</v>
      </c>
      <c r="H3" s="6" t="s">
        <v>65</v>
      </c>
    </row>
    <row r="4" ht="14.25" customHeight="1">
      <c r="E4" s="6" t="s">
        <v>17</v>
      </c>
      <c r="F4" s="8">
        <v>28204.335000000003</v>
      </c>
      <c r="G4" s="8">
        <f>F4</f>
        <v>28204.335</v>
      </c>
      <c r="H4" s="9">
        <f t="shared" ref="H4:H15" si="1">G4/$G$15</f>
        <v>0.3957264992</v>
      </c>
    </row>
    <row r="5" ht="14.25" customHeight="1">
      <c r="E5" s="6" t="s">
        <v>20</v>
      </c>
      <c r="F5" s="8">
        <v>12857.912000000002</v>
      </c>
      <c r="G5" s="8">
        <f t="shared" ref="G5:G15" si="2">G4+F5</f>
        <v>41062.247</v>
      </c>
      <c r="H5" s="9">
        <f t="shared" si="1"/>
        <v>0.576131976</v>
      </c>
    </row>
    <row r="6" ht="14.25" customHeight="1">
      <c r="E6" s="6" t="s">
        <v>13</v>
      </c>
      <c r="F6" s="8">
        <v>12595.865999999998</v>
      </c>
      <c r="G6" s="8">
        <f t="shared" si="2"/>
        <v>53658.113</v>
      </c>
      <c r="H6" s="9">
        <f t="shared" si="1"/>
        <v>0.7528607646</v>
      </c>
    </row>
    <row r="7" ht="14.25" customHeight="1">
      <c r="E7" s="6" t="s">
        <v>21</v>
      </c>
      <c r="F7" s="8">
        <v>8721.480000000001</v>
      </c>
      <c r="G7" s="8">
        <f t="shared" si="2"/>
        <v>62379.593</v>
      </c>
      <c r="H7" s="9">
        <f t="shared" si="1"/>
        <v>0.8752292142</v>
      </c>
    </row>
    <row r="8" ht="14.25" customHeight="1">
      <c r="E8" s="6" t="s">
        <v>18</v>
      </c>
      <c r="F8" s="8">
        <v>3452.7050000000004</v>
      </c>
      <c r="G8" s="8">
        <f t="shared" si="2"/>
        <v>65832.298</v>
      </c>
      <c r="H8" s="9">
        <f t="shared" si="1"/>
        <v>0.9236730745</v>
      </c>
    </row>
    <row r="9" ht="14.25" customHeight="1">
      <c r="E9" s="6" t="s">
        <v>30</v>
      </c>
      <c r="F9" s="8">
        <v>1922.46</v>
      </c>
      <c r="G9" s="8">
        <f t="shared" si="2"/>
        <v>67754.758</v>
      </c>
      <c r="H9" s="9">
        <f t="shared" si="1"/>
        <v>0.9506465296</v>
      </c>
    </row>
    <row r="10" ht="14.25" customHeight="1">
      <c r="E10" s="6" t="s">
        <v>34</v>
      </c>
      <c r="F10" s="8">
        <v>1314.74</v>
      </c>
      <c r="G10" s="8">
        <f t="shared" si="2"/>
        <v>69069.498</v>
      </c>
      <c r="H10" s="9">
        <f t="shared" si="1"/>
        <v>0.9690932492</v>
      </c>
    </row>
    <row r="11" ht="14.25" customHeight="1">
      <c r="E11" s="6" t="s">
        <v>33</v>
      </c>
      <c r="F11" s="8">
        <v>779.3</v>
      </c>
      <c r="G11" s="8">
        <f t="shared" si="2"/>
        <v>69848.798</v>
      </c>
      <c r="H11" s="9">
        <f t="shared" si="1"/>
        <v>0.9800273719</v>
      </c>
    </row>
    <row r="12" ht="14.25" customHeight="1">
      <c r="E12" s="6" t="s">
        <v>19</v>
      </c>
      <c r="F12" s="8">
        <v>723.3950000000001</v>
      </c>
      <c r="G12" s="8">
        <f t="shared" si="2"/>
        <v>70572.193</v>
      </c>
      <c r="H12" s="9">
        <f t="shared" si="1"/>
        <v>0.9901771085</v>
      </c>
    </row>
    <row r="13" ht="14.25" customHeight="1">
      <c r="E13" s="6" t="s">
        <v>35</v>
      </c>
      <c r="F13" s="8">
        <v>346.36</v>
      </c>
      <c r="G13" s="8">
        <f t="shared" si="2"/>
        <v>70918.553</v>
      </c>
      <c r="H13" s="9">
        <f t="shared" si="1"/>
        <v>0.995036781</v>
      </c>
    </row>
    <row r="14" ht="14.25" customHeight="1">
      <c r="E14" s="6" t="s">
        <v>27</v>
      </c>
      <c r="F14" s="8">
        <v>323.36</v>
      </c>
      <c r="G14" s="8">
        <f t="shared" si="2"/>
        <v>71241.913</v>
      </c>
      <c r="H14" s="9">
        <f t="shared" si="1"/>
        <v>0.9995737474</v>
      </c>
    </row>
    <row r="15" ht="14.25" customHeight="1">
      <c r="E15" s="6" t="s">
        <v>36</v>
      </c>
      <c r="F15" s="8">
        <v>30.38</v>
      </c>
      <c r="G15" s="8">
        <f t="shared" si="2"/>
        <v>71272.293</v>
      </c>
      <c r="H15" s="9">
        <f t="shared" si="1"/>
        <v>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>
      <c r="E21" s="6" t="s">
        <v>63</v>
      </c>
      <c r="F21" s="6" t="s">
        <v>67</v>
      </c>
      <c r="G21" s="6" t="s">
        <v>64</v>
      </c>
      <c r="H21" s="6" t="s">
        <v>65</v>
      </c>
    </row>
    <row r="22" ht="14.25" customHeight="1">
      <c r="E22" s="6" t="s">
        <v>20</v>
      </c>
      <c r="F22" s="10">
        <v>2.1805214403E7</v>
      </c>
      <c r="G22" s="10">
        <f>F22</f>
        <v>21805214.4</v>
      </c>
      <c r="H22" s="9">
        <f t="shared" ref="H22:H33" si="3">G22/$G$33</f>
        <v>0.2755119516</v>
      </c>
    </row>
    <row r="23" ht="14.25" customHeight="1">
      <c r="E23" s="6" t="s">
        <v>17</v>
      </c>
      <c r="F23" s="10">
        <v>2.0705836593749996E7</v>
      </c>
      <c r="G23" s="10">
        <f t="shared" ref="G23:G33" si="4">G22+F23</f>
        <v>42511051</v>
      </c>
      <c r="H23" s="9">
        <f t="shared" si="3"/>
        <v>0.53713311</v>
      </c>
    </row>
    <row r="24" ht="14.25" customHeight="1">
      <c r="E24" s="6" t="s">
        <v>21</v>
      </c>
      <c r="F24" s="10">
        <v>1.6609956825E7</v>
      </c>
      <c r="G24" s="10">
        <f t="shared" si="4"/>
        <v>59121007.82</v>
      </c>
      <c r="H24" s="9">
        <f t="shared" si="3"/>
        <v>0.7470022512</v>
      </c>
    </row>
    <row r="25" ht="14.25" customHeight="1">
      <c r="E25" s="6" t="s">
        <v>13</v>
      </c>
      <c r="F25" s="10">
        <v>6411790.454999999</v>
      </c>
      <c r="G25" s="10">
        <f t="shared" si="4"/>
        <v>65532798.28</v>
      </c>
      <c r="H25" s="9">
        <f t="shared" si="3"/>
        <v>0.8280161256</v>
      </c>
    </row>
    <row r="26" ht="14.25" customHeight="1">
      <c r="E26" s="6" t="s">
        <v>18</v>
      </c>
      <c r="F26" s="10">
        <v>5674034.5725</v>
      </c>
      <c r="G26" s="10">
        <f t="shared" si="4"/>
        <v>71206832.85</v>
      </c>
      <c r="H26" s="9">
        <f t="shared" si="3"/>
        <v>0.8997083507</v>
      </c>
    </row>
    <row r="27" ht="14.25" customHeight="1">
      <c r="E27" s="6" t="s">
        <v>30</v>
      </c>
      <c r="F27" s="10">
        <v>2795790.9</v>
      </c>
      <c r="G27" s="10">
        <f t="shared" si="4"/>
        <v>74002623.75</v>
      </c>
      <c r="H27" s="9">
        <f t="shared" si="3"/>
        <v>0.9350335621</v>
      </c>
    </row>
    <row r="28" ht="14.25" customHeight="1">
      <c r="E28" s="6" t="s">
        <v>34</v>
      </c>
      <c r="F28" s="10">
        <v>2553882.45</v>
      </c>
      <c r="G28" s="10">
        <f t="shared" si="4"/>
        <v>76556506.2</v>
      </c>
      <c r="H28" s="9">
        <f t="shared" si="3"/>
        <v>0.9673022261</v>
      </c>
    </row>
    <row r="29" ht="14.25" customHeight="1">
      <c r="E29" s="6" t="s">
        <v>33</v>
      </c>
      <c r="F29" s="10">
        <v>1309224.0</v>
      </c>
      <c r="G29" s="10">
        <f t="shared" si="4"/>
        <v>77865730.2</v>
      </c>
      <c r="H29" s="9">
        <f t="shared" si="3"/>
        <v>0.9838444555</v>
      </c>
    </row>
    <row r="30" ht="14.25" customHeight="1">
      <c r="E30" s="6" t="s">
        <v>19</v>
      </c>
      <c r="F30" s="10">
        <v>608035.995</v>
      </c>
      <c r="G30" s="10">
        <f t="shared" si="4"/>
        <v>78473766.19</v>
      </c>
      <c r="H30" s="9">
        <f t="shared" si="3"/>
        <v>0.9915270759</v>
      </c>
    </row>
    <row r="31" ht="14.25" customHeight="1">
      <c r="E31" s="6" t="s">
        <v>35</v>
      </c>
      <c r="F31" s="10">
        <v>472781.4</v>
      </c>
      <c r="G31" s="10">
        <f t="shared" si="4"/>
        <v>78946547.59</v>
      </c>
      <c r="H31" s="9">
        <f t="shared" si="3"/>
        <v>0.9975007354</v>
      </c>
    </row>
    <row r="32" ht="14.25" customHeight="1">
      <c r="E32" s="6" t="s">
        <v>27</v>
      </c>
      <c r="F32" s="10">
        <v>171007.515</v>
      </c>
      <c r="G32" s="10">
        <f t="shared" si="4"/>
        <v>79117555.11</v>
      </c>
      <c r="H32" s="9">
        <f t="shared" si="3"/>
        <v>0.9996614394</v>
      </c>
    </row>
    <row r="33" ht="14.25" customHeight="1">
      <c r="E33" s="6" t="s">
        <v>36</v>
      </c>
      <c r="F33" s="10">
        <v>26795.16</v>
      </c>
      <c r="G33" s="10">
        <f t="shared" si="4"/>
        <v>79144350.27</v>
      </c>
      <c r="H33" s="9">
        <f t="shared" si="3"/>
        <v>1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>
      <c r="E39" s="6" t="s">
        <v>63</v>
      </c>
      <c r="F39" s="6" t="s">
        <v>62</v>
      </c>
    </row>
    <row r="40" ht="14.25" customHeight="1">
      <c r="E40" s="6" t="s">
        <v>70</v>
      </c>
      <c r="F40" s="8">
        <v>7426.367</v>
      </c>
    </row>
    <row r="41" ht="14.25" customHeight="1">
      <c r="E41" s="6" t="s">
        <v>72</v>
      </c>
      <c r="F41" s="8">
        <v>9553.734</v>
      </c>
    </row>
    <row r="42" ht="14.25" customHeight="1">
      <c r="E42" s="6" t="s">
        <v>73</v>
      </c>
      <c r="F42" s="8">
        <v>33470.551999999996</v>
      </c>
    </row>
    <row r="43" ht="14.25" customHeight="1">
      <c r="E43" s="6" t="s">
        <v>69</v>
      </c>
      <c r="F43" s="8">
        <v>5893.479999999999</v>
      </c>
    </row>
    <row r="44" ht="14.25" customHeight="1">
      <c r="E44" s="6" t="s">
        <v>75</v>
      </c>
      <c r="F44" s="8">
        <v>1935.61</v>
      </c>
    </row>
    <row r="45" ht="14.25" customHeight="1">
      <c r="E45" s="6" t="s">
        <v>76</v>
      </c>
      <c r="F45" s="8">
        <v>2828.4110000000005</v>
      </c>
    </row>
    <row r="46" ht="14.25" customHeight="1">
      <c r="E46" s="6" t="s">
        <v>74</v>
      </c>
      <c r="F46" s="8">
        <v>3087.5699999999997</v>
      </c>
    </row>
    <row r="47" ht="14.25" customHeight="1">
      <c r="E47" s="6" t="s">
        <v>77</v>
      </c>
      <c r="F47" s="8">
        <v>630.25</v>
      </c>
    </row>
    <row r="48" ht="14.25" customHeight="1">
      <c r="E48" s="6" t="s">
        <v>78</v>
      </c>
      <c r="F48" s="8">
        <v>3826.6200000000003</v>
      </c>
    </row>
    <row r="49" ht="14.25" customHeight="1">
      <c r="E49" s="6" t="s">
        <v>71</v>
      </c>
      <c r="F49" s="8">
        <v>2619.699</v>
      </c>
    </row>
    <row r="50" ht="14.25" customHeight="1"/>
    <row r="51" ht="14.25" customHeight="1"/>
    <row r="52" ht="14.25" customHeight="1"/>
    <row r="53" ht="14.25" customHeight="1"/>
    <row r="54" ht="14.25" customHeight="1"/>
    <row r="55" ht="14.25" customHeight="1">
      <c r="E55" s="6" t="s">
        <v>63</v>
      </c>
      <c r="F55" s="6" t="s">
        <v>67</v>
      </c>
    </row>
    <row r="56" ht="14.25" customHeight="1">
      <c r="E56" s="6" t="s">
        <v>70</v>
      </c>
      <c r="F56" s="10">
        <v>7734017.707500001</v>
      </c>
    </row>
    <row r="57" ht="14.25" customHeight="1">
      <c r="E57" s="6" t="s">
        <v>72</v>
      </c>
      <c r="F57" s="10">
        <v>1.1406470223749999E7</v>
      </c>
    </row>
    <row r="58" ht="14.25" customHeight="1">
      <c r="E58" s="6" t="s">
        <v>73</v>
      </c>
      <c r="F58" s="10">
        <v>4.142194551599999E7</v>
      </c>
    </row>
    <row r="59" ht="14.25" customHeight="1">
      <c r="E59" s="6" t="s">
        <v>69</v>
      </c>
      <c r="F59" s="10">
        <v>3864583.9575</v>
      </c>
    </row>
    <row r="60" ht="14.25" customHeight="1">
      <c r="E60" s="6" t="s">
        <v>75</v>
      </c>
      <c r="F60" s="10">
        <v>1350502.6500000001</v>
      </c>
    </row>
    <row r="61" ht="14.25" customHeight="1">
      <c r="E61" s="6" t="s">
        <v>76</v>
      </c>
      <c r="F61" s="10">
        <v>2268428.8095000004</v>
      </c>
    </row>
    <row r="62" ht="14.25" customHeight="1">
      <c r="E62" s="6" t="s">
        <v>74</v>
      </c>
      <c r="F62" s="10">
        <v>3444394.8000000003</v>
      </c>
    </row>
    <row r="63" ht="14.25" customHeight="1">
      <c r="E63" s="6" t="s">
        <v>77</v>
      </c>
      <c r="F63" s="10">
        <v>722124.69</v>
      </c>
    </row>
    <row r="64" ht="14.25" customHeight="1">
      <c r="E64" s="6" t="s">
        <v>78</v>
      </c>
      <c r="F64" s="10">
        <v>3839159.205</v>
      </c>
    </row>
    <row r="65" ht="14.25" customHeight="1">
      <c r="E65" s="6" t="s">
        <v>71</v>
      </c>
      <c r="F65" s="10">
        <v>3092722.71</v>
      </c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>
      <c r="E71" s="6" t="s">
        <v>63</v>
      </c>
      <c r="F71" s="6" t="s">
        <v>79</v>
      </c>
    </row>
    <row r="72" ht="14.25" customHeight="1">
      <c r="E72" s="6" t="s">
        <v>17</v>
      </c>
      <c r="F72" s="10">
        <v>1410216.75</v>
      </c>
    </row>
    <row r="73" ht="14.25" customHeight="1">
      <c r="E73" s="6" t="s">
        <v>20</v>
      </c>
      <c r="F73" s="10">
        <v>642895.6</v>
      </c>
    </row>
    <row r="74" ht="14.25" customHeight="1">
      <c r="E74" s="6" t="s">
        <v>13</v>
      </c>
      <c r="F74" s="10">
        <v>629793.3</v>
      </c>
    </row>
    <row r="75" ht="14.25" customHeight="1">
      <c r="E75" s="6" t="s">
        <v>21</v>
      </c>
      <c r="F75" s="10">
        <v>436074.0</v>
      </c>
    </row>
    <row r="76" ht="14.25" customHeight="1">
      <c r="E76" s="6" t="s">
        <v>18</v>
      </c>
      <c r="F76" s="10">
        <v>172635.25</v>
      </c>
    </row>
    <row r="77" ht="14.25" customHeight="1">
      <c r="E77" s="6" t="s">
        <v>30</v>
      </c>
      <c r="F77" s="10">
        <v>96123.0</v>
      </c>
    </row>
    <row r="78" ht="14.25" customHeight="1">
      <c r="E78" s="6" t="s">
        <v>34</v>
      </c>
      <c r="F78" s="10">
        <v>65737.0</v>
      </c>
    </row>
    <row r="79" ht="14.25" customHeight="1">
      <c r="E79" s="6" t="s">
        <v>33</v>
      </c>
      <c r="F79" s="10">
        <v>38965.0</v>
      </c>
    </row>
    <row r="80" ht="14.25" customHeight="1">
      <c r="E80" s="6" t="s">
        <v>19</v>
      </c>
      <c r="F80" s="10">
        <v>36169.75</v>
      </c>
    </row>
    <row r="81" ht="14.25" customHeight="1">
      <c r="E81" s="6" t="s">
        <v>35</v>
      </c>
      <c r="F81" s="10">
        <v>17318.0</v>
      </c>
    </row>
    <row r="82" ht="14.25" customHeight="1">
      <c r="E82" s="6" t="s">
        <v>27</v>
      </c>
      <c r="F82" s="10">
        <v>16168.0</v>
      </c>
    </row>
    <row r="83" ht="14.25" customHeight="1">
      <c r="E83" s="6" t="s">
        <v>36</v>
      </c>
      <c r="F83" s="10">
        <v>1519.0</v>
      </c>
    </row>
    <row r="84" ht="14.25" customHeight="1"/>
    <row r="85" ht="14.25" customHeight="1"/>
    <row r="86" ht="14.25" customHeight="1"/>
    <row r="87" ht="14.25" customHeight="1"/>
    <row r="88" ht="14.25" customHeight="1"/>
    <row r="89" ht="14.25" customHeight="1">
      <c r="F89" s="12" t="s">
        <v>63</v>
      </c>
      <c r="G89" s="12" t="s">
        <v>62</v>
      </c>
      <c r="H89" s="6" t="s">
        <v>65</v>
      </c>
    </row>
    <row r="90" ht="14.25" customHeight="1">
      <c r="F90" s="7" t="s">
        <v>14</v>
      </c>
      <c r="G90" s="6">
        <v>23201.91</v>
      </c>
      <c r="H90" s="9">
        <f t="shared" ref="H90:H94" si="5">G90/$F$95</f>
        <v>0.3255389861</v>
      </c>
    </row>
    <row r="91" ht="14.25" customHeight="1">
      <c r="F91" s="7" t="s">
        <v>22</v>
      </c>
      <c r="G91" s="6">
        <v>28050.517</v>
      </c>
      <c r="H91" s="9">
        <f t="shared" si="5"/>
        <v>0.3935683254</v>
      </c>
    </row>
    <row r="92" ht="14.25" customHeight="1">
      <c r="F92" s="7" t="s">
        <v>23</v>
      </c>
      <c r="G92" s="6">
        <v>5207.771000000001</v>
      </c>
      <c r="H92" s="9">
        <f t="shared" si="5"/>
        <v>0.07306866078</v>
      </c>
    </row>
    <row r="93" ht="14.25" customHeight="1">
      <c r="F93" s="7" t="s">
        <v>32</v>
      </c>
      <c r="G93" s="6">
        <v>214.286</v>
      </c>
      <c r="H93" s="9">
        <f t="shared" si="5"/>
        <v>0.003006582095</v>
      </c>
    </row>
    <row r="94" ht="14.25" customHeight="1">
      <c r="F94" s="7" t="s">
        <v>11</v>
      </c>
      <c r="G94" s="6">
        <v>14597.809000000001</v>
      </c>
      <c r="H94" s="9">
        <f t="shared" si="5"/>
        <v>0.2048174457</v>
      </c>
    </row>
    <row r="95" ht="14.25" customHeight="1">
      <c r="F95" s="6">
        <f>SUM(G90:G94)</f>
        <v>71272.293</v>
      </c>
      <c r="H95" s="9"/>
    </row>
    <row r="96" ht="14.25" customHeight="1"/>
    <row r="97" ht="14.25" customHeight="1"/>
    <row r="98" ht="14.25" customHeight="1"/>
    <row r="99" ht="14.25" customHeight="1"/>
    <row r="100" ht="14.25" customHeight="1"/>
    <row r="101" ht="14.25" customHeight="1">
      <c r="E101" s="6" t="s">
        <v>63</v>
      </c>
      <c r="F101" s="6" t="s">
        <v>80</v>
      </c>
    </row>
    <row r="102" ht="14.25" customHeight="1">
      <c r="E102" s="6" t="s">
        <v>70</v>
      </c>
      <c r="F102" s="10">
        <v>29848.287</v>
      </c>
    </row>
    <row r="103" ht="14.25" customHeight="1">
      <c r="E103" s="6" t="s">
        <v>72</v>
      </c>
      <c r="F103" s="10">
        <v>171203.991</v>
      </c>
    </row>
    <row r="104" ht="14.25" customHeight="1">
      <c r="E104" s="6" t="s">
        <v>73</v>
      </c>
      <c r="F104" s="10">
        <v>1416321.6689999998</v>
      </c>
    </row>
    <row r="105" ht="14.25" customHeight="1">
      <c r="E105" s="6" t="s">
        <v>69</v>
      </c>
      <c r="F105" s="10">
        <v>415914.45000000007</v>
      </c>
    </row>
    <row r="106" ht="14.25" customHeight="1">
      <c r="E106" s="6" t="s">
        <v>75</v>
      </c>
      <c r="F106" s="10">
        <v>47195.358</v>
      </c>
    </row>
    <row r="107" ht="14.25" customHeight="1">
      <c r="E107" s="6" t="s">
        <v>76</v>
      </c>
      <c r="F107" s="10">
        <v>256334.85150000002</v>
      </c>
    </row>
    <row r="108" ht="14.25" customHeight="1">
      <c r="E108" s="6" t="s">
        <v>74</v>
      </c>
      <c r="F108" s="10">
        <v>205539.22199999998</v>
      </c>
    </row>
    <row r="109" ht="14.25" customHeight="1">
      <c r="E109" s="6" t="s">
        <v>77</v>
      </c>
      <c r="F109" s="10">
        <v>0.0</v>
      </c>
    </row>
    <row r="110" ht="14.25" customHeight="1">
      <c r="E110" s="6" t="s">
        <v>78</v>
      </c>
      <c r="F110" s="10">
        <v>0.0</v>
      </c>
    </row>
    <row r="111" ht="14.25" customHeight="1">
      <c r="E111" s="6" t="s">
        <v>71</v>
      </c>
      <c r="F111" s="10">
        <v>0.0</v>
      </c>
    </row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1.29"/>
    <col customWidth="1" min="3" max="3" width="5.57"/>
    <col customWidth="1" min="4" max="4" width="6.86"/>
    <col customWidth="1" min="5" max="5" width="10.43"/>
    <col customWidth="1" min="6" max="6" width="12.14"/>
    <col customWidth="1" min="7" max="7" width="10.57"/>
    <col customWidth="1" min="8" max="8" width="7.43"/>
    <col customWidth="1" min="9" max="9" width="7.14"/>
    <col customWidth="1" min="10" max="10" width="8.57"/>
    <col customWidth="1" min="11" max="11" width="13.29"/>
    <col customWidth="1" min="12" max="12" width="8.71"/>
    <col customWidth="1" min="13" max="13" width="8.0"/>
    <col customWidth="1" min="14" max="14" width="10.29"/>
    <col customWidth="1" min="15" max="15" width="7.0"/>
    <col customWidth="1" min="16" max="16" width="9.29"/>
    <col customWidth="1" min="17" max="26" width="8.71"/>
  </cols>
  <sheetData>
    <row r="1" ht="14.25" customHeight="1">
      <c r="A1" s="6" t="s">
        <v>0</v>
      </c>
      <c r="B1" s="4" t="s">
        <v>81</v>
      </c>
      <c r="C1" s="4" t="s">
        <v>68</v>
      </c>
      <c r="D1" s="4" t="s">
        <v>82</v>
      </c>
      <c r="E1" s="6" t="s">
        <v>2</v>
      </c>
      <c r="F1" s="6" t="s">
        <v>3</v>
      </c>
      <c r="G1" s="6" t="s">
        <v>4</v>
      </c>
      <c r="H1" s="6" t="s">
        <v>7</v>
      </c>
      <c r="I1" s="6" t="s">
        <v>8</v>
      </c>
      <c r="J1" s="6" t="s">
        <v>83</v>
      </c>
      <c r="K1" s="6" t="s">
        <v>84</v>
      </c>
      <c r="L1" s="6" t="s">
        <v>85</v>
      </c>
      <c r="M1" s="6" t="s">
        <v>86</v>
      </c>
      <c r="N1" s="6" t="s">
        <v>87</v>
      </c>
      <c r="O1" s="6" t="s">
        <v>88</v>
      </c>
      <c r="P1" s="6" t="s">
        <v>89</v>
      </c>
    </row>
    <row r="2" ht="14.25" customHeight="1">
      <c r="A2" s="6">
        <v>421.0</v>
      </c>
      <c r="B2" s="4">
        <v>44270.0</v>
      </c>
      <c r="C2" s="4" t="str">
        <f t="shared" ref="C2:C173" si="1">TEXT(B2,"mmm")</f>
        <v>Mar</v>
      </c>
      <c r="D2" s="4" t="str">
        <f t="shared" ref="D2:D173" si="2">TEXT(B2,"yyyy")</f>
        <v>2021</v>
      </c>
      <c r="E2" s="6" t="s">
        <v>11</v>
      </c>
      <c r="F2" s="6" t="s">
        <v>12</v>
      </c>
      <c r="G2" s="6" t="s">
        <v>13</v>
      </c>
      <c r="H2" s="6">
        <v>117.59</v>
      </c>
      <c r="I2" s="6">
        <v>100.0</v>
      </c>
      <c r="J2" s="6">
        <v>430.0</v>
      </c>
      <c r="K2" s="6">
        <v>5.0</v>
      </c>
      <c r="L2" s="6">
        <f t="shared" ref="L2:L173" si="3">(I2*H2)+(I2*H2)*(5/100)</f>
        <v>12346.95</v>
      </c>
      <c r="M2" s="6">
        <f t="shared" ref="M2:M173" si="4">(J2*H2)+(I2*H2)</f>
        <v>62322.7</v>
      </c>
      <c r="N2" s="6">
        <f t="shared" ref="N2:N173" si="5">M2+M2*(K2/100)</f>
        <v>65438.835</v>
      </c>
      <c r="O2" s="6">
        <v>50.0</v>
      </c>
      <c r="P2" s="6">
        <f t="shared" ref="P2:P173" si="6">O2*H2</f>
        <v>5879.5</v>
      </c>
    </row>
    <row r="3" ht="14.25" customHeight="1">
      <c r="A3" s="6">
        <v>419.0</v>
      </c>
      <c r="B3" s="4">
        <v>44265.0</v>
      </c>
      <c r="C3" s="4" t="str">
        <f t="shared" si="1"/>
        <v>Mar</v>
      </c>
      <c r="D3" s="4" t="str">
        <f t="shared" si="2"/>
        <v>2021</v>
      </c>
      <c r="E3" s="6" t="s">
        <v>11</v>
      </c>
      <c r="F3" s="6" t="s">
        <v>12</v>
      </c>
      <c r="G3" s="6" t="s">
        <v>13</v>
      </c>
      <c r="H3" s="6">
        <v>174.45</v>
      </c>
      <c r="I3" s="6">
        <v>100.0</v>
      </c>
      <c r="J3" s="6">
        <v>430.0</v>
      </c>
      <c r="K3" s="6">
        <v>5.0</v>
      </c>
      <c r="L3" s="6">
        <f t="shared" si="3"/>
        <v>18317.25</v>
      </c>
      <c r="M3" s="6">
        <f t="shared" si="4"/>
        <v>92458.5</v>
      </c>
      <c r="N3" s="6">
        <f t="shared" si="5"/>
        <v>97081.425</v>
      </c>
      <c r="O3" s="6">
        <v>50.0</v>
      </c>
      <c r="P3" s="6">
        <f t="shared" si="6"/>
        <v>8722.5</v>
      </c>
    </row>
    <row r="4" ht="14.25" customHeight="1">
      <c r="A4" s="6">
        <v>418.0</v>
      </c>
      <c r="B4" s="4">
        <v>44265.0</v>
      </c>
      <c r="C4" s="4" t="str">
        <f t="shared" si="1"/>
        <v>Mar</v>
      </c>
      <c r="D4" s="4" t="str">
        <f t="shared" si="2"/>
        <v>2021</v>
      </c>
      <c r="E4" s="6" t="s">
        <v>11</v>
      </c>
      <c r="F4" s="6" t="s">
        <v>12</v>
      </c>
      <c r="G4" s="6" t="s">
        <v>17</v>
      </c>
      <c r="H4" s="6">
        <v>605.01</v>
      </c>
      <c r="I4" s="6">
        <v>100.0</v>
      </c>
      <c r="J4" s="6">
        <v>590.0</v>
      </c>
      <c r="K4" s="6">
        <v>5.0</v>
      </c>
      <c r="L4" s="6">
        <f t="shared" si="3"/>
        <v>63526.05</v>
      </c>
      <c r="M4" s="6">
        <f t="shared" si="4"/>
        <v>417456.9</v>
      </c>
      <c r="N4" s="6">
        <f t="shared" si="5"/>
        <v>438329.745</v>
      </c>
      <c r="O4" s="6">
        <v>50.0</v>
      </c>
      <c r="P4" s="6">
        <f t="shared" si="6"/>
        <v>30250.5</v>
      </c>
    </row>
    <row r="5" ht="14.25" customHeight="1">
      <c r="A5" s="6">
        <v>417.0</v>
      </c>
      <c r="B5" s="4">
        <v>44265.0</v>
      </c>
      <c r="C5" s="4" t="str">
        <f t="shared" si="1"/>
        <v>Mar</v>
      </c>
      <c r="D5" s="4" t="str">
        <f t="shared" si="2"/>
        <v>2021</v>
      </c>
      <c r="E5" s="6" t="s">
        <v>11</v>
      </c>
      <c r="F5" s="6" t="s">
        <v>12</v>
      </c>
      <c r="G5" s="6" t="s">
        <v>18</v>
      </c>
      <c r="H5" s="6">
        <v>87.46</v>
      </c>
      <c r="I5" s="6">
        <v>238.0</v>
      </c>
      <c r="J5" s="6">
        <v>1252.0</v>
      </c>
      <c r="K5" s="6">
        <v>5.0</v>
      </c>
      <c r="L5" s="6">
        <f t="shared" si="3"/>
        <v>21856.254</v>
      </c>
      <c r="M5" s="6">
        <f t="shared" si="4"/>
        <v>130315.4</v>
      </c>
      <c r="N5" s="6">
        <f t="shared" si="5"/>
        <v>136831.17</v>
      </c>
      <c r="O5" s="6">
        <v>50.0</v>
      </c>
      <c r="P5" s="6">
        <f t="shared" si="6"/>
        <v>4373</v>
      </c>
    </row>
    <row r="6" ht="14.25" customHeight="1">
      <c r="A6" s="6">
        <v>416.0</v>
      </c>
      <c r="B6" s="4">
        <v>44265.0</v>
      </c>
      <c r="C6" s="4" t="str">
        <f t="shared" si="1"/>
        <v>Mar</v>
      </c>
      <c r="D6" s="4" t="str">
        <f t="shared" si="2"/>
        <v>2021</v>
      </c>
      <c r="E6" s="6" t="s">
        <v>11</v>
      </c>
      <c r="F6" s="6" t="s">
        <v>12</v>
      </c>
      <c r="G6" s="6" t="s">
        <v>19</v>
      </c>
      <c r="H6" s="6">
        <v>47.56</v>
      </c>
      <c r="I6" s="6">
        <v>238.0</v>
      </c>
      <c r="J6" s="6">
        <v>542.0</v>
      </c>
      <c r="K6" s="6">
        <v>5.0</v>
      </c>
      <c r="L6" s="6">
        <f t="shared" si="3"/>
        <v>11885.244</v>
      </c>
      <c r="M6" s="6">
        <f t="shared" si="4"/>
        <v>37096.8</v>
      </c>
      <c r="N6" s="6">
        <f t="shared" si="5"/>
        <v>38951.64</v>
      </c>
      <c r="O6" s="6">
        <v>50.0</v>
      </c>
      <c r="P6" s="6">
        <f t="shared" si="6"/>
        <v>2378</v>
      </c>
    </row>
    <row r="7" ht="14.25" customHeight="1">
      <c r="A7" s="6">
        <v>415.0</v>
      </c>
      <c r="B7" s="4">
        <v>44265.0</v>
      </c>
      <c r="C7" s="4" t="str">
        <f t="shared" si="1"/>
        <v>Mar</v>
      </c>
      <c r="D7" s="4" t="str">
        <f t="shared" si="2"/>
        <v>2021</v>
      </c>
      <c r="E7" s="6" t="s">
        <v>11</v>
      </c>
      <c r="F7" s="6" t="s">
        <v>12</v>
      </c>
      <c r="G7" s="6" t="s">
        <v>20</v>
      </c>
      <c r="H7" s="6">
        <v>74.4</v>
      </c>
      <c r="I7" s="6">
        <v>238.0</v>
      </c>
      <c r="J7" s="6">
        <v>912.0</v>
      </c>
      <c r="K7" s="6">
        <v>5.0</v>
      </c>
      <c r="L7" s="6">
        <f t="shared" si="3"/>
        <v>18592.56</v>
      </c>
      <c r="M7" s="6">
        <f t="shared" si="4"/>
        <v>85560</v>
      </c>
      <c r="N7" s="6">
        <f t="shared" si="5"/>
        <v>89838</v>
      </c>
      <c r="O7" s="6">
        <v>50.0</v>
      </c>
      <c r="P7" s="6">
        <f t="shared" si="6"/>
        <v>3720</v>
      </c>
    </row>
    <row r="8" ht="14.25" customHeight="1">
      <c r="A8" s="6">
        <v>414.0</v>
      </c>
      <c r="B8" s="4">
        <v>44265.0</v>
      </c>
      <c r="C8" s="4" t="str">
        <f t="shared" si="1"/>
        <v>Mar</v>
      </c>
      <c r="D8" s="4" t="str">
        <f t="shared" si="2"/>
        <v>2021</v>
      </c>
      <c r="E8" s="6" t="s">
        <v>11</v>
      </c>
      <c r="F8" s="6" t="s">
        <v>12</v>
      </c>
      <c r="G8" s="6" t="s">
        <v>21</v>
      </c>
      <c r="H8" s="6">
        <v>3905.0</v>
      </c>
      <c r="I8" s="6">
        <v>238.0</v>
      </c>
      <c r="J8" s="6">
        <v>1462.0</v>
      </c>
      <c r="K8" s="6">
        <v>5.0</v>
      </c>
      <c r="L8" s="6">
        <f t="shared" si="3"/>
        <v>975859.5</v>
      </c>
      <c r="M8" s="6">
        <f t="shared" si="4"/>
        <v>6638500</v>
      </c>
      <c r="N8" s="6">
        <f t="shared" si="5"/>
        <v>6970425</v>
      </c>
      <c r="O8" s="6">
        <v>50.0</v>
      </c>
      <c r="P8" s="6">
        <f t="shared" si="6"/>
        <v>195250</v>
      </c>
    </row>
    <row r="9" ht="14.25" customHeight="1">
      <c r="A9" s="6">
        <v>441.0</v>
      </c>
      <c r="B9" s="4">
        <v>44300.0</v>
      </c>
      <c r="C9" s="4" t="str">
        <f t="shared" si="1"/>
        <v>Apr</v>
      </c>
      <c r="D9" s="4" t="str">
        <f t="shared" si="2"/>
        <v>2021</v>
      </c>
      <c r="E9" s="6" t="s">
        <v>22</v>
      </c>
      <c r="F9" s="6" t="s">
        <v>12</v>
      </c>
      <c r="G9" s="6" t="s">
        <v>17</v>
      </c>
      <c r="H9" s="6">
        <v>577.87</v>
      </c>
      <c r="I9" s="6">
        <v>100.0</v>
      </c>
      <c r="J9" s="6">
        <v>590.0</v>
      </c>
      <c r="K9" s="6">
        <v>5.0</v>
      </c>
      <c r="L9" s="6">
        <f t="shared" si="3"/>
        <v>60676.35</v>
      </c>
      <c r="M9" s="6">
        <f t="shared" si="4"/>
        <v>398730.3</v>
      </c>
      <c r="N9" s="6">
        <f t="shared" si="5"/>
        <v>418666.815</v>
      </c>
      <c r="O9" s="6">
        <v>50.0</v>
      </c>
      <c r="P9" s="6">
        <f t="shared" si="6"/>
        <v>28893.5</v>
      </c>
    </row>
    <row r="10" ht="14.25" customHeight="1">
      <c r="A10" s="6">
        <v>442.0</v>
      </c>
      <c r="B10" s="4">
        <v>44298.0</v>
      </c>
      <c r="C10" s="4" t="str">
        <f t="shared" si="1"/>
        <v>Apr</v>
      </c>
      <c r="D10" s="4" t="str">
        <f t="shared" si="2"/>
        <v>2021</v>
      </c>
      <c r="E10" s="6" t="s">
        <v>22</v>
      </c>
      <c r="F10" s="6" t="s">
        <v>12</v>
      </c>
      <c r="G10" s="6" t="s">
        <v>13</v>
      </c>
      <c r="H10" s="6">
        <v>586.8</v>
      </c>
      <c r="I10" s="6">
        <v>100.0</v>
      </c>
      <c r="J10" s="6">
        <v>430.0</v>
      </c>
      <c r="K10" s="6">
        <v>5.0</v>
      </c>
      <c r="L10" s="6">
        <f t="shared" si="3"/>
        <v>61614</v>
      </c>
      <c r="M10" s="6">
        <f t="shared" si="4"/>
        <v>311004</v>
      </c>
      <c r="N10" s="6">
        <f t="shared" si="5"/>
        <v>326554.2</v>
      </c>
      <c r="O10" s="6">
        <v>50.0</v>
      </c>
      <c r="P10" s="6">
        <f t="shared" si="6"/>
        <v>29340</v>
      </c>
    </row>
    <row r="11" ht="14.25" customHeight="1">
      <c r="A11" s="6">
        <v>444.0</v>
      </c>
      <c r="B11" s="4">
        <v>44303.0</v>
      </c>
      <c r="C11" s="4" t="str">
        <f t="shared" si="1"/>
        <v>Apr</v>
      </c>
      <c r="D11" s="4" t="str">
        <f t="shared" si="2"/>
        <v>2021</v>
      </c>
      <c r="E11" s="6" t="s">
        <v>22</v>
      </c>
      <c r="F11" s="6" t="s">
        <v>12</v>
      </c>
      <c r="G11" s="6" t="s">
        <v>17</v>
      </c>
      <c r="H11" s="6">
        <v>45.69</v>
      </c>
      <c r="I11" s="6">
        <v>100.0</v>
      </c>
      <c r="J11" s="6">
        <v>590.0</v>
      </c>
      <c r="K11" s="6">
        <v>5.0</v>
      </c>
      <c r="L11" s="6">
        <f t="shared" si="3"/>
        <v>4797.45</v>
      </c>
      <c r="M11" s="6">
        <f t="shared" si="4"/>
        <v>31526.1</v>
      </c>
      <c r="N11" s="6">
        <f t="shared" si="5"/>
        <v>33102.405</v>
      </c>
      <c r="O11" s="6">
        <v>50.0</v>
      </c>
      <c r="P11" s="6">
        <f t="shared" si="6"/>
        <v>2284.5</v>
      </c>
    </row>
    <row r="12" ht="14.25" customHeight="1">
      <c r="A12" s="6">
        <v>445.0</v>
      </c>
      <c r="B12" s="4">
        <v>44303.0</v>
      </c>
      <c r="C12" s="4" t="str">
        <f t="shared" si="1"/>
        <v>Apr</v>
      </c>
      <c r="D12" s="4" t="str">
        <f t="shared" si="2"/>
        <v>2021</v>
      </c>
      <c r="E12" s="6" t="s">
        <v>22</v>
      </c>
      <c r="F12" s="6" t="s">
        <v>12</v>
      </c>
      <c r="G12" s="6" t="s">
        <v>17</v>
      </c>
      <c r="H12" s="6">
        <v>774.69</v>
      </c>
      <c r="I12" s="6">
        <v>100.0</v>
      </c>
      <c r="J12" s="6">
        <v>590.0</v>
      </c>
      <c r="K12" s="6">
        <v>5.0</v>
      </c>
      <c r="L12" s="6">
        <f t="shared" si="3"/>
        <v>81342.45</v>
      </c>
      <c r="M12" s="6">
        <f t="shared" si="4"/>
        <v>534536.1</v>
      </c>
      <c r="N12" s="6">
        <f t="shared" si="5"/>
        <v>561262.905</v>
      </c>
      <c r="O12" s="6">
        <v>50.0</v>
      </c>
      <c r="P12" s="6">
        <f t="shared" si="6"/>
        <v>38734.5</v>
      </c>
    </row>
    <row r="13" ht="14.25" customHeight="1">
      <c r="A13" s="6">
        <v>446.0</v>
      </c>
      <c r="B13" s="4">
        <v>44306.0</v>
      </c>
      <c r="C13" s="4" t="str">
        <f t="shared" si="1"/>
        <v>Apr</v>
      </c>
      <c r="D13" s="4" t="str">
        <f t="shared" si="2"/>
        <v>2021</v>
      </c>
      <c r="E13" s="6" t="s">
        <v>22</v>
      </c>
      <c r="F13" s="6" t="s">
        <v>12</v>
      </c>
      <c r="G13" s="6" t="s">
        <v>17</v>
      </c>
      <c r="H13" s="6">
        <v>313.77</v>
      </c>
      <c r="I13" s="6">
        <v>100.0</v>
      </c>
      <c r="J13" s="6">
        <v>590.0</v>
      </c>
      <c r="K13" s="6">
        <v>5.0</v>
      </c>
      <c r="L13" s="6">
        <f t="shared" si="3"/>
        <v>32945.85</v>
      </c>
      <c r="M13" s="6">
        <f t="shared" si="4"/>
        <v>216501.3</v>
      </c>
      <c r="N13" s="6">
        <f t="shared" si="5"/>
        <v>227326.365</v>
      </c>
      <c r="O13" s="6">
        <v>50.0</v>
      </c>
      <c r="P13" s="6">
        <f t="shared" si="6"/>
        <v>15688.5</v>
      </c>
    </row>
    <row r="14" ht="14.25" customHeight="1">
      <c r="A14" s="6">
        <v>451.0</v>
      </c>
      <c r="B14" s="4">
        <v>44301.0</v>
      </c>
      <c r="C14" s="4" t="str">
        <f t="shared" si="1"/>
        <v>Apr</v>
      </c>
      <c r="D14" s="4" t="str">
        <f t="shared" si="2"/>
        <v>2021</v>
      </c>
      <c r="E14" s="6" t="s">
        <v>14</v>
      </c>
      <c r="F14" s="6" t="s">
        <v>15</v>
      </c>
      <c r="G14" s="6" t="s">
        <v>17</v>
      </c>
      <c r="H14" s="6">
        <v>1256.05</v>
      </c>
      <c r="I14" s="6">
        <v>0.0</v>
      </c>
      <c r="J14" s="6">
        <v>575.0</v>
      </c>
      <c r="K14" s="6">
        <v>5.0</v>
      </c>
      <c r="L14" s="6">
        <f t="shared" si="3"/>
        <v>0</v>
      </c>
      <c r="M14" s="6">
        <f t="shared" si="4"/>
        <v>722228.75</v>
      </c>
      <c r="N14" s="6">
        <f t="shared" si="5"/>
        <v>758340.1875</v>
      </c>
      <c r="O14" s="6">
        <v>50.0</v>
      </c>
      <c r="P14" s="6">
        <f t="shared" si="6"/>
        <v>62802.5</v>
      </c>
    </row>
    <row r="15" ht="14.25" customHeight="1">
      <c r="A15" s="6">
        <v>451.0</v>
      </c>
      <c r="B15" s="4">
        <v>44301.0</v>
      </c>
      <c r="C15" s="4" t="str">
        <f t="shared" si="1"/>
        <v>Apr</v>
      </c>
      <c r="D15" s="4" t="str">
        <f t="shared" si="2"/>
        <v>2021</v>
      </c>
      <c r="E15" s="6" t="s">
        <v>14</v>
      </c>
      <c r="F15" s="6" t="s">
        <v>15</v>
      </c>
      <c r="G15" s="6" t="s">
        <v>13</v>
      </c>
      <c r="H15" s="6">
        <v>70.49</v>
      </c>
      <c r="I15" s="6">
        <v>0.0</v>
      </c>
      <c r="J15" s="6">
        <v>400.0</v>
      </c>
      <c r="K15" s="6">
        <v>5.0</v>
      </c>
      <c r="L15" s="6">
        <f t="shared" si="3"/>
        <v>0</v>
      </c>
      <c r="M15" s="6">
        <f t="shared" si="4"/>
        <v>28196</v>
      </c>
      <c r="N15" s="6">
        <f t="shared" si="5"/>
        <v>29605.8</v>
      </c>
      <c r="O15" s="6">
        <v>50.0</v>
      </c>
      <c r="P15" s="6">
        <f t="shared" si="6"/>
        <v>3524.5</v>
      </c>
    </row>
    <row r="16" ht="14.25" customHeight="1">
      <c r="A16" s="6">
        <v>452.0</v>
      </c>
      <c r="B16" s="4">
        <v>44309.0</v>
      </c>
      <c r="C16" s="4" t="str">
        <f t="shared" si="1"/>
        <v>Apr</v>
      </c>
      <c r="D16" s="4" t="str">
        <f t="shared" si="2"/>
        <v>2021</v>
      </c>
      <c r="E16" s="6" t="s">
        <v>22</v>
      </c>
      <c r="F16" s="6" t="s">
        <v>12</v>
      </c>
      <c r="G16" s="6" t="s">
        <v>17</v>
      </c>
      <c r="H16" s="6">
        <v>559.87</v>
      </c>
      <c r="I16" s="6">
        <v>100.0</v>
      </c>
      <c r="J16" s="6">
        <v>590.0</v>
      </c>
      <c r="K16" s="6">
        <v>5.0</v>
      </c>
      <c r="L16" s="6">
        <f t="shared" si="3"/>
        <v>58786.35</v>
      </c>
      <c r="M16" s="6">
        <f t="shared" si="4"/>
        <v>386310.3</v>
      </c>
      <c r="N16" s="6">
        <f t="shared" si="5"/>
        <v>405625.815</v>
      </c>
      <c r="O16" s="6">
        <v>50.0</v>
      </c>
      <c r="P16" s="6">
        <f t="shared" si="6"/>
        <v>27993.5</v>
      </c>
    </row>
    <row r="17" ht="14.25" customHeight="1">
      <c r="A17" s="6">
        <v>453.0</v>
      </c>
      <c r="B17" s="4">
        <v>44316.0</v>
      </c>
      <c r="C17" s="4" t="str">
        <f t="shared" si="1"/>
        <v>Apr</v>
      </c>
      <c r="D17" s="4" t="str">
        <f t="shared" si="2"/>
        <v>2021</v>
      </c>
      <c r="E17" s="6" t="s">
        <v>22</v>
      </c>
      <c r="F17" s="6" t="s">
        <v>12</v>
      </c>
      <c r="G17" s="6" t="s">
        <v>17</v>
      </c>
      <c r="H17" s="6">
        <v>331.63</v>
      </c>
      <c r="I17" s="6">
        <v>100.0</v>
      </c>
      <c r="J17" s="6">
        <v>590.0</v>
      </c>
      <c r="K17" s="6">
        <v>5.0</v>
      </c>
      <c r="L17" s="6">
        <f t="shared" si="3"/>
        <v>34821.15</v>
      </c>
      <c r="M17" s="6">
        <f t="shared" si="4"/>
        <v>228824.7</v>
      </c>
      <c r="N17" s="6">
        <f t="shared" si="5"/>
        <v>240265.935</v>
      </c>
      <c r="O17" s="6">
        <v>50.0</v>
      </c>
      <c r="P17" s="6">
        <f t="shared" si="6"/>
        <v>16581.5</v>
      </c>
    </row>
    <row r="18" ht="14.25" customHeight="1">
      <c r="A18" s="6">
        <v>454.0</v>
      </c>
      <c r="B18" s="4">
        <v>44316.0</v>
      </c>
      <c r="C18" s="4" t="str">
        <f t="shared" si="1"/>
        <v>Apr</v>
      </c>
      <c r="D18" s="4" t="str">
        <f t="shared" si="2"/>
        <v>2021</v>
      </c>
      <c r="E18" s="6" t="s">
        <v>22</v>
      </c>
      <c r="F18" s="6" t="s">
        <v>12</v>
      </c>
      <c r="G18" s="6" t="s">
        <v>13</v>
      </c>
      <c r="H18" s="6">
        <v>770.77</v>
      </c>
      <c r="I18" s="6">
        <v>100.0</v>
      </c>
      <c r="J18" s="6">
        <v>430.0</v>
      </c>
      <c r="K18" s="6">
        <v>5.0</v>
      </c>
      <c r="L18" s="6">
        <f t="shared" si="3"/>
        <v>80930.85</v>
      </c>
      <c r="M18" s="6">
        <f t="shared" si="4"/>
        <v>408508.1</v>
      </c>
      <c r="N18" s="6">
        <f t="shared" si="5"/>
        <v>428933.505</v>
      </c>
      <c r="O18" s="6">
        <v>50.0</v>
      </c>
      <c r="P18" s="6">
        <f t="shared" si="6"/>
        <v>38538.5</v>
      </c>
    </row>
    <row r="19" ht="14.25" customHeight="1">
      <c r="A19" s="6">
        <v>455.0</v>
      </c>
      <c r="B19" s="4">
        <v>44316.0</v>
      </c>
      <c r="C19" s="4" t="str">
        <f t="shared" si="1"/>
        <v>Apr</v>
      </c>
      <c r="D19" s="4" t="str">
        <f t="shared" si="2"/>
        <v>2021</v>
      </c>
      <c r="E19" s="6" t="s">
        <v>14</v>
      </c>
      <c r="F19" s="6" t="s">
        <v>15</v>
      </c>
      <c r="G19" s="6" t="s">
        <v>17</v>
      </c>
      <c r="H19" s="6">
        <v>526.06</v>
      </c>
      <c r="I19" s="6">
        <v>0.0</v>
      </c>
      <c r="J19" s="6">
        <v>575.0</v>
      </c>
      <c r="K19" s="6">
        <v>5.0</v>
      </c>
      <c r="L19" s="6">
        <f t="shared" si="3"/>
        <v>0</v>
      </c>
      <c r="M19" s="6">
        <f t="shared" si="4"/>
        <v>302484.5</v>
      </c>
      <c r="N19" s="6">
        <f t="shared" si="5"/>
        <v>317608.725</v>
      </c>
      <c r="O19" s="6">
        <v>50.0</v>
      </c>
      <c r="P19" s="6">
        <f t="shared" si="6"/>
        <v>26303</v>
      </c>
    </row>
    <row r="20" ht="14.25" customHeight="1">
      <c r="A20" s="6">
        <v>456.0</v>
      </c>
      <c r="B20" s="4">
        <v>44316.0</v>
      </c>
      <c r="C20" s="4" t="str">
        <f t="shared" si="1"/>
        <v>Apr</v>
      </c>
      <c r="D20" s="4" t="str">
        <f t="shared" si="2"/>
        <v>2021</v>
      </c>
      <c r="E20" s="6" t="s">
        <v>23</v>
      </c>
      <c r="F20" s="6" t="s">
        <v>15</v>
      </c>
      <c r="G20" s="6" t="s">
        <v>20</v>
      </c>
      <c r="H20" s="6">
        <v>79.79</v>
      </c>
      <c r="I20" s="6">
        <v>0.0</v>
      </c>
      <c r="J20" s="6">
        <v>1400.0</v>
      </c>
      <c r="K20" s="6">
        <v>5.0</v>
      </c>
      <c r="L20" s="6">
        <f t="shared" si="3"/>
        <v>0</v>
      </c>
      <c r="M20" s="6">
        <f t="shared" si="4"/>
        <v>111706</v>
      </c>
      <c r="N20" s="6">
        <f t="shared" si="5"/>
        <v>117291.3</v>
      </c>
      <c r="O20" s="6">
        <v>50.0</v>
      </c>
      <c r="P20" s="6">
        <f t="shared" si="6"/>
        <v>3989.5</v>
      </c>
    </row>
    <row r="21" ht="14.25" customHeight="1">
      <c r="A21" s="6">
        <v>458.0</v>
      </c>
      <c r="B21" s="4">
        <v>44321.0</v>
      </c>
      <c r="C21" s="4" t="str">
        <f t="shared" si="1"/>
        <v>May</v>
      </c>
      <c r="D21" s="4" t="str">
        <f t="shared" si="2"/>
        <v>2021</v>
      </c>
      <c r="E21" s="6" t="s">
        <v>22</v>
      </c>
      <c r="F21" s="6" t="s">
        <v>12</v>
      </c>
      <c r="G21" s="6" t="s">
        <v>13</v>
      </c>
      <c r="H21" s="6">
        <v>375.89</v>
      </c>
      <c r="I21" s="6">
        <v>100.0</v>
      </c>
      <c r="J21" s="6">
        <v>430.0</v>
      </c>
      <c r="K21" s="6">
        <v>5.0</v>
      </c>
      <c r="L21" s="6">
        <f t="shared" si="3"/>
        <v>39468.45</v>
      </c>
      <c r="M21" s="6">
        <f t="shared" si="4"/>
        <v>199221.7</v>
      </c>
      <c r="N21" s="6">
        <f t="shared" si="5"/>
        <v>209182.785</v>
      </c>
      <c r="O21" s="6">
        <v>50.0</v>
      </c>
      <c r="P21" s="6">
        <f t="shared" si="6"/>
        <v>18794.5</v>
      </c>
    </row>
    <row r="22" ht="14.25" customHeight="1">
      <c r="A22" s="6">
        <v>459.0</v>
      </c>
      <c r="B22" s="4">
        <v>44347.0</v>
      </c>
      <c r="C22" s="4" t="str">
        <f t="shared" si="1"/>
        <v>May</v>
      </c>
      <c r="D22" s="4" t="str">
        <f t="shared" si="2"/>
        <v>2021</v>
      </c>
      <c r="E22" s="6" t="s">
        <v>23</v>
      </c>
      <c r="F22" s="6" t="s">
        <v>15</v>
      </c>
      <c r="G22" s="6" t="s">
        <v>20</v>
      </c>
      <c r="H22" s="6">
        <v>238.41</v>
      </c>
      <c r="I22" s="6">
        <v>0.0</v>
      </c>
      <c r="J22" s="6">
        <v>1400.0</v>
      </c>
      <c r="K22" s="6">
        <v>5.0</v>
      </c>
      <c r="L22" s="6">
        <f t="shared" si="3"/>
        <v>0</v>
      </c>
      <c r="M22" s="6">
        <f t="shared" si="4"/>
        <v>333774</v>
      </c>
      <c r="N22" s="6">
        <f t="shared" si="5"/>
        <v>350462.7</v>
      </c>
      <c r="O22" s="6">
        <v>50.0</v>
      </c>
      <c r="P22" s="6">
        <f t="shared" si="6"/>
        <v>11920.5</v>
      </c>
    </row>
    <row r="23" ht="14.25" customHeight="1">
      <c r="A23" s="6">
        <v>413.0</v>
      </c>
      <c r="B23" s="4">
        <v>44255.0</v>
      </c>
      <c r="C23" s="4" t="str">
        <f t="shared" si="1"/>
        <v>Feb</v>
      </c>
      <c r="D23" s="4" t="str">
        <f t="shared" si="2"/>
        <v>2021</v>
      </c>
      <c r="E23" s="6" t="s">
        <v>14</v>
      </c>
      <c r="F23" s="6" t="s">
        <v>15</v>
      </c>
      <c r="G23" s="6" t="s">
        <v>17</v>
      </c>
      <c r="H23" s="6">
        <v>156.36</v>
      </c>
      <c r="I23" s="6">
        <v>0.0</v>
      </c>
      <c r="J23" s="6">
        <v>575.0</v>
      </c>
      <c r="K23" s="6">
        <v>5.0</v>
      </c>
      <c r="L23" s="6">
        <f t="shared" si="3"/>
        <v>0</v>
      </c>
      <c r="M23" s="6">
        <f t="shared" si="4"/>
        <v>89907</v>
      </c>
      <c r="N23" s="6">
        <f t="shared" si="5"/>
        <v>94402.35</v>
      </c>
      <c r="O23" s="6">
        <v>50.0</v>
      </c>
      <c r="P23" s="6">
        <f t="shared" si="6"/>
        <v>7818</v>
      </c>
    </row>
    <row r="24" ht="14.25" customHeight="1">
      <c r="A24" s="6">
        <v>457.0</v>
      </c>
      <c r="B24" s="4">
        <v>44331.0</v>
      </c>
      <c r="C24" s="4" t="str">
        <f t="shared" si="1"/>
        <v>May</v>
      </c>
      <c r="D24" s="4" t="str">
        <f t="shared" si="2"/>
        <v>2021</v>
      </c>
      <c r="E24" s="6" t="s">
        <v>14</v>
      </c>
      <c r="F24" s="6" t="s">
        <v>15</v>
      </c>
      <c r="G24" s="6" t="s">
        <v>17</v>
      </c>
      <c r="H24" s="6">
        <v>279.7</v>
      </c>
      <c r="I24" s="6">
        <v>0.0</v>
      </c>
      <c r="J24" s="6">
        <v>575.0</v>
      </c>
      <c r="K24" s="6">
        <v>5.0</v>
      </c>
      <c r="L24" s="6">
        <f t="shared" si="3"/>
        <v>0</v>
      </c>
      <c r="M24" s="6">
        <f t="shared" si="4"/>
        <v>160827.5</v>
      </c>
      <c r="N24" s="6">
        <f t="shared" si="5"/>
        <v>168868.875</v>
      </c>
      <c r="O24" s="6">
        <v>50.0</v>
      </c>
      <c r="P24" s="6">
        <f t="shared" si="6"/>
        <v>13985</v>
      </c>
    </row>
    <row r="25" ht="14.25" customHeight="1">
      <c r="A25" s="6">
        <v>457.0</v>
      </c>
      <c r="B25" s="4">
        <v>44331.0</v>
      </c>
      <c r="C25" s="4" t="str">
        <f t="shared" si="1"/>
        <v>May</v>
      </c>
      <c r="D25" s="4" t="str">
        <f t="shared" si="2"/>
        <v>2021</v>
      </c>
      <c r="E25" s="6" t="s">
        <v>14</v>
      </c>
      <c r="F25" s="6" t="s">
        <v>15</v>
      </c>
      <c r="G25" s="6" t="s">
        <v>13</v>
      </c>
      <c r="H25" s="6">
        <v>74.39</v>
      </c>
      <c r="I25" s="6">
        <v>0.0</v>
      </c>
      <c r="J25" s="6">
        <v>400.0</v>
      </c>
      <c r="K25" s="6">
        <v>5.0</v>
      </c>
      <c r="L25" s="6">
        <f t="shared" si="3"/>
        <v>0</v>
      </c>
      <c r="M25" s="6">
        <f t="shared" si="4"/>
        <v>29756</v>
      </c>
      <c r="N25" s="6">
        <f t="shared" si="5"/>
        <v>31243.8</v>
      </c>
      <c r="O25" s="6">
        <v>50.0</v>
      </c>
      <c r="P25" s="6">
        <f t="shared" si="6"/>
        <v>3719.5</v>
      </c>
    </row>
    <row r="26" ht="14.25" customHeight="1">
      <c r="A26" s="6">
        <v>408.0</v>
      </c>
      <c r="B26" s="4">
        <v>44246.0</v>
      </c>
      <c r="C26" s="4" t="str">
        <f t="shared" si="1"/>
        <v>Feb</v>
      </c>
      <c r="D26" s="4" t="str">
        <f t="shared" si="2"/>
        <v>2021</v>
      </c>
      <c r="E26" s="6" t="s">
        <v>22</v>
      </c>
      <c r="F26" s="6" t="s">
        <v>12</v>
      </c>
      <c r="G26" s="6" t="s">
        <v>18</v>
      </c>
      <c r="H26" s="6">
        <v>134.02</v>
      </c>
      <c r="I26" s="6">
        <v>238.0</v>
      </c>
      <c r="J26" s="6">
        <v>1252.0</v>
      </c>
      <c r="K26" s="6">
        <v>5.0</v>
      </c>
      <c r="L26" s="6">
        <f t="shared" si="3"/>
        <v>33491.598</v>
      </c>
      <c r="M26" s="6">
        <f t="shared" si="4"/>
        <v>199689.8</v>
      </c>
      <c r="N26" s="6">
        <f t="shared" si="5"/>
        <v>209674.29</v>
      </c>
      <c r="O26" s="6">
        <v>50.0</v>
      </c>
      <c r="P26" s="6">
        <f t="shared" si="6"/>
        <v>6701</v>
      </c>
    </row>
    <row r="27" ht="14.25" customHeight="1">
      <c r="A27" s="6">
        <v>409.0</v>
      </c>
      <c r="B27" s="4">
        <v>44246.0</v>
      </c>
      <c r="C27" s="4" t="str">
        <f t="shared" si="1"/>
        <v>Feb</v>
      </c>
      <c r="D27" s="4" t="str">
        <f t="shared" si="2"/>
        <v>2021</v>
      </c>
      <c r="E27" s="6" t="s">
        <v>22</v>
      </c>
      <c r="F27" s="6" t="s">
        <v>12</v>
      </c>
      <c r="G27" s="6" t="s">
        <v>19</v>
      </c>
      <c r="H27" s="6">
        <v>36.86</v>
      </c>
      <c r="I27" s="6">
        <v>238.0</v>
      </c>
      <c r="J27" s="6">
        <v>542.0</v>
      </c>
      <c r="K27" s="6">
        <v>5.0</v>
      </c>
      <c r="L27" s="6">
        <f t="shared" si="3"/>
        <v>9211.314</v>
      </c>
      <c r="M27" s="6">
        <f t="shared" si="4"/>
        <v>28750.8</v>
      </c>
      <c r="N27" s="6">
        <f t="shared" si="5"/>
        <v>30188.34</v>
      </c>
      <c r="O27" s="6">
        <v>50.0</v>
      </c>
      <c r="P27" s="6">
        <f t="shared" si="6"/>
        <v>1843</v>
      </c>
    </row>
    <row r="28" ht="14.25" customHeight="1">
      <c r="A28" s="6">
        <v>411.0</v>
      </c>
      <c r="B28" s="4">
        <v>44255.0</v>
      </c>
      <c r="C28" s="4" t="str">
        <f t="shared" si="1"/>
        <v>Feb</v>
      </c>
      <c r="D28" s="4" t="str">
        <f t="shared" si="2"/>
        <v>2021</v>
      </c>
      <c r="E28" s="6" t="s">
        <v>22</v>
      </c>
      <c r="F28" s="6" t="s">
        <v>12</v>
      </c>
      <c r="G28" s="6" t="s">
        <v>20</v>
      </c>
      <c r="H28" s="6">
        <v>220.19</v>
      </c>
      <c r="I28" s="6">
        <v>238.0</v>
      </c>
      <c r="J28" s="6">
        <v>912.0</v>
      </c>
      <c r="K28" s="6">
        <v>5.0</v>
      </c>
      <c r="L28" s="6">
        <f t="shared" si="3"/>
        <v>55025.481</v>
      </c>
      <c r="M28" s="6">
        <f t="shared" si="4"/>
        <v>253218.5</v>
      </c>
      <c r="N28" s="6">
        <f t="shared" si="5"/>
        <v>265879.425</v>
      </c>
      <c r="O28" s="6">
        <v>50.0</v>
      </c>
      <c r="P28" s="6">
        <f t="shared" si="6"/>
        <v>11009.5</v>
      </c>
    </row>
    <row r="29" ht="14.25" customHeight="1">
      <c r="A29" s="6">
        <v>412.0</v>
      </c>
      <c r="B29" s="4">
        <v>44255.0</v>
      </c>
      <c r="C29" s="4" t="str">
        <f t="shared" si="1"/>
        <v>Feb</v>
      </c>
      <c r="D29" s="4" t="str">
        <f t="shared" si="2"/>
        <v>2021</v>
      </c>
      <c r="E29" s="6" t="s">
        <v>22</v>
      </c>
      <c r="F29" s="6" t="s">
        <v>12</v>
      </c>
      <c r="G29" s="6" t="s">
        <v>21</v>
      </c>
      <c r="H29" s="6">
        <v>294.02</v>
      </c>
      <c r="I29" s="6">
        <v>238.0</v>
      </c>
      <c r="J29" s="6">
        <v>1462.0</v>
      </c>
      <c r="K29" s="6">
        <v>5.0</v>
      </c>
      <c r="L29" s="6">
        <f t="shared" si="3"/>
        <v>73475.598</v>
      </c>
      <c r="M29" s="6">
        <f t="shared" si="4"/>
        <v>499834</v>
      </c>
      <c r="N29" s="6">
        <f t="shared" si="5"/>
        <v>524825.7</v>
      </c>
      <c r="O29" s="6">
        <v>50.0</v>
      </c>
      <c r="P29" s="6">
        <f t="shared" si="6"/>
        <v>14701</v>
      </c>
    </row>
    <row r="30" ht="14.25" customHeight="1">
      <c r="A30" s="6" t="s">
        <v>26</v>
      </c>
      <c r="B30" s="4">
        <v>44211.0</v>
      </c>
      <c r="C30" s="4" t="str">
        <f t="shared" si="1"/>
        <v>Jan</v>
      </c>
      <c r="D30" s="4" t="str">
        <f t="shared" si="2"/>
        <v>2021</v>
      </c>
      <c r="E30" s="6" t="s">
        <v>14</v>
      </c>
      <c r="F30" s="6" t="s">
        <v>15</v>
      </c>
      <c r="G30" s="6" t="s">
        <v>17</v>
      </c>
      <c r="H30" s="6">
        <v>111.45</v>
      </c>
      <c r="I30" s="6">
        <v>0.0</v>
      </c>
      <c r="J30" s="6">
        <v>575.0</v>
      </c>
      <c r="K30" s="6">
        <v>5.0</v>
      </c>
      <c r="L30" s="6">
        <f t="shared" si="3"/>
        <v>0</v>
      </c>
      <c r="M30" s="6">
        <f t="shared" si="4"/>
        <v>64083.75</v>
      </c>
      <c r="N30" s="6">
        <f t="shared" si="5"/>
        <v>67287.9375</v>
      </c>
      <c r="O30" s="6">
        <v>50.0</v>
      </c>
      <c r="P30" s="6">
        <f t="shared" si="6"/>
        <v>5572.5</v>
      </c>
    </row>
    <row r="31" ht="14.25" customHeight="1">
      <c r="A31" s="6">
        <v>403.0</v>
      </c>
      <c r="B31" s="4">
        <v>44227.0</v>
      </c>
      <c r="C31" s="4" t="str">
        <f t="shared" si="1"/>
        <v>Jan</v>
      </c>
      <c r="D31" s="4" t="str">
        <f t="shared" si="2"/>
        <v>2021</v>
      </c>
      <c r="E31" s="6" t="s">
        <v>22</v>
      </c>
      <c r="F31" s="6" t="s">
        <v>12</v>
      </c>
      <c r="G31" s="6" t="s">
        <v>20</v>
      </c>
      <c r="H31" s="6">
        <v>116.63</v>
      </c>
      <c r="I31" s="6">
        <v>238.0</v>
      </c>
      <c r="J31" s="6">
        <v>912.0</v>
      </c>
      <c r="K31" s="6">
        <v>5.0</v>
      </c>
      <c r="L31" s="6">
        <f t="shared" si="3"/>
        <v>29145.837</v>
      </c>
      <c r="M31" s="6">
        <f t="shared" si="4"/>
        <v>134124.5</v>
      </c>
      <c r="N31" s="6">
        <f t="shared" si="5"/>
        <v>140830.725</v>
      </c>
      <c r="O31" s="6">
        <v>50.0</v>
      </c>
      <c r="P31" s="6">
        <f t="shared" si="6"/>
        <v>5831.5</v>
      </c>
    </row>
    <row r="32" ht="14.25" customHeight="1">
      <c r="A32" s="6">
        <v>404.0</v>
      </c>
      <c r="B32" s="4">
        <v>44227.0</v>
      </c>
      <c r="C32" s="4" t="str">
        <f t="shared" si="1"/>
        <v>Jan</v>
      </c>
      <c r="D32" s="4" t="str">
        <f t="shared" si="2"/>
        <v>2021</v>
      </c>
      <c r="E32" s="6" t="s">
        <v>22</v>
      </c>
      <c r="F32" s="6" t="s">
        <v>12</v>
      </c>
      <c r="G32" s="6" t="s">
        <v>17</v>
      </c>
      <c r="H32" s="6">
        <v>6.69</v>
      </c>
      <c r="I32" s="6">
        <v>100.0</v>
      </c>
      <c r="J32" s="6">
        <v>590.0</v>
      </c>
      <c r="K32" s="6">
        <v>5.0</v>
      </c>
      <c r="L32" s="6">
        <f t="shared" si="3"/>
        <v>702.45</v>
      </c>
      <c r="M32" s="6">
        <f t="shared" si="4"/>
        <v>4616.1</v>
      </c>
      <c r="N32" s="6">
        <f t="shared" si="5"/>
        <v>4846.905</v>
      </c>
      <c r="O32" s="6">
        <v>50.0</v>
      </c>
      <c r="P32" s="6">
        <f t="shared" si="6"/>
        <v>334.5</v>
      </c>
    </row>
    <row r="33" ht="14.25" customHeight="1">
      <c r="A33" s="6">
        <v>405.0</v>
      </c>
      <c r="B33" s="4">
        <v>44227.0</v>
      </c>
      <c r="C33" s="4" t="str">
        <f t="shared" si="1"/>
        <v>Jan</v>
      </c>
      <c r="D33" s="4" t="str">
        <f t="shared" si="2"/>
        <v>2021</v>
      </c>
      <c r="E33" s="6" t="s">
        <v>14</v>
      </c>
      <c r="F33" s="6" t="s">
        <v>15</v>
      </c>
      <c r="G33" s="6" t="s">
        <v>17</v>
      </c>
      <c r="H33" s="6">
        <v>840.89</v>
      </c>
      <c r="I33" s="6">
        <v>0.0</v>
      </c>
      <c r="J33" s="6">
        <v>575.0</v>
      </c>
      <c r="K33" s="6">
        <v>5.0</v>
      </c>
      <c r="L33" s="6">
        <f t="shared" si="3"/>
        <v>0</v>
      </c>
      <c r="M33" s="6">
        <f t="shared" si="4"/>
        <v>483511.75</v>
      </c>
      <c r="N33" s="6">
        <f t="shared" si="5"/>
        <v>507687.3375</v>
      </c>
      <c r="O33" s="6">
        <v>50.0</v>
      </c>
      <c r="P33" s="6">
        <f t="shared" si="6"/>
        <v>42044.5</v>
      </c>
    </row>
    <row r="34" ht="14.25" customHeight="1">
      <c r="A34" s="6">
        <v>405.0</v>
      </c>
      <c r="B34" s="4">
        <v>44227.0</v>
      </c>
      <c r="C34" s="4" t="str">
        <f t="shared" si="1"/>
        <v>Jan</v>
      </c>
      <c r="D34" s="4" t="str">
        <f t="shared" si="2"/>
        <v>2021</v>
      </c>
      <c r="E34" s="6" t="s">
        <v>14</v>
      </c>
      <c r="F34" s="6" t="s">
        <v>15</v>
      </c>
      <c r="G34" s="6" t="s">
        <v>21</v>
      </c>
      <c r="H34" s="6">
        <v>183.9</v>
      </c>
      <c r="I34" s="6">
        <v>0.0</v>
      </c>
      <c r="J34" s="6">
        <v>1575.0</v>
      </c>
      <c r="K34" s="6">
        <v>5.0</v>
      </c>
      <c r="L34" s="6">
        <f t="shared" si="3"/>
        <v>0</v>
      </c>
      <c r="M34" s="6">
        <f t="shared" si="4"/>
        <v>289642.5</v>
      </c>
      <c r="N34" s="6">
        <f t="shared" si="5"/>
        <v>304124.625</v>
      </c>
      <c r="O34" s="6">
        <v>50.0</v>
      </c>
      <c r="P34" s="6">
        <f t="shared" si="6"/>
        <v>9195</v>
      </c>
    </row>
    <row r="35" ht="14.25" customHeight="1">
      <c r="A35" s="6">
        <v>405.0</v>
      </c>
      <c r="B35" s="4">
        <v>44227.0</v>
      </c>
      <c r="C35" s="4" t="str">
        <f t="shared" si="1"/>
        <v>Jan</v>
      </c>
      <c r="D35" s="4" t="str">
        <f t="shared" si="2"/>
        <v>2021</v>
      </c>
      <c r="E35" s="6" t="s">
        <v>14</v>
      </c>
      <c r="F35" s="6" t="s">
        <v>15</v>
      </c>
      <c r="G35" s="6" t="s">
        <v>20</v>
      </c>
      <c r="H35" s="6">
        <v>587.93</v>
      </c>
      <c r="I35" s="6">
        <v>0.0</v>
      </c>
      <c r="J35" s="6">
        <v>1100.0</v>
      </c>
      <c r="K35" s="6">
        <v>5.0</v>
      </c>
      <c r="L35" s="6">
        <f t="shared" si="3"/>
        <v>0</v>
      </c>
      <c r="M35" s="6">
        <f t="shared" si="4"/>
        <v>646723</v>
      </c>
      <c r="N35" s="6">
        <f t="shared" si="5"/>
        <v>679059.15</v>
      </c>
      <c r="O35" s="6">
        <v>50.0</v>
      </c>
      <c r="P35" s="6">
        <f t="shared" si="6"/>
        <v>29396.5</v>
      </c>
    </row>
    <row r="36" ht="14.25" customHeight="1">
      <c r="A36" s="6">
        <v>407.0</v>
      </c>
      <c r="B36" s="4">
        <v>44246.0</v>
      </c>
      <c r="C36" s="4" t="str">
        <f t="shared" si="1"/>
        <v>Feb</v>
      </c>
      <c r="D36" s="4" t="str">
        <f t="shared" si="2"/>
        <v>2021</v>
      </c>
      <c r="E36" s="6" t="s">
        <v>22</v>
      </c>
      <c r="F36" s="6" t="s">
        <v>12</v>
      </c>
      <c r="G36" s="6" t="s">
        <v>20</v>
      </c>
      <c r="H36" s="6">
        <v>96.92</v>
      </c>
      <c r="I36" s="6">
        <v>0.0</v>
      </c>
      <c r="J36" s="6">
        <v>912.0</v>
      </c>
      <c r="K36" s="6">
        <v>5.0</v>
      </c>
      <c r="L36" s="6">
        <f t="shared" si="3"/>
        <v>0</v>
      </c>
      <c r="M36" s="6">
        <f t="shared" si="4"/>
        <v>88391.04</v>
      </c>
      <c r="N36" s="6">
        <f t="shared" si="5"/>
        <v>92810.592</v>
      </c>
      <c r="O36" s="6">
        <v>50.0</v>
      </c>
      <c r="P36" s="6">
        <f t="shared" si="6"/>
        <v>4846</v>
      </c>
    </row>
    <row r="37" ht="14.25" customHeight="1">
      <c r="A37" s="6">
        <v>406.0</v>
      </c>
      <c r="B37" s="4">
        <v>44242.0</v>
      </c>
      <c r="C37" s="4" t="str">
        <f t="shared" si="1"/>
        <v>Feb</v>
      </c>
      <c r="D37" s="4" t="str">
        <f t="shared" si="2"/>
        <v>2021</v>
      </c>
      <c r="E37" s="6" t="s">
        <v>14</v>
      </c>
      <c r="F37" s="6" t="s">
        <v>15</v>
      </c>
      <c r="G37" s="6" t="s">
        <v>17</v>
      </c>
      <c r="H37" s="6">
        <v>245.84</v>
      </c>
      <c r="I37" s="6">
        <v>0.0</v>
      </c>
      <c r="J37" s="6">
        <v>975.0</v>
      </c>
      <c r="K37" s="6">
        <v>5.0</v>
      </c>
      <c r="L37" s="6">
        <f t="shared" si="3"/>
        <v>0</v>
      </c>
      <c r="M37" s="6">
        <f t="shared" si="4"/>
        <v>239694</v>
      </c>
      <c r="N37" s="6">
        <f t="shared" si="5"/>
        <v>251678.7</v>
      </c>
      <c r="O37" s="6">
        <v>50.0</v>
      </c>
      <c r="P37" s="6">
        <f t="shared" si="6"/>
        <v>12292</v>
      </c>
    </row>
    <row r="38" ht="14.25" customHeight="1">
      <c r="A38" s="6">
        <v>406.0</v>
      </c>
      <c r="B38" s="4">
        <v>44242.0</v>
      </c>
      <c r="C38" s="4" t="str">
        <f t="shared" si="1"/>
        <v>Feb</v>
      </c>
      <c r="D38" s="4" t="str">
        <f t="shared" si="2"/>
        <v>2021</v>
      </c>
      <c r="E38" s="6" t="s">
        <v>14</v>
      </c>
      <c r="F38" s="6" t="s">
        <v>15</v>
      </c>
      <c r="G38" s="6" t="s">
        <v>20</v>
      </c>
      <c r="H38" s="6">
        <v>56.45</v>
      </c>
      <c r="I38" s="6">
        <v>0.0</v>
      </c>
      <c r="J38" s="6">
        <v>1100.0</v>
      </c>
      <c r="K38" s="6">
        <v>5.0</v>
      </c>
      <c r="L38" s="6">
        <f t="shared" si="3"/>
        <v>0</v>
      </c>
      <c r="M38" s="6">
        <f t="shared" si="4"/>
        <v>62095</v>
      </c>
      <c r="N38" s="6">
        <f t="shared" si="5"/>
        <v>65199.75</v>
      </c>
      <c r="O38" s="6">
        <v>50.0</v>
      </c>
      <c r="P38" s="6">
        <f t="shared" si="6"/>
        <v>2822.5</v>
      </c>
    </row>
    <row r="39" ht="14.25" customHeight="1">
      <c r="A39" s="6">
        <v>460.0</v>
      </c>
      <c r="B39" s="4">
        <v>44347.0</v>
      </c>
      <c r="C39" s="4" t="str">
        <f t="shared" si="1"/>
        <v>May</v>
      </c>
      <c r="D39" s="4" t="str">
        <f t="shared" si="2"/>
        <v>2021</v>
      </c>
      <c r="E39" s="6" t="s">
        <v>14</v>
      </c>
      <c r="F39" s="6" t="s">
        <v>15</v>
      </c>
      <c r="G39" s="6" t="s">
        <v>17</v>
      </c>
      <c r="H39" s="6">
        <v>811.56</v>
      </c>
      <c r="I39" s="6">
        <v>0.0</v>
      </c>
      <c r="J39" s="6">
        <v>575.0</v>
      </c>
      <c r="K39" s="6">
        <v>5.0</v>
      </c>
      <c r="L39" s="6">
        <f t="shared" si="3"/>
        <v>0</v>
      </c>
      <c r="M39" s="6">
        <f t="shared" si="4"/>
        <v>466647</v>
      </c>
      <c r="N39" s="6">
        <f t="shared" si="5"/>
        <v>489979.35</v>
      </c>
      <c r="O39" s="6">
        <v>50.0</v>
      </c>
      <c r="P39" s="6">
        <f t="shared" si="6"/>
        <v>40578</v>
      </c>
    </row>
    <row r="40" ht="14.25" customHeight="1">
      <c r="A40" s="6">
        <v>460.0</v>
      </c>
      <c r="B40" s="4">
        <v>44347.0</v>
      </c>
      <c r="C40" s="4" t="str">
        <f t="shared" si="1"/>
        <v>May</v>
      </c>
      <c r="D40" s="4" t="str">
        <f t="shared" si="2"/>
        <v>2021</v>
      </c>
      <c r="E40" s="6" t="s">
        <v>14</v>
      </c>
      <c r="F40" s="6" t="s">
        <v>15</v>
      </c>
      <c r="G40" s="6" t="s">
        <v>13</v>
      </c>
      <c r="H40" s="6">
        <v>124.74</v>
      </c>
      <c r="I40" s="6">
        <v>0.0</v>
      </c>
      <c r="J40" s="6">
        <v>400.0</v>
      </c>
      <c r="K40" s="6">
        <v>5.0</v>
      </c>
      <c r="L40" s="6">
        <f t="shared" si="3"/>
        <v>0</v>
      </c>
      <c r="M40" s="6">
        <f t="shared" si="4"/>
        <v>49896</v>
      </c>
      <c r="N40" s="6">
        <f t="shared" si="5"/>
        <v>52390.8</v>
      </c>
      <c r="O40" s="6">
        <v>50.0</v>
      </c>
      <c r="P40" s="6">
        <f t="shared" si="6"/>
        <v>6237</v>
      </c>
    </row>
    <row r="41" ht="14.25" customHeight="1">
      <c r="A41" s="6">
        <v>461.0</v>
      </c>
      <c r="B41" s="4">
        <v>44362.0</v>
      </c>
      <c r="C41" s="4" t="str">
        <f t="shared" si="1"/>
        <v>Jun</v>
      </c>
      <c r="D41" s="4" t="str">
        <f t="shared" si="2"/>
        <v>2021</v>
      </c>
      <c r="E41" s="6" t="s">
        <v>14</v>
      </c>
      <c r="F41" s="6" t="s">
        <v>15</v>
      </c>
      <c r="G41" s="6" t="s">
        <v>17</v>
      </c>
      <c r="H41" s="6">
        <v>799.37</v>
      </c>
      <c r="I41" s="6">
        <v>0.0</v>
      </c>
      <c r="J41" s="6">
        <v>575.0</v>
      </c>
      <c r="K41" s="6">
        <v>5.0</v>
      </c>
      <c r="L41" s="6">
        <f t="shared" si="3"/>
        <v>0</v>
      </c>
      <c r="M41" s="6">
        <f t="shared" si="4"/>
        <v>459637.75</v>
      </c>
      <c r="N41" s="6">
        <f t="shared" si="5"/>
        <v>482619.6375</v>
      </c>
      <c r="O41" s="6">
        <v>50.0</v>
      </c>
      <c r="P41" s="6">
        <f t="shared" si="6"/>
        <v>39968.5</v>
      </c>
    </row>
    <row r="42" ht="14.25" customHeight="1">
      <c r="A42" s="6">
        <v>461.0</v>
      </c>
      <c r="B42" s="4">
        <v>44362.0</v>
      </c>
      <c r="C42" s="4" t="str">
        <f t="shared" si="1"/>
        <v>Jun</v>
      </c>
      <c r="D42" s="4" t="str">
        <f t="shared" si="2"/>
        <v>2021</v>
      </c>
      <c r="E42" s="6" t="s">
        <v>14</v>
      </c>
      <c r="F42" s="6" t="s">
        <v>15</v>
      </c>
      <c r="G42" s="6" t="s">
        <v>13</v>
      </c>
      <c r="H42" s="6">
        <v>54.71</v>
      </c>
      <c r="I42" s="6">
        <v>0.0</v>
      </c>
      <c r="J42" s="6">
        <v>400.0</v>
      </c>
      <c r="K42" s="6">
        <v>5.0</v>
      </c>
      <c r="L42" s="6">
        <f t="shared" si="3"/>
        <v>0</v>
      </c>
      <c r="M42" s="6">
        <f t="shared" si="4"/>
        <v>21884</v>
      </c>
      <c r="N42" s="6">
        <f t="shared" si="5"/>
        <v>22978.2</v>
      </c>
      <c r="O42" s="6">
        <v>50.0</v>
      </c>
      <c r="P42" s="6">
        <f t="shared" si="6"/>
        <v>2735.5</v>
      </c>
    </row>
    <row r="43" ht="14.25" customHeight="1">
      <c r="A43" s="6">
        <v>462.0</v>
      </c>
      <c r="B43" s="4">
        <v>44367.0</v>
      </c>
      <c r="C43" s="4" t="str">
        <f t="shared" si="1"/>
        <v>Jun</v>
      </c>
      <c r="D43" s="4" t="str">
        <f t="shared" si="2"/>
        <v>2021</v>
      </c>
      <c r="E43" s="6" t="s">
        <v>22</v>
      </c>
      <c r="F43" s="6" t="s">
        <v>12</v>
      </c>
      <c r="G43" s="6" t="s">
        <v>18</v>
      </c>
      <c r="H43" s="6">
        <v>396.705</v>
      </c>
      <c r="I43" s="6">
        <v>238.0</v>
      </c>
      <c r="J43" s="6">
        <v>1252.0</v>
      </c>
      <c r="K43" s="6">
        <v>5.0</v>
      </c>
      <c r="L43" s="6">
        <f t="shared" si="3"/>
        <v>99136.5795</v>
      </c>
      <c r="M43" s="6">
        <f t="shared" si="4"/>
        <v>591090.45</v>
      </c>
      <c r="N43" s="6">
        <f t="shared" si="5"/>
        <v>620644.9725</v>
      </c>
      <c r="O43" s="6">
        <v>50.0</v>
      </c>
      <c r="P43" s="6">
        <f t="shared" si="6"/>
        <v>19835.25</v>
      </c>
    </row>
    <row r="44" ht="14.25" customHeight="1">
      <c r="A44" s="6">
        <v>436.0</v>
      </c>
      <c r="B44" s="4">
        <v>44286.0</v>
      </c>
      <c r="C44" s="4" t="str">
        <f t="shared" si="1"/>
        <v>Mar</v>
      </c>
      <c r="D44" s="4" t="str">
        <f t="shared" si="2"/>
        <v>2021</v>
      </c>
      <c r="E44" s="6" t="s">
        <v>23</v>
      </c>
      <c r="F44" s="6" t="s">
        <v>15</v>
      </c>
      <c r="G44" s="6" t="s">
        <v>20</v>
      </c>
      <c r="H44" s="6">
        <v>117.05</v>
      </c>
      <c r="I44" s="6">
        <v>0.0</v>
      </c>
      <c r="J44" s="6">
        <v>1400.0</v>
      </c>
      <c r="K44" s="6">
        <v>5.0</v>
      </c>
      <c r="L44" s="6">
        <f t="shared" si="3"/>
        <v>0</v>
      </c>
      <c r="M44" s="6">
        <f t="shared" si="4"/>
        <v>163870</v>
      </c>
      <c r="N44" s="6">
        <f t="shared" si="5"/>
        <v>172063.5</v>
      </c>
      <c r="O44" s="6">
        <v>50.0</v>
      </c>
      <c r="P44" s="6">
        <f t="shared" si="6"/>
        <v>5852.5</v>
      </c>
    </row>
    <row r="45" ht="14.25" customHeight="1">
      <c r="A45" s="6">
        <v>436.0</v>
      </c>
      <c r="B45" s="4">
        <v>44286.0</v>
      </c>
      <c r="C45" s="4" t="str">
        <f t="shared" si="1"/>
        <v>Mar</v>
      </c>
      <c r="D45" s="4" t="str">
        <f t="shared" si="2"/>
        <v>2021</v>
      </c>
      <c r="E45" s="6" t="s">
        <v>23</v>
      </c>
      <c r="F45" s="6" t="s">
        <v>15</v>
      </c>
      <c r="G45" s="6" t="s">
        <v>21</v>
      </c>
      <c r="H45" s="6">
        <v>245.71</v>
      </c>
      <c r="I45" s="6">
        <v>0.0</v>
      </c>
      <c r="J45" s="6">
        <v>1900.0</v>
      </c>
      <c r="K45" s="6">
        <v>5.0</v>
      </c>
      <c r="L45" s="6">
        <f t="shared" si="3"/>
        <v>0</v>
      </c>
      <c r="M45" s="6">
        <f t="shared" si="4"/>
        <v>466849</v>
      </c>
      <c r="N45" s="6">
        <f t="shared" si="5"/>
        <v>490191.45</v>
      </c>
      <c r="O45" s="6">
        <v>50.0</v>
      </c>
      <c r="P45" s="6">
        <f t="shared" si="6"/>
        <v>12285.5</v>
      </c>
    </row>
    <row r="46" ht="14.25" customHeight="1">
      <c r="A46" s="6">
        <v>435.0</v>
      </c>
      <c r="B46" s="4">
        <v>44286.0</v>
      </c>
      <c r="C46" s="4" t="str">
        <f t="shared" si="1"/>
        <v>Mar</v>
      </c>
      <c r="D46" s="4" t="str">
        <f t="shared" si="2"/>
        <v>2021</v>
      </c>
      <c r="E46" s="6" t="s">
        <v>14</v>
      </c>
      <c r="F46" s="6" t="s">
        <v>15</v>
      </c>
      <c r="G46" s="6" t="s">
        <v>17</v>
      </c>
      <c r="H46" s="6">
        <v>162.46</v>
      </c>
      <c r="I46" s="6">
        <v>0.0</v>
      </c>
      <c r="J46" s="6">
        <v>575.0</v>
      </c>
      <c r="K46" s="6">
        <v>5.0</v>
      </c>
      <c r="L46" s="6">
        <f t="shared" si="3"/>
        <v>0</v>
      </c>
      <c r="M46" s="6">
        <f t="shared" si="4"/>
        <v>93414.5</v>
      </c>
      <c r="N46" s="6">
        <f t="shared" si="5"/>
        <v>98085.225</v>
      </c>
      <c r="O46" s="6">
        <v>50.0</v>
      </c>
      <c r="P46" s="6">
        <f t="shared" si="6"/>
        <v>8123</v>
      </c>
    </row>
    <row r="47" ht="14.25" customHeight="1">
      <c r="A47" s="6">
        <v>434.0</v>
      </c>
      <c r="B47" s="4">
        <v>44286.0</v>
      </c>
      <c r="C47" s="4" t="str">
        <f t="shared" si="1"/>
        <v>Mar</v>
      </c>
      <c r="D47" s="4" t="str">
        <f t="shared" si="2"/>
        <v>2021</v>
      </c>
      <c r="E47" s="6" t="s">
        <v>14</v>
      </c>
      <c r="F47" s="6" t="s">
        <v>15</v>
      </c>
      <c r="G47" s="6" t="s">
        <v>17</v>
      </c>
      <c r="H47" s="6">
        <v>410.0</v>
      </c>
      <c r="I47" s="6">
        <v>0.0</v>
      </c>
      <c r="J47" s="6">
        <v>575.0</v>
      </c>
      <c r="K47" s="6">
        <v>5.0</v>
      </c>
      <c r="L47" s="6">
        <f t="shared" si="3"/>
        <v>0</v>
      </c>
      <c r="M47" s="6">
        <f t="shared" si="4"/>
        <v>235750</v>
      </c>
      <c r="N47" s="6">
        <f t="shared" si="5"/>
        <v>247537.5</v>
      </c>
      <c r="O47" s="6">
        <v>50.0</v>
      </c>
      <c r="P47" s="6">
        <f t="shared" si="6"/>
        <v>20500</v>
      </c>
    </row>
    <row r="48" ht="14.25" customHeight="1">
      <c r="A48" s="6">
        <v>434.0</v>
      </c>
      <c r="B48" s="4">
        <v>44286.0</v>
      </c>
      <c r="C48" s="4" t="str">
        <f t="shared" si="1"/>
        <v>Mar</v>
      </c>
      <c r="D48" s="4" t="str">
        <f t="shared" si="2"/>
        <v>2021</v>
      </c>
      <c r="E48" s="6" t="s">
        <v>14</v>
      </c>
      <c r="F48" s="6" t="s">
        <v>15</v>
      </c>
      <c r="G48" s="6" t="s">
        <v>13</v>
      </c>
      <c r="H48" s="6">
        <v>166.39</v>
      </c>
      <c r="I48" s="6">
        <v>0.0</v>
      </c>
      <c r="J48" s="6">
        <v>400.0</v>
      </c>
      <c r="K48" s="6">
        <v>5.0</v>
      </c>
      <c r="L48" s="6">
        <f t="shared" si="3"/>
        <v>0</v>
      </c>
      <c r="M48" s="6">
        <f t="shared" si="4"/>
        <v>66556</v>
      </c>
      <c r="N48" s="6">
        <f t="shared" si="5"/>
        <v>69883.8</v>
      </c>
      <c r="O48" s="6">
        <v>50.0</v>
      </c>
      <c r="P48" s="6">
        <f t="shared" si="6"/>
        <v>8319.5</v>
      </c>
    </row>
    <row r="49" ht="14.25" customHeight="1">
      <c r="A49" s="6">
        <v>432.0</v>
      </c>
      <c r="B49" s="4">
        <v>44283.0</v>
      </c>
      <c r="C49" s="4" t="str">
        <f t="shared" si="1"/>
        <v>Mar</v>
      </c>
      <c r="D49" s="4" t="str">
        <f t="shared" si="2"/>
        <v>2021</v>
      </c>
      <c r="E49" s="6" t="s">
        <v>22</v>
      </c>
      <c r="F49" s="6" t="s">
        <v>12</v>
      </c>
      <c r="G49" s="6" t="s">
        <v>21</v>
      </c>
      <c r="H49" s="6">
        <v>80.36</v>
      </c>
      <c r="I49" s="6">
        <v>238.0</v>
      </c>
      <c r="J49" s="6">
        <v>1462.0</v>
      </c>
      <c r="K49" s="6">
        <v>5.0</v>
      </c>
      <c r="L49" s="6">
        <f t="shared" si="3"/>
        <v>20081.964</v>
      </c>
      <c r="M49" s="6">
        <f t="shared" si="4"/>
        <v>136612</v>
      </c>
      <c r="N49" s="6">
        <f t="shared" si="5"/>
        <v>143442.6</v>
      </c>
      <c r="O49" s="6">
        <v>50.0</v>
      </c>
      <c r="P49" s="6">
        <f t="shared" si="6"/>
        <v>4018</v>
      </c>
    </row>
    <row r="50" ht="14.25" customHeight="1">
      <c r="A50" s="6">
        <v>431.0</v>
      </c>
      <c r="B50" s="4">
        <v>44283.0</v>
      </c>
      <c r="C50" s="4" t="str">
        <f t="shared" si="1"/>
        <v>Mar</v>
      </c>
      <c r="D50" s="4" t="str">
        <f t="shared" si="2"/>
        <v>2021</v>
      </c>
      <c r="E50" s="6" t="s">
        <v>22</v>
      </c>
      <c r="F50" s="6" t="s">
        <v>12</v>
      </c>
      <c r="G50" s="6" t="s">
        <v>20</v>
      </c>
      <c r="H50" s="6">
        <v>81.1</v>
      </c>
      <c r="I50" s="6">
        <v>238.0</v>
      </c>
      <c r="J50" s="6">
        <v>912.0</v>
      </c>
      <c r="K50" s="6">
        <v>5.0</v>
      </c>
      <c r="L50" s="6">
        <f t="shared" si="3"/>
        <v>20266.89</v>
      </c>
      <c r="M50" s="6">
        <f t="shared" si="4"/>
        <v>93265</v>
      </c>
      <c r="N50" s="6">
        <f t="shared" si="5"/>
        <v>97928.25</v>
      </c>
      <c r="O50" s="6">
        <v>50.0</v>
      </c>
      <c r="P50" s="6">
        <f t="shared" si="6"/>
        <v>4055</v>
      </c>
    </row>
    <row r="51" ht="14.25" customHeight="1">
      <c r="A51" s="6">
        <v>429.0</v>
      </c>
      <c r="B51" s="4">
        <v>44283.0</v>
      </c>
      <c r="C51" s="4" t="str">
        <f t="shared" si="1"/>
        <v>Mar</v>
      </c>
      <c r="D51" s="4" t="str">
        <f t="shared" si="2"/>
        <v>2021</v>
      </c>
      <c r="E51" s="6" t="s">
        <v>22</v>
      </c>
      <c r="F51" s="6" t="s">
        <v>12</v>
      </c>
      <c r="G51" s="6" t="s">
        <v>17</v>
      </c>
      <c r="H51" s="6">
        <v>376.54</v>
      </c>
      <c r="I51" s="6">
        <v>100.0</v>
      </c>
      <c r="J51" s="6">
        <v>590.0</v>
      </c>
      <c r="K51" s="6">
        <v>5.0</v>
      </c>
      <c r="L51" s="6">
        <f t="shared" si="3"/>
        <v>39536.7</v>
      </c>
      <c r="M51" s="6">
        <f t="shared" si="4"/>
        <v>259812.6</v>
      </c>
      <c r="N51" s="6">
        <f t="shared" si="5"/>
        <v>272803.23</v>
      </c>
      <c r="O51" s="6">
        <v>50.0</v>
      </c>
      <c r="P51" s="6">
        <f t="shared" si="6"/>
        <v>18827</v>
      </c>
    </row>
    <row r="52" ht="14.25" customHeight="1">
      <c r="A52" s="6">
        <v>430.0</v>
      </c>
      <c r="B52" s="4">
        <v>44283.0</v>
      </c>
      <c r="C52" s="4" t="str">
        <f t="shared" si="1"/>
        <v>Mar</v>
      </c>
      <c r="D52" s="4" t="str">
        <f t="shared" si="2"/>
        <v>2021</v>
      </c>
      <c r="E52" s="6" t="s">
        <v>22</v>
      </c>
      <c r="F52" s="6" t="s">
        <v>12</v>
      </c>
      <c r="G52" s="6" t="s">
        <v>13</v>
      </c>
      <c r="H52" s="6">
        <v>303.6</v>
      </c>
      <c r="I52" s="6">
        <v>100.0</v>
      </c>
      <c r="J52" s="6">
        <v>430.0</v>
      </c>
      <c r="K52" s="6">
        <v>5.0</v>
      </c>
      <c r="L52" s="6">
        <f t="shared" si="3"/>
        <v>31878</v>
      </c>
      <c r="M52" s="6">
        <f t="shared" si="4"/>
        <v>160908</v>
      </c>
      <c r="N52" s="6">
        <f t="shared" si="5"/>
        <v>168953.4</v>
      </c>
      <c r="O52" s="6">
        <v>50.0</v>
      </c>
      <c r="P52" s="6">
        <f t="shared" si="6"/>
        <v>15180</v>
      </c>
    </row>
    <row r="53" ht="14.25" customHeight="1">
      <c r="A53" s="6">
        <v>428.0</v>
      </c>
      <c r="B53" s="4">
        <v>44283.0</v>
      </c>
      <c r="C53" s="4" t="str">
        <f t="shared" si="1"/>
        <v>Mar</v>
      </c>
      <c r="D53" s="4" t="str">
        <f t="shared" si="2"/>
        <v>2021</v>
      </c>
      <c r="E53" s="6" t="s">
        <v>22</v>
      </c>
      <c r="F53" s="6" t="s">
        <v>12</v>
      </c>
      <c r="G53" s="6" t="s">
        <v>17</v>
      </c>
      <c r="H53" s="6">
        <v>199.01</v>
      </c>
      <c r="I53" s="6">
        <v>100.0</v>
      </c>
      <c r="J53" s="6">
        <v>590.0</v>
      </c>
      <c r="K53" s="6">
        <v>5.0</v>
      </c>
      <c r="L53" s="6">
        <f t="shared" si="3"/>
        <v>20896.05</v>
      </c>
      <c r="M53" s="6">
        <f t="shared" si="4"/>
        <v>137316.9</v>
      </c>
      <c r="N53" s="6">
        <f t="shared" si="5"/>
        <v>144182.745</v>
      </c>
      <c r="O53" s="6">
        <v>50.0</v>
      </c>
      <c r="P53" s="6">
        <f t="shared" si="6"/>
        <v>9950.5</v>
      </c>
    </row>
    <row r="54" ht="14.25" customHeight="1">
      <c r="A54" s="6">
        <v>427.0</v>
      </c>
      <c r="B54" s="4">
        <v>44283.0</v>
      </c>
      <c r="C54" s="4" t="str">
        <f t="shared" si="1"/>
        <v>Mar</v>
      </c>
      <c r="D54" s="4" t="str">
        <f t="shared" si="2"/>
        <v>2021</v>
      </c>
      <c r="E54" s="6" t="s">
        <v>22</v>
      </c>
      <c r="F54" s="6" t="s">
        <v>12</v>
      </c>
      <c r="G54" s="6" t="s">
        <v>17</v>
      </c>
      <c r="H54" s="6">
        <v>504.66</v>
      </c>
      <c r="I54" s="6">
        <v>100.0</v>
      </c>
      <c r="J54" s="6">
        <v>590.0</v>
      </c>
      <c r="K54" s="6">
        <v>5.0</v>
      </c>
      <c r="L54" s="6">
        <f t="shared" si="3"/>
        <v>52989.3</v>
      </c>
      <c r="M54" s="6">
        <f t="shared" si="4"/>
        <v>348215.4</v>
      </c>
      <c r="N54" s="6">
        <f t="shared" si="5"/>
        <v>365626.17</v>
      </c>
      <c r="O54" s="6">
        <v>50.0</v>
      </c>
      <c r="P54" s="6">
        <f t="shared" si="6"/>
        <v>25233</v>
      </c>
    </row>
    <row r="55" ht="14.25" customHeight="1">
      <c r="A55" s="6">
        <v>426.0</v>
      </c>
      <c r="B55" s="4">
        <v>44270.0</v>
      </c>
      <c r="C55" s="4" t="str">
        <f t="shared" si="1"/>
        <v>Mar</v>
      </c>
      <c r="D55" s="4" t="str">
        <f t="shared" si="2"/>
        <v>2021</v>
      </c>
      <c r="E55" s="6" t="s">
        <v>14</v>
      </c>
      <c r="F55" s="6" t="s">
        <v>15</v>
      </c>
      <c r="G55" s="6" t="s">
        <v>17</v>
      </c>
      <c r="H55" s="6">
        <v>246.77</v>
      </c>
      <c r="I55" s="6">
        <v>0.0</v>
      </c>
      <c r="J55" s="6">
        <v>575.0</v>
      </c>
      <c r="K55" s="6">
        <v>5.0</v>
      </c>
      <c r="L55" s="6">
        <f t="shared" si="3"/>
        <v>0</v>
      </c>
      <c r="M55" s="6">
        <f t="shared" si="4"/>
        <v>141892.75</v>
      </c>
      <c r="N55" s="6">
        <f t="shared" si="5"/>
        <v>148987.3875</v>
      </c>
      <c r="O55" s="6">
        <v>50.0</v>
      </c>
      <c r="P55" s="6">
        <f t="shared" si="6"/>
        <v>12338.5</v>
      </c>
    </row>
    <row r="56" ht="14.25" customHeight="1">
      <c r="A56" s="6">
        <v>425.0</v>
      </c>
      <c r="B56" s="4">
        <v>44270.0</v>
      </c>
      <c r="C56" s="4" t="str">
        <f t="shared" si="1"/>
        <v>Mar</v>
      </c>
      <c r="D56" s="4" t="str">
        <f t="shared" si="2"/>
        <v>2021</v>
      </c>
      <c r="E56" s="6" t="s">
        <v>23</v>
      </c>
      <c r="F56" s="6" t="s">
        <v>15</v>
      </c>
      <c r="G56" s="6" t="s">
        <v>20</v>
      </c>
      <c r="H56" s="6">
        <v>57.29</v>
      </c>
      <c r="I56" s="6">
        <v>0.0</v>
      </c>
      <c r="J56" s="6">
        <v>1400.0</v>
      </c>
      <c r="K56" s="6">
        <v>5.0</v>
      </c>
      <c r="L56" s="6">
        <f t="shared" si="3"/>
        <v>0</v>
      </c>
      <c r="M56" s="6">
        <f t="shared" si="4"/>
        <v>80206</v>
      </c>
      <c r="N56" s="6">
        <f t="shared" si="5"/>
        <v>84216.3</v>
      </c>
      <c r="O56" s="6">
        <v>50.0</v>
      </c>
      <c r="P56" s="6">
        <f t="shared" si="6"/>
        <v>2864.5</v>
      </c>
    </row>
    <row r="57" ht="14.25" customHeight="1">
      <c r="A57" s="6">
        <v>425.0</v>
      </c>
      <c r="B57" s="4">
        <v>44270.0</v>
      </c>
      <c r="C57" s="4" t="str">
        <f t="shared" si="1"/>
        <v>Mar</v>
      </c>
      <c r="D57" s="4" t="str">
        <f t="shared" si="2"/>
        <v>2021</v>
      </c>
      <c r="E57" s="6" t="s">
        <v>23</v>
      </c>
      <c r="F57" s="6" t="s">
        <v>15</v>
      </c>
      <c r="G57" s="6" t="s">
        <v>21</v>
      </c>
      <c r="H57" s="6">
        <v>139.05</v>
      </c>
      <c r="I57" s="6">
        <v>0.0</v>
      </c>
      <c r="J57" s="6">
        <v>1900.0</v>
      </c>
      <c r="K57" s="6">
        <v>5.0</v>
      </c>
      <c r="L57" s="6">
        <f t="shared" si="3"/>
        <v>0</v>
      </c>
      <c r="M57" s="6">
        <f t="shared" si="4"/>
        <v>264195</v>
      </c>
      <c r="N57" s="6">
        <f t="shared" si="5"/>
        <v>277404.75</v>
      </c>
      <c r="O57" s="6">
        <v>50.0</v>
      </c>
      <c r="P57" s="6">
        <f t="shared" si="6"/>
        <v>6952.5</v>
      </c>
    </row>
    <row r="58" ht="14.25" customHeight="1">
      <c r="A58" s="6">
        <v>424.0</v>
      </c>
      <c r="B58" s="4">
        <v>44270.0</v>
      </c>
      <c r="C58" s="4" t="str">
        <f t="shared" si="1"/>
        <v>Mar</v>
      </c>
      <c r="D58" s="4" t="str">
        <f t="shared" si="2"/>
        <v>2021</v>
      </c>
      <c r="E58" s="6" t="s">
        <v>22</v>
      </c>
      <c r="F58" s="6" t="s">
        <v>12</v>
      </c>
      <c r="G58" s="6" t="s">
        <v>21</v>
      </c>
      <c r="H58" s="6">
        <v>116.88</v>
      </c>
      <c r="I58" s="6">
        <v>238.0</v>
      </c>
      <c r="J58" s="6">
        <v>1462.0</v>
      </c>
      <c r="K58" s="6">
        <v>5.0</v>
      </c>
      <c r="L58" s="6">
        <f t="shared" si="3"/>
        <v>29208.312</v>
      </c>
      <c r="M58" s="6">
        <f t="shared" si="4"/>
        <v>198696</v>
      </c>
      <c r="N58" s="6">
        <f t="shared" si="5"/>
        <v>208630.8</v>
      </c>
      <c r="O58" s="6">
        <v>50.0</v>
      </c>
      <c r="P58" s="6">
        <f t="shared" si="6"/>
        <v>5844</v>
      </c>
    </row>
    <row r="59" ht="14.25" customHeight="1">
      <c r="A59" s="6">
        <v>423.0</v>
      </c>
      <c r="B59" s="4">
        <v>44270.0</v>
      </c>
      <c r="C59" s="4" t="str">
        <f t="shared" si="1"/>
        <v>Mar</v>
      </c>
      <c r="D59" s="4" t="str">
        <f t="shared" si="2"/>
        <v>2021</v>
      </c>
      <c r="E59" s="6" t="s">
        <v>22</v>
      </c>
      <c r="F59" s="6" t="s">
        <v>12</v>
      </c>
      <c r="G59" s="6" t="s">
        <v>20</v>
      </c>
      <c r="H59" s="6">
        <v>69.8</v>
      </c>
      <c r="I59" s="6">
        <v>238.0</v>
      </c>
      <c r="J59" s="6">
        <v>912.0</v>
      </c>
      <c r="K59" s="6">
        <v>5.0</v>
      </c>
      <c r="L59" s="6">
        <f t="shared" si="3"/>
        <v>17443.02</v>
      </c>
      <c r="M59" s="6">
        <f t="shared" si="4"/>
        <v>80270</v>
      </c>
      <c r="N59" s="6">
        <f t="shared" si="5"/>
        <v>84283.5</v>
      </c>
      <c r="O59" s="6">
        <v>50.0</v>
      </c>
      <c r="P59" s="6">
        <f t="shared" si="6"/>
        <v>3490</v>
      </c>
    </row>
    <row r="60" ht="14.25" customHeight="1">
      <c r="A60" s="6">
        <v>422.0</v>
      </c>
      <c r="B60" s="4">
        <v>44270.0</v>
      </c>
      <c r="C60" s="4" t="str">
        <f t="shared" si="1"/>
        <v>Mar</v>
      </c>
      <c r="D60" s="4" t="str">
        <f t="shared" si="2"/>
        <v>2021</v>
      </c>
      <c r="E60" s="6" t="s">
        <v>22</v>
      </c>
      <c r="F60" s="6" t="s">
        <v>12</v>
      </c>
      <c r="G60" s="6" t="s">
        <v>17</v>
      </c>
      <c r="H60" s="6">
        <v>587.025</v>
      </c>
      <c r="I60" s="6">
        <v>100.0</v>
      </c>
      <c r="J60" s="6">
        <v>590.0</v>
      </c>
      <c r="K60" s="6">
        <v>5.0</v>
      </c>
      <c r="L60" s="6">
        <f t="shared" si="3"/>
        <v>61637.625</v>
      </c>
      <c r="M60" s="6">
        <f t="shared" si="4"/>
        <v>405047.25</v>
      </c>
      <c r="N60" s="6">
        <f t="shared" si="5"/>
        <v>425299.6125</v>
      </c>
      <c r="O60" s="6">
        <v>50.0</v>
      </c>
      <c r="P60" s="6">
        <f t="shared" si="6"/>
        <v>29351.25</v>
      </c>
    </row>
    <row r="61" ht="14.25" customHeight="1">
      <c r="A61" s="6">
        <v>463.0</v>
      </c>
      <c r="B61" s="4">
        <v>44367.0</v>
      </c>
      <c r="C61" s="4" t="str">
        <f t="shared" si="1"/>
        <v>Jun</v>
      </c>
      <c r="D61" s="4" t="str">
        <f t="shared" si="2"/>
        <v>2021</v>
      </c>
      <c r="E61" s="6" t="s">
        <v>22</v>
      </c>
      <c r="F61" s="6" t="s">
        <v>12</v>
      </c>
      <c r="G61" s="6" t="s">
        <v>27</v>
      </c>
      <c r="H61" s="6">
        <v>168.08</v>
      </c>
      <c r="I61" s="6">
        <v>0.0</v>
      </c>
      <c r="J61" s="6">
        <v>500.0</v>
      </c>
      <c r="K61" s="6">
        <v>5.0</v>
      </c>
      <c r="L61" s="6">
        <f t="shared" si="3"/>
        <v>0</v>
      </c>
      <c r="M61" s="6">
        <f t="shared" si="4"/>
        <v>84040</v>
      </c>
      <c r="N61" s="6">
        <f t="shared" si="5"/>
        <v>88242</v>
      </c>
      <c r="O61" s="6">
        <v>50.0</v>
      </c>
      <c r="P61" s="6">
        <f t="shared" si="6"/>
        <v>8404</v>
      </c>
    </row>
    <row r="62" ht="14.25" customHeight="1">
      <c r="A62" s="6">
        <v>464.0</v>
      </c>
      <c r="B62" s="4">
        <v>44367.0</v>
      </c>
      <c r="C62" s="4" t="str">
        <f t="shared" si="1"/>
        <v>Jun</v>
      </c>
      <c r="D62" s="4" t="str">
        <f t="shared" si="2"/>
        <v>2021</v>
      </c>
      <c r="E62" s="6" t="s">
        <v>22</v>
      </c>
      <c r="F62" s="6" t="s">
        <v>12</v>
      </c>
      <c r="G62" s="6" t="s">
        <v>13</v>
      </c>
      <c r="H62" s="6">
        <v>80.79</v>
      </c>
      <c r="I62" s="6">
        <v>100.0</v>
      </c>
      <c r="J62" s="6">
        <v>430.0</v>
      </c>
      <c r="K62" s="6">
        <v>5.0</v>
      </c>
      <c r="L62" s="6">
        <f t="shared" si="3"/>
        <v>8482.95</v>
      </c>
      <c r="M62" s="6">
        <f t="shared" si="4"/>
        <v>42818.7</v>
      </c>
      <c r="N62" s="6">
        <f t="shared" si="5"/>
        <v>44959.635</v>
      </c>
      <c r="O62" s="6">
        <v>50.0</v>
      </c>
      <c r="P62" s="6">
        <f t="shared" si="6"/>
        <v>4039.5</v>
      </c>
    </row>
    <row r="63" ht="14.25" customHeight="1">
      <c r="A63" s="6">
        <v>465.0</v>
      </c>
      <c r="B63" s="4">
        <v>44367.0</v>
      </c>
      <c r="C63" s="4" t="str">
        <f t="shared" si="1"/>
        <v>Jun</v>
      </c>
      <c r="D63" s="4" t="str">
        <f t="shared" si="2"/>
        <v>2021</v>
      </c>
      <c r="E63" s="6" t="s">
        <v>22</v>
      </c>
      <c r="F63" s="6" t="s">
        <v>12</v>
      </c>
      <c r="G63" s="6" t="s">
        <v>17</v>
      </c>
      <c r="H63" s="6">
        <v>484.5</v>
      </c>
      <c r="I63" s="6">
        <v>100.0</v>
      </c>
      <c r="J63" s="6">
        <v>590.0</v>
      </c>
      <c r="K63" s="6">
        <v>5.0</v>
      </c>
      <c r="L63" s="6">
        <f t="shared" si="3"/>
        <v>50872.5</v>
      </c>
      <c r="M63" s="6">
        <f t="shared" si="4"/>
        <v>334305</v>
      </c>
      <c r="N63" s="6">
        <f t="shared" si="5"/>
        <v>351020.25</v>
      </c>
      <c r="O63" s="6">
        <v>50.0</v>
      </c>
      <c r="P63" s="6">
        <f t="shared" si="6"/>
        <v>24225</v>
      </c>
    </row>
    <row r="64" ht="14.25" customHeight="1">
      <c r="A64" s="6">
        <v>50.0</v>
      </c>
      <c r="B64" s="4">
        <v>44579.0</v>
      </c>
      <c r="C64" s="4" t="str">
        <f t="shared" si="1"/>
        <v>Jan</v>
      </c>
      <c r="D64" s="4" t="str">
        <f t="shared" si="2"/>
        <v>2022</v>
      </c>
      <c r="E64" s="6" t="s">
        <v>11</v>
      </c>
      <c r="F64" s="6" t="s">
        <v>12</v>
      </c>
      <c r="G64" s="6" t="s">
        <v>18</v>
      </c>
      <c r="H64" s="6">
        <v>449.4</v>
      </c>
      <c r="I64" s="6">
        <v>0.0</v>
      </c>
      <c r="J64" s="6">
        <v>1590.0</v>
      </c>
      <c r="K64" s="6">
        <v>5.0</v>
      </c>
      <c r="L64" s="6">
        <f t="shared" si="3"/>
        <v>0</v>
      </c>
      <c r="M64" s="6">
        <f t="shared" si="4"/>
        <v>714546</v>
      </c>
      <c r="N64" s="6">
        <f t="shared" si="5"/>
        <v>750273.3</v>
      </c>
      <c r="O64" s="6">
        <v>50.0</v>
      </c>
      <c r="P64" s="6">
        <f t="shared" si="6"/>
        <v>22470</v>
      </c>
    </row>
    <row r="65" ht="14.25" customHeight="1">
      <c r="A65" s="6">
        <v>469.0</v>
      </c>
      <c r="B65" s="4">
        <v>44377.0</v>
      </c>
      <c r="C65" s="4" t="str">
        <f t="shared" si="1"/>
        <v>Jun</v>
      </c>
      <c r="D65" s="4" t="str">
        <f t="shared" si="2"/>
        <v>2021</v>
      </c>
      <c r="E65" s="6" t="s">
        <v>22</v>
      </c>
      <c r="F65" s="6" t="s">
        <v>12</v>
      </c>
      <c r="G65" s="6" t="s">
        <v>13</v>
      </c>
      <c r="H65" s="6">
        <v>110.83</v>
      </c>
      <c r="I65" s="6">
        <v>100.0</v>
      </c>
      <c r="J65" s="6">
        <v>430.0</v>
      </c>
      <c r="K65" s="6">
        <v>5.0</v>
      </c>
      <c r="L65" s="6">
        <f t="shared" si="3"/>
        <v>11637.15</v>
      </c>
      <c r="M65" s="6">
        <f t="shared" si="4"/>
        <v>58739.9</v>
      </c>
      <c r="N65" s="6">
        <f t="shared" si="5"/>
        <v>61676.895</v>
      </c>
      <c r="O65" s="6">
        <v>50.0</v>
      </c>
      <c r="P65" s="6">
        <f t="shared" si="6"/>
        <v>5541.5</v>
      </c>
    </row>
    <row r="66" ht="14.25" customHeight="1">
      <c r="A66" s="6">
        <v>470.0</v>
      </c>
      <c r="B66" s="4">
        <v>44377.0</v>
      </c>
      <c r="C66" s="4" t="str">
        <f t="shared" si="1"/>
        <v>Jun</v>
      </c>
      <c r="D66" s="4" t="str">
        <f t="shared" si="2"/>
        <v>2021</v>
      </c>
      <c r="E66" s="6" t="s">
        <v>22</v>
      </c>
      <c r="F66" s="6" t="s">
        <v>12</v>
      </c>
      <c r="G66" s="6" t="s">
        <v>17</v>
      </c>
      <c r="H66" s="6">
        <v>242.476</v>
      </c>
      <c r="I66" s="6">
        <v>100.0</v>
      </c>
      <c r="J66" s="6">
        <v>590.0</v>
      </c>
      <c r="K66" s="6">
        <v>5.0</v>
      </c>
      <c r="L66" s="6">
        <f t="shared" si="3"/>
        <v>25459.98</v>
      </c>
      <c r="M66" s="6">
        <f t="shared" si="4"/>
        <v>167308.44</v>
      </c>
      <c r="N66" s="6">
        <f t="shared" si="5"/>
        <v>175673.862</v>
      </c>
      <c r="O66" s="6">
        <v>50.0</v>
      </c>
      <c r="P66" s="6">
        <f t="shared" si="6"/>
        <v>12123.8</v>
      </c>
    </row>
    <row r="67" ht="14.25" customHeight="1">
      <c r="A67" s="6">
        <v>471.0</v>
      </c>
      <c r="B67" s="4">
        <v>44377.0</v>
      </c>
      <c r="C67" s="4" t="str">
        <f t="shared" si="1"/>
        <v>Jun</v>
      </c>
      <c r="D67" s="4" t="str">
        <f t="shared" si="2"/>
        <v>2021</v>
      </c>
      <c r="E67" s="6" t="s">
        <v>22</v>
      </c>
      <c r="F67" s="6" t="s">
        <v>12</v>
      </c>
      <c r="G67" s="6" t="s">
        <v>27</v>
      </c>
      <c r="H67" s="6">
        <v>137.06</v>
      </c>
      <c r="I67" s="6">
        <v>0.0</v>
      </c>
      <c r="J67" s="6">
        <v>500.0</v>
      </c>
      <c r="K67" s="6">
        <v>5.0</v>
      </c>
      <c r="L67" s="6">
        <f t="shared" si="3"/>
        <v>0</v>
      </c>
      <c r="M67" s="6">
        <f t="shared" si="4"/>
        <v>68530</v>
      </c>
      <c r="N67" s="6">
        <f t="shared" si="5"/>
        <v>71956.5</v>
      </c>
      <c r="O67" s="6">
        <v>50.0</v>
      </c>
      <c r="P67" s="6">
        <f t="shared" si="6"/>
        <v>6853</v>
      </c>
    </row>
    <row r="68" ht="14.25" customHeight="1">
      <c r="A68" s="6">
        <v>472.0</v>
      </c>
      <c r="B68" s="4">
        <v>44377.0</v>
      </c>
      <c r="C68" s="4" t="str">
        <f t="shared" si="1"/>
        <v>Jun</v>
      </c>
      <c r="D68" s="4" t="str">
        <f t="shared" si="2"/>
        <v>2021</v>
      </c>
      <c r="E68" s="6" t="s">
        <v>22</v>
      </c>
      <c r="F68" s="6" t="s">
        <v>12</v>
      </c>
      <c r="G68" s="6" t="s">
        <v>20</v>
      </c>
      <c r="H68" s="6">
        <v>159.075</v>
      </c>
      <c r="I68" s="6">
        <v>238.0</v>
      </c>
      <c r="J68" s="6">
        <v>1062.0</v>
      </c>
      <c r="K68" s="6">
        <v>5.0</v>
      </c>
      <c r="L68" s="6">
        <f t="shared" si="3"/>
        <v>39752.8425</v>
      </c>
      <c r="M68" s="6">
        <f t="shared" si="4"/>
        <v>206797.5</v>
      </c>
      <c r="N68" s="6">
        <f t="shared" si="5"/>
        <v>217137.375</v>
      </c>
      <c r="O68" s="6">
        <v>50.0</v>
      </c>
      <c r="P68" s="6">
        <f t="shared" si="6"/>
        <v>7953.75</v>
      </c>
    </row>
    <row r="69" ht="14.25" customHeight="1">
      <c r="A69" s="6">
        <v>473.0</v>
      </c>
      <c r="B69" s="4">
        <v>44377.0</v>
      </c>
      <c r="C69" s="4" t="str">
        <f t="shared" si="1"/>
        <v>Jun</v>
      </c>
      <c r="D69" s="4" t="str">
        <f t="shared" si="2"/>
        <v>2021</v>
      </c>
      <c r="E69" s="6" t="s">
        <v>22</v>
      </c>
      <c r="F69" s="6" t="s">
        <v>12</v>
      </c>
      <c r="G69" s="6" t="s">
        <v>19</v>
      </c>
      <c r="H69" s="6">
        <v>84.005</v>
      </c>
      <c r="I69" s="6">
        <v>238.0</v>
      </c>
      <c r="J69" s="6">
        <v>542.0</v>
      </c>
      <c r="K69" s="6">
        <v>5.0</v>
      </c>
      <c r="L69" s="6">
        <f t="shared" si="3"/>
        <v>20992.8495</v>
      </c>
      <c r="M69" s="6">
        <f t="shared" si="4"/>
        <v>65523.9</v>
      </c>
      <c r="N69" s="6">
        <f t="shared" si="5"/>
        <v>68800.095</v>
      </c>
      <c r="O69" s="6">
        <v>50.0</v>
      </c>
      <c r="P69" s="6">
        <f t="shared" si="6"/>
        <v>4200.25</v>
      </c>
    </row>
    <row r="70" ht="14.25" customHeight="1">
      <c r="A70" s="6">
        <v>487.0</v>
      </c>
      <c r="B70" s="4">
        <v>44395.0</v>
      </c>
      <c r="C70" s="4" t="str">
        <f t="shared" si="1"/>
        <v>Jul</v>
      </c>
      <c r="D70" s="4" t="str">
        <f t="shared" si="2"/>
        <v>2021</v>
      </c>
      <c r="E70" s="6" t="s">
        <v>22</v>
      </c>
      <c r="F70" s="6" t="s">
        <v>12</v>
      </c>
      <c r="G70" s="6" t="s">
        <v>17</v>
      </c>
      <c r="H70" s="6">
        <v>170.3</v>
      </c>
      <c r="I70" s="6">
        <v>0.0</v>
      </c>
      <c r="J70" s="6">
        <v>1300.0</v>
      </c>
      <c r="K70" s="6">
        <v>5.0</v>
      </c>
      <c r="L70" s="6">
        <f t="shared" si="3"/>
        <v>0</v>
      </c>
      <c r="M70" s="6">
        <f t="shared" si="4"/>
        <v>221390</v>
      </c>
      <c r="N70" s="6">
        <f t="shared" si="5"/>
        <v>232459.5</v>
      </c>
      <c r="O70" s="6">
        <v>50.0</v>
      </c>
      <c r="P70" s="6">
        <f t="shared" si="6"/>
        <v>8515</v>
      </c>
    </row>
    <row r="71" ht="14.25" customHeight="1">
      <c r="A71" s="6">
        <v>486.0</v>
      </c>
      <c r="B71" s="4">
        <v>44402.0</v>
      </c>
      <c r="C71" s="4" t="str">
        <f t="shared" si="1"/>
        <v>Jul</v>
      </c>
      <c r="D71" s="4" t="str">
        <f t="shared" si="2"/>
        <v>2021</v>
      </c>
      <c r="E71" s="6" t="s">
        <v>22</v>
      </c>
      <c r="F71" s="6" t="s">
        <v>12</v>
      </c>
      <c r="G71" s="6" t="s">
        <v>13</v>
      </c>
      <c r="H71" s="6">
        <v>83.44</v>
      </c>
      <c r="I71" s="6">
        <v>100.0</v>
      </c>
      <c r="J71" s="6">
        <v>430.0</v>
      </c>
      <c r="K71" s="6">
        <v>5.0</v>
      </c>
      <c r="L71" s="6">
        <f t="shared" si="3"/>
        <v>8761.2</v>
      </c>
      <c r="M71" s="6">
        <f t="shared" si="4"/>
        <v>44223.2</v>
      </c>
      <c r="N71" s="6">
        <f t="shared" si="5"/>
        <v>46434.36</v>
      </c>
      <c r="O71" s="6">
        <v>50.0</v>
      </c>
      <c r="P71" s="6">
        <f t="shared" si="6"/>
        <v>4172</v>
      </c>
    </row>
    <row r="72" ht="14.25" customHeight="1">
      <c r="A72" s="6">
        <v>485.0</v>
      </c>
      <c r="B72" s="4">
        <v>44402.0</v>
      </c>
      <c r="C72" s="4" t="str">
        <f t="shared" si="1"/>
        <v>Jul</v>
      </c>
      <c r="D72" s="4" t="str">
        <f t="shared" si="2"/>
        <v>2021</v>
      </c>
      <c r="E72" s="6" t="s">
        <v>22</v>
      </c>
      <c r="F72" s="6" t="s">
        <v>12</v>
      </c>
      <c r="G72" s="6" t="s">
        <v>19</v>
      </c>
      <c r="H72" s="6">
        <v>50.0</v>
      </c>
      <c r="I72" s="6">
        <v>238.0</v>
      </c>
      <c r="J72" s="6">
        <v>542.0</v>
      </c>
      <c r="K72" s="6">
        <v>5.0</v>
      </c>
      <c r="L72" s="6">
        <f t="shared" si="3"/>
        <v>12495</v>
      </c>
      <c r="M72" s="6">
        <f t="shared" si="4"/>
        <v>39000</v>
      </c>
      <c r="N72" s="6">
        <f t="shared" si="5"/>
        <v>40950</v>
      </c>
      <c r="O72" s="6">
        <v>50.0</v>
      </c>
      <c r="P72" s="6">
        <f t="shared" si="6"/>
        <v>2500</v>
      </c>
    </row>
    <row r="73" ht="14.25" customHeight="1">
      <c r="A73" s="6">
        <v>474.0</v>
      </c>
      <c r="B73" s="4">
        <v>44377.0</v>
      </c>
      <c r="C73" s="4" t="str">
        <f t="shared" si="1"/>
        <v>Jun</v>
      </c>
      <c r="D73" s="4" t="str">
        <f t="shared" si="2"/>
        <v>2021</v>
      </c>
      <c r="E73" s="6" t="s">
        <v>14</v>
      </c>
      <c r="F73" s="6" t="s">
        <v>15</v>
      </c>
      <c r="G73" s="6" t="s">
        <v>17</v>
      </c>
      <c r="H73" s="6">
        <v>88.05</v>
      </c>
      <c r="I73" s="6">
        <v>0.0</v>
      </c>
      <c r="J73" s="6">
        <v>575.0</v>
      </c>
      <c r="K73" s="6">
        <v>5.0</v>
      </c>
      <c r="L73" s="6">
        <f t="shared" si="3"/>
        <v>0</v>
      </c>
      <c r="M73" s="6">
        <f t="shared" si="4"/>
        <v>50628.75</v>
      </c>
      <c r="N73" s="6">
        <f t="shared" si="5"/>
        <v>53160.1875</v>
      </c>
      <c r="O73" s="6">
        <v>50.0</v>
      </c>
      <c r="P73" s="6">
        <f t="shared" si="6"/>
        <v>4402.5</v>
      </c>
    </row>
    <row r="74" ht="14.25" customHeight="1">
      <c r="A74" s="6">
        <v>474.0</v>
      </c>
      <c r="B74" s="4">
        <v>44377.0</v>
      </c>
      <c r="C74" s="4" t="str">
        <f t="shared" si="1"/>
        <v>Jun</v>
      </c>
      <c r="D74" s="4" t="str">
        <f t="shared" si="2"/>
        <v>2021</v>
      </c>
      <c r="E74" s="6" t="s">
        <v>14</v>
      </c>
      <c r="F74" s="6" t="s">
        <v>15</v>
      </c>
      <c r="G74" s="6" t="s">
        <v>13</v>
      </c>
      <c r="H74" s="6">
        <v>22.76</v>
      </c>
      <c r="I74" s="6">
        <v>0.0</v>
      </c>
      <c r="J74" s="6">
        <v>400.0</v>
      </c>
      <c r="K74" s="6">
        <v>5.0</v>
      </c>
      <c r="L74" s="6">
        <f t="shared" si="3"/>
        <v>0</v>
      </c>
      <c r="M74" s="6">
        <f t="shared" si="4"/>
        <v>9104</v>
      </c>
      <c r="N74" s="6">
        <f t="shared" si="5"/>
        <v>9559.2</v>
      </c>
      <c r="O74" s="6">
        <v>50.0</v>
      </c>
      <c r="P74" s="6">
        <f t="shared" si="6"/>
        <v>1138</v>
      </c>
    </row>
    <row r="75" ht="14.25" customHeight="1">
      <c r="A75" s="6">
        <v>54.0</v>
      </c>
      <c r="B75" s="4">
        <v>44612.0</v>
      </c>
      <c r="C75" s="4" t="str">
        <f t="shared" si="1"/>
        <v>Feb</v>
      </c>
      <c r="D75" s="4" t="str">
        <f t="shared" si="2"/>
        <v>2022</v>
      </c>
      <c r="E75" s="6" t="s">
        <v>11</v>
      </c>
      <c r="F75" s="6" t="s">
        <v>12</v>
      </c>
      <c r="G75" s="6" t="s">
        <v>17</v>
      </c>
      <c r="H75" s="6">
        <v>1194.345</v>
      </c>
      <c r="I75" s="6">
        <v>0.0</v>
      </c>
      <c r="J75" s="6">
        <v>750.0</v>
      </c>
      <c r="K75" s="6">
        <v>5.0</v>
      </c>
      <c r="L75" s="6">
        <f t="shared" si="3"/>
        <v>0</v>
      </c>
      <c r="M75" s="6">
        <f t="shared" si="4"/>
        <v>895758.75</v>
      </c>
      <c r="N75" s="6">
        <f t="shared" si="5"/>
        <v>940546.6875</v>
      </c>
      <c r="O75" s="6">
        <v>50.0</v>
      </c>
      <c r="P75" s="6">
        <f t="shared" si="6"/>
        <v>59717.25</v>
      </c>
    </row>
    <row r="76" ht="14.25" customHeight="1">
      <c r="A76" s="6">
        <v>55.0</v>
      </c>
      <c r="B76" s="4">
        <v>44642.0</v>
      </c>
      <c r="C76" s="4" t="str">
        <f t="shared" si="1"/>
        <v>Mar</v>
      </c>
      <c r="D76" s="4" t="str">
        <f t="shared" si="2"/>
        <v>2022</v>
      </c>
      <c r="E76" s="6" t="s">
        <v>11</v>
      </c>
      <c r="F76" s="6" t="s">
        <v>12</v>
      </c>
      <c r="G76" s="6" t="s">
        <v>13</v>
      </c>
      <c r="H76" s="6">
        <v>2837.114</v>
      </c>
      <c r="I76" s="6">
        <v>0.0</v>
      </c>
      <c r="J76" s="6">
        <v>500.0</v>
      </c>
      <c r="K76" s="6">
        <v>5.0</v>
      </c>
      <c r="L76" s="6">
        <f t="shared" si="3"/>
        <v>0</v>
      </c>
      <c r="M76" s="6">
        <f t="shared" si="4"/>
        <v>1418557</v>
      </c>
      <c r="N76" s="6">
        <f t="shared" si="5"/>
        <v>1489484.85</v>
      </c>
      <c r="O76" s="6">
        <v>50.0</v>
      </c>
      <c r="P76" s="6">
        <f t="shared" si="6"/>
        <v>141855.7</v>
      </c>
    </row>
    <row r="77" ht="14.25" customHeight="1">
      <c r="A77" s="6">
        <v>58.0</v>
      </c>
      <c r="B77" s="4">
        <v>44591.0</v>
      </c>
      <c r="C77" s="4" t="str">
        <f t="shared" si="1"/>
        <v>Jan</v>
      </c>
      <c r="D77" s="4" t="str">
        <f t="shared" si="2"/>
        <v>2022</v>
      </c>
      <c r="E77" s="6" t="s">
        <v>14</v>
      </c>
      <c r="F77" s="6" t="s">
        <v>15</v>
      </c>
      <c r="G77" s="6" t="s">
        <v>17</v>
      </c>
      <c r="H77" s="6">
        <v>88.0</v>
      </c>
      <c r="I77" s="6">
        <v>0.0</v>
      </c>
      <c r="J77" s="6">
        <v>825.0</v>
      </c>
      <c r="K77" s="6">
        <v>5.0</v>
      </c>
      <c r="L77" s="6">
        <f t="shared" si="3"/>
        <v>0</v>
      </c>
      <c r="M77" s="6">
        <f t="shared" si="4"/>
        <v>72600</v>
      </c>
      <c r="N77" s="6">
        <f t="shared" si="5"/>
        <v>76230</v>
      </c>
      <c r="O77" s="6">
        <v>50.0</v>
      </c>
      <c r="P77" s="6">
        <f t="shared" si="6"/>
        <v>4400</v>
      </c>
    </row>
    <row r="78" ht="14.25" customHeight="1">
      <c r="A78" s="6">
        <v>63.0</v>
      </c>
      <c r="B78" s="4">
        <v>44234.0</v>
      </c>
      <c r="C78" s="4" t="str">
        <f t="shared" si="1"/>
        <v>Feb</v>
      </c>
      <c r="D78" s="4" t="str">
        <f t="shared" si="2"/>
        <v>2021</v>
      </c>
      <c r="E78" s="6" t="s">
        <v>22</v>
      </c>
      <c r="F78" s="6" t="s">
        <v>12</v>
      </c>
      <c r="G78" s="6" t="s">
        <v>17</v>
      </c>
      <c r="H78" s="6">
        <v>1213.627</v>
      </c>
      <c r="I78" s="6">
        <v>0.0</v>
      </c>
      <c r="J78" s="6">
        <v>750.0</v>
      </c>
      <c r="K78" s="6">
        <v>5.0</v>
      </c>
      <c r="L78" s="6">
        <f t="shared" si="3"/>
        <v>0</v>
      </c>
      <c r="M78" s="6">
        <f t="shared" si="4"/>
        <v>910220.25</v>
      </c>
      <c r="N78" s="6">
        <f t="shared" si="5"/>
        <v>955731.2625</v>
      </c>
      <c r="O78" s="6">
        <v>50.0</v>
      </c>
      <c r="P78" s="6">
        <f t="shared" si="6"/>
        <v>60681.35</v>
      </c>
    </row>
    <row r="79" ht="14.25" customHeight="1">
      <c r="A79" s="6">
        <v>71.0</v>
      </c>
      <c r="B79" s="4">
        <v>44626.0</v>
      </c>
      <c r="C79" s="4" t="str">
        <f t="shared" si="1"/>
        <v>Mar</v>
      </c>
      <c r="D79" s="4" t="str">
        <f t="shared" si="2"/>
        <v>2022</v>
      </c>
      <c r="E79" s="6" t="s">
        <v>11</v>
      </c>
      <c r="F79" s="6" t="s">
        <v>12</v>
      </c>
      <c r="G79" s="6" t="s">
        <v>18</v>
      </c>
      <c r="H79" s="6">
        <v>139.42</v>
      </c>
      <c r="I79" s="6">
        <v>0.0</v>
      </c>
      <c r="J79" s="6">
        <v>1590.0</v>
      </c>
      <c r="K79" s="6">
        <v>5.0</v>
      </c>
      <c r="L79" s="6">
        <f t="shared" si="3"/>
        <v>0</v>
      </c>
      <c r="M79" s="6">
        <f t="shared" si="4"/>
        <v>221677.8</v>
      </c>
      <c r="N79" s="6">
        <f t="shared" si="5"/>
        <v>232761.69</v>
      </c>
      <c r="O79" s="6">
        <v>50.0</v>
      </c>
      <c r="P79" s="6">
        <f t="shared" si="6"/>
        <v>6971</v>
      </c>
    </row>
    <row r="80" ht="14.25" customHeight="1">
      <c r="A80" s="6">
        <v>64.0</v>
      </c>
      <c r="B80" s="4">
        <v>44238.0</v>
      </c>
      <c r="C80" s="4" t="str">
        <f t="shared" si="1"/>
        <v>Feb</v>
      </c>
      <c r="D80" s="4" t="str">
        <f t="shared" si="2"/>
        <v>2021</v>
      </c>
      <c r="E80" s="6" t="s">
        <v>22</v>
      </c>
      <c r="F80" s="6" t="s">
        <v>12</v>
      </c>
      <c r="G80" s="6" t="s">
        <v>30</v>
      </c>
      <c r="H80" s="6">
        <v>356.32</v>
      </c>
      <c r="I80" s="6">
        <v>0.0</v>
      </c>
      <c r="J80" s="6">
        <v>1300.0</v>
      </c>
      <c r="K80" s="6">
        <v>5.0</v>
      </c>
      <c r="L80" s="6">
        <f t="shared" si="3"/>
        <v>0</v>
      </c>
      <c r="M80" s="6">
        <f t="shared" si="4"/>
        <v>463216</v>
      </c>
      <c r="N80" s="6">
        <f t="shared" si="5"/>
        <v>486376.8</v>
      </c>
      <c r="O80" s="6">
        <v>50.0</v>
      </c>
      <c r="P80" s="6">
        <f t="shared" si="6"/>
        <v>17816</v>
      </c>
    </row>
    <row r="81" ht="14.25" customHeight="1">
      <c r="A81" s="6">
        <v>75.0</v>
      </c>
      <c r="B81" s="4">
        <v>44283.0</v>
      </c>
      <c r="C81" s="4" t="str">
        <f t="shared" si="1"/>
        <v>Mar</v>
      </c>
      <c r="D81" s="4" t="str">
        <f t="shared" si="2"/>
        <v>2021</v>
      </c>
      <c r="E81" s="6" t="s">
        <v>22</v>
      </c>
      <c r="F81" s="6" t="s">
        <v>12</v>
      </c>
      <c r="G81" s="6" t="s">
        <v>17</v>
      </c>
      <c r="H81" s="6">
        <v>1015.488</v>
      </c>
      <c r="I81" s="6">
        <v>0.0</v>
      </c>
      <c r="J81" s="6">
        <v>700.0</v>
      </c>
      <c r="K81" s="6">
        <v>5.0</v>
      </c>
      <c r="L81" s="6">
        <f t="shared" si="3"/>
        <v>0</v>
      </c>
      <c r="M81" s="6">
        <f t="shared" si="4"/>
        <v>710841.6</v>
      </c>
      <c r="N81" s="6">
        <f t="shared" si="5"/>
        <v>746383.68</v>
      </c>
      <c r="O81" s="6">
        <v>50.0</v>
      </c>
      <c r="P81" s="6">
        <f t="shared" si="6"/>
        <v>50774.4</v>
      </c>
    </row>
    <row r="82" ht="14.25" customHeight="1">
      <c r="A82" s="6">
        <v>75.0</v>
      </c>
      <c r="B82" s="4">
        <v>44648.0</v>
      </c>
      <c r="C82" s="4" t="str">
        <f t="shared" si="1"/>
        <v>Mar</v>
      </c>
      <c r="D82" s="4" t="str">
        <f t="shared" si="2"/>
        <v>2022</v>
      </c>
      <c r="E82" s="6" t="s">
        <v>11</v>
      </c>
      <c r="F82" s="6" t="s">
        <v>12</v>
      </c>
      <c r="G82" s="6" t="s">
        <v>30</v>
      </c>
      <c r="H82" s="6">
        <v>1209.08</v>
      </c>
      <c r="I82" s="6">
        <v>0.0</v>
      </c>
      <c r="J82" s="6">
        <v>1300.0</v>
      </c>
      <c r="K82" s="6">
        <v>5.0</v>
      </c>
      <c r="L82" s="6">
        <f t="shared" si="3"/>
        <v>0</v>
      </c>
      <c r="M82" s="6">
        <f t="shared" si="4"/>
        <v>1571804</v>
      </c>
      <c r="N82" s="6">
        <f t="shared" si="5"/>
        <v>1650394.2</v>
      </c>
      <c r="O82" s="6">
        <v>50.0</v>
      </c>
      <c r="P82" s="6">
        <f t="shared" si="6"/>
        <v>60454</v>
      </c>
    </row>
    <row r="83" ht="14.25" customHeight="1">
      <c r="A83" s="6">
        <v>81.0</v>
      </c>
      <c r="B83" s="4">
        <v>44286.0</v>
      </c>
      <c r="C83" s="4" t="str">
        <f t="shared" si="1"/>
        <v>Mar</v>
      </c>
      <c r="D83" s="4" t="str">
        <f t="shared" si="2"/>
        <v>2021</v>
      </c>
      <c r="E83" s="6" t="s">
        <v>22</v>
      </c>
      <c r="F83" s="6" t="s">
        <v>12</v>
      </c>
      <c r="G83" s="6" t="s">
        <v>17</v>
      </c>
      <c r="H83" s="6">
        <v>614.46</v>
      </c>
      <c r="I83" s="6">
        <v>0.0</v>
      </c>
      <c r="J83" s="6">
        <v>700.0</v>
      </c>
      <c r="K83" s="6">
        <v>5.0</v>
      </c>
      <c r="L83" s="6">
        <f t="shared" si="3"/>
        <v>0</v>
      </c>
      <c r="M83" s="6">
        <f t="shared" si="4"/>
        <v>430122</v>
      </c>
      <c r="N83" s="6">
        <f t="shared" si="5"/>
        <v>451628.1</v>
      </c>
      <c r="O83" s="6">
        <v>50.0</v>
      </c>
      <c r="P83" s="6">
        <f t="shared" si="6"/>
        <v>30723</v>
      </c>
    </row>
    <row r="84" ht="14.25" customHeight="1">
      <c r="A84" s="6">
        <v>81.0</v>
      </c>
      <c r="B84" s="4">
        <v>44286.0</v>
      </c>
      <c r="C84" s="4" t="str">
        <f t="shared" si="1"/>
        <v>Mar</v>
      </c>
      <c r="D84" s="4" t="str">
        <f t="shared" si="2"/>
        <v>2021</v>
      </c>
      <c r="E84" s="6" t="s">
        <v>22</v>
      </c>
      <c r="F84" s="6" t="s">
        <v>12</v>
      </c>
      <c r="G84" s="6" t="s">
        <v>13</v>
      </c>
      <c r="H84" s="6">
        <v>992.2</v>
      </c>
      <c r="I84" s="6">
        <v>0.0</v>
      </c>
      <c r="J84" s="6">
        <v>500.0</v>
      </c>
      <c r="K84" s="6">
        <v>5.0</v>
      </c>
      <c r="L84" s="6">
        <f t="shared" si="3"/>
        <v>0</v>
      </c>
      <c r="M84" s="6">
        <f t="shared" si="4"/>
        <v>496100</v>
      </c>
      <c r="N84" s="6">
        <f t="shared" si="5"/>
        <v>520905</v>
      </c>
      <c r="O84" s="6">
        <v>50.0</v>
      </c>
      <c r="P84" s="6">
        <f t="shared" si="6"/>
        <v>49610</v>
      </c>
    </row>
    <row r="85" ht="14.25" customHeight="1">
      <c r="A85" s="6">
        <v>81.0</v>
      </c>
      <c r="B85" s="4">
        <v>44286.0</v>
      </c>
      <c r="C85" s="4" t="str">
        <f t="shared" si="1"/>
        <v>Mar</v>
      </c>
      <c r="D85" s="4" t="str">
        <f t="shared" si="2"/>
        <v>2021</v>
      </c>
      <c r="E85" s="6" t="s">
        <v>22</v>
      </c>
      <c r="F85" s="6" t="s">
        <v>12</v>
      </c>
      <c r="G85" s="6" t="s">
        <v>30</v>
      </c>
      <c r="H85" s="6">
        <v>326.92</v>
      </c>
      <c r="I85" s="6">
        <v>0.0</v>
      </c>
      <c r="J85" s="6">
        <v>1800.0</v>
      </c>
      <c r="K85" s="6">
        <v>5.0</v>
      </c>
      <c r="L85" s="6">
        <f t="shared" si="3"/>
        <v>0</v>
      </c>
      <c r="M85" s="6">
        <f t="shared" si="4"/>
        <v>588456</v>
      </c>
      <c r="N85" s="6">
        <f t="shared" si="5"/>
        <v>617878.8</v>
      </c>
      <c r="O85" s="6">
        <v>50.0</v>
      </c>
      <c r="P85" s="6">
        <f t="shared" si="6"/>
        <v>16346</v>
      </c>
    </row>
    <row r="86" ht="14.25" customHeight="1">
      <c r="A86" s="6">
        <v>479.0</v>
      </c>
      <c r="B86" s="4">
        <v>44394.0</v>
      </c>
      <c r="C86" s="4" t="str">
        <f t="shared" si="1"/>
        <v>Jul</v>
      </c>
      <c r="D86" s="4" t="str">
        <f t="shared" si="2"/>
        <v>2021</v>
      </c>
      <c r="E86" s="6" t="s">
        <v>22</v>
      </c>
      <c r="F86" s="6" t="s">
        <v>12</v>
      </c>
      <c r="G86" s="6" t="s">
        <v>20</v>
      </c>
      <c r="H86" s="6">
        <v>176.92</v>
      </c>
      <c r="I86" s="6">
        <v>0.0</v>
      </c>
      <c r="J86" s="6">
        <v>1300.0</v>
      </c>
      <c r="K86" s="6">
        <v>5.0</v>
      </c>
      <c r="L86" s="6">
        <f t="shared" si="3"/>
        <v>0</v>
      </c>
      <c r="M86" s="6">
        <f t="shared" si="4"/>
        <v>229996</v>
      </c>
      <c r="N86" s="6">
        <f t="shared" si="5"/>
        <v>241495.8</v>
      </c>
      <c r="O86" s="6">
        <v>50.0</v>
      </c>
      <c r="P86" s="6">
        <f t="shared" si="6"/>
        <v>8846</v>
      </c>
    </row>
    <row r="87" ht="14.25" customHeight="1">
      <c r="A87" s="6">
        <v>479.0</v>
      </c>
      <c r="B87" s="4">
        <v>44394.0</v>
      </c>
      <c r="C87" s="4" t="str">
        <f t="shared" si="1"/>
        <v>Jul</v>
      </c>
      <c r="D87" s="4" t="str">
        <f t="shared" si="2"/>
        <v>2021</v>
      </c>
      <c r="E87" s="6" t="s">
        <v>22</v>
      </c>
      <c r="F87" s="6" t="s">
        <v>12</v>
      </c>
      <c r="G87" s="6" t="s">
        <v>21</v>
      </c>
      <c r="H87" s="6">
        <v>226.1</v>
      </c>
      <c r="I87" s="6">
        <v>0.0</v>
      </c>
      <c r="J87" s="6">
        <v>1850.0</v>
      </c>
      <c r="K87" s="6">
        <v>5.0</v>
      </c>
      <c r="L87" s="6">
        <f t="shared" si="3"/>
        <v>0</v>
      </c>
      <c r="M87" s="6">
        <f t="shared" si="4"/>
        <v>418285</v>
      </c>
      <c r="N87" s="6">
        <f t="shared" si="5"/>
        <v>439199.25</v>
      </c>
      <c r="O87" s="6">
        <v>50.0</v>
      </c>
      <c r="P87" s="6">
        <f t="shared" si="6"/>
        <v>11305</v>
      </c>
    </row>
    <row r="88" ht="14.25" customHeight="1">
      <c r="A88" s="6">
        <v>478.0</v>
      </c>
      <c r="B88" s="4">
        <v>44392.0</v>
      </c>
      <c r="C88" s="4" t="str">
        <f t="shared" si="1"/>
        <v>Jul</v>
      </c>
      <c r="D88" s="4" t="str">
        <f t="shared" si="2"/>
        <v>2021</v>
      </c>
      <c r="E88" s="6" t="s">
        <v>14</v>
      </c>
      <c r="F88" s="6" t="s">
        <v>15</v>
      </c>
      <c r="G88" s="6" t="s">
        <v>27</v>
      </c>
      <c r="H88" s="6">
        <v>18.22</v>
      </c>
      <c r="I88" s="6">
        <v>0.0</v>
      </c>
      <c r="J88" s="6">
        <v>565.0</v>
      </c>
      <c r="K88" s="6">
        <v>5.0</v>
      </c>
      <c r="L88" s="6">
        <f t="shared" si="3"/>
        <v>0</v>
      </c>
      <c r="M88" s="6">
        <f t="shared" si="4"/>
        <v>10294.3</v>
      </c>
      <c r="N88" s="6">
        <f t="shared" si="5"/>
        <v>10809.015</v>
      </c>
      <c r="O88" s="6">
        <v>50.0</v>
      </c>
      <c r="P88" s="6">
        <f t="shared" si="6"/>
        <v>911</v>
      </c>
    </row>
    <row r="89" ht="14.25" customHeight="1">
      <c r="A89" s="6">
        <v>478.0</v>
      </c>
      <c r="B89" s="4">
        <v>44392.0</v>
      </c>
      <c r="C89" s="4" t="str">
        <f t="shared" si="1"/>
        <v>Jul</v>
      </c>
      <c r="D89" s="4" t="str">
        <f t="shared" si="2"/>
        <v>2021</v>
      </c>
      <c r="E89" s="6" t="s">
        <v>14</v>
      </c>
      <c r="F89" s="6" t="s">
        <v>15</v>
      </c>
      <c r="G89" s="6" t="s">
        <v>13</v>
      </c>
      <c r="H89" s="6">
        <v>181.52</v>
      </c>
      <c r="I89" s="6">
        <v>0.0</v>
      </c>
      <c r="J89" s="6">
        <v>400.0</v>
      </c>
      <c r="K89" s="6">
        <v>5.0</v>
      </c>
      <c r="L89" s="6">
        <f t="shared" si="3"/>
        <v>0</v>
      </c>
      <c r="M89" s="6">
        <f t="shared" si="4"/>
        <v>72608</v>
      </c>
      <c r="N89" s="6">
        <f t="shared" si="5"/>
        <v>76238.4</v>
      </c>
      <c r="O89" s="6">
        <v>50.0</v>
      </c>
      <c r="P89" s="6">
        <f t="shared" si="6"/>
        <v>9076</v>
      </c>
    </row>
    <row r="90" ht="14.25" customHeight="1">
      <c r="A90" s="6">
        <v>477.0</v>
      </c>
      <c r="B90" s="4">
        <v>44387.0</v>
      </c>
      <c r="C90" s="4" t="str">
        <f t="shared" si="1"/>
        <v>Jul</v>
      </c>
      <c r="D90" s="4" t="str">
        <f t="shared" si="2"/>
        <v>2021</v>
      </c>
      <c r="E90" s="6" t="s">
        <v>22</v>
      </c>
      <c r="F90" s="6" t="s">
        <v>12</v>
      </c>
      <c r="G90" s="6" t="s">
        <v>18</v>
      </c>
      <c r="H90" s="6">
        <v>80.64</v>
      </c>
      <c r="I90" s="6">
        <v>238.0</v>
      </c>
      <c r="J90" s="6">
        <v>1252.0</v>
      </c>
      <c r="K90" s="6">
        <v>5.0</v>
      </c>
      <c r="L90" s="6">
        <f t="shared" si="3"/>
        <v>20151.936</v>
      </c>
      <c r="M90" s="6">
        <f t="shared" si="4"/>
        <v>120153.6</v>
      </c>
      <c r="N90" s="6">
        <f t="shared" si="5"/>
        <v>126161.28</v>
      </c>
      <c r="O90" s="6">
        <v>50.0</v>
      </c>
      <c r="P90" s="6">
        <f t="shared" si="6"/>
        <v>4032</v>
      </c>
    </row>
    <row r="91" ht="14.25" customHeight="1">
      <c r="A91" s="6">
        <v>68.0</v>
      </c>
      <c r="B91" s="4">
        <v>44620.0</v>
      </c>
      <c r="C91" s="4" t="str">
        <f t="shared" si="1"/>
        <v>Feb</v>
      </c>
      <c r="D91" s="4" t="str">
        <f t="shared" si="2"/>
        <v>2022</v>
      </c>
      <c r="E91" s="6" t="s">
        <v>11</v>
      </c>
      <c r="F91" s="6" t="s">
        <v>12</v>
      </c>
      <c r="G91" s="6" t="s">
        <v>18</v>
      </c>
      <c r="H91" s="6">
        <v>859.12</v>
      </c>
      <c r="I91" s="6">
        <v>0.0</v>
      </c>
      <c r="J91" s="6">
        <v>1590.0</v>
      </c>
      <c r="K91" s="6">
        <v>5.0</v>
      </c>
      <c r="L91" s="6">
        <f t="shared" si="3"/>
        <v>0</v>
      </c>
      <c r="M91" s="6">
        <f t="shared" si="4"/>
        <v>1366000.8</v>
      </c>
      <c r="N91" s="6">
        <f t="shared" si="5"/>
        <v>1434300.84</v>
      </c>
      <c r="O91" s="6">
        <v>50.0</v>
      </c>
      <c r="P91" s="6">
        <f t="shared" si="6"/>
        <v>42956</v>
      </c>
    </row>
    <row r="92" ht="14.25" customHeight="1">
      <c r="A92" s="6">
        <v>68.0</v>
      </c>
      <c r="B92" s="4">
        <v>44620.0</v>
      </c>
      <c r="C92" s="4" t="str">
        <f t="shared" si="1"/>
        <v>Feb</v>
      </c>
      <c r="D92" s="4" t="str">
        <f t="shared" si="2"/>
        <v>2022</v>
      </c>
      <c r="E92" s="6" t="s">
        <v>11</v>
      </c>
      <c r="F92" s="6" t="s">
        <v>12</v>
      </c>
      <c r="G92" s="6" t="s">
        <v>19</v>
      </c>
      <c r="H92" s="6">
        <v>352.9</v>
      </c>
      <c r="I92" s="6">
        <v>0.0</v>
      </c>
      <c r="J92" s="6">
        <v>800.0</v>
      </c>
      <c r="K92" s="6">
        <v>5.0</v>
      </c>
      <c r="L92" s="6">
        <f t="shared" si="3"/>
        <v>0</v>
      </c>
      <c r="M92" s="6">
        <f t="shared" si="4"/>
        <v>282320</v>
      </c>
      <c r="N92" s="6">
        <f t="shared" si="5"/>
        <v>296436</v>
      </c>
      <c r="O92" s="6">
        <v>50.0</v>
      </c>
      <c r="P92" s="6">
        <f t="shared" si="6"/>
        <v>17645</v>
      </c>
    </row>
    <row r="93" ht="14.25" customHeight="1">
      <c r="A93" s="6">
        <v>68.0</v>
      </c>
      <c r="B93" s="4">
        <v>44255.0</v>
      </c>
      <c r="C93" s="4" t="str">
        <f t="shared" si="1"/>
        <v>Feb</v>
      </c>
      <c r="D93" s="4" t="str">
        <f t="shared" si="2"/>
        <v>2021</v>
      </c>
      <c r="E93" s="6" t="s">
        <v>22</v>
      </c>
      <c r="F93" s="6" t="s">
        <v>12</v>
      </c>
      <c r="G93" s="6" t="s">
        <v>30</v>
      </c>
      <c r="H93" s="6">
        <v>30.14</v>
      </c>
      <c r="I93" s="6">
        <v>0.0</v>
      </c>
      <c r="J93" s="6">
        <v>1300.0</v>
      </c>
      <c r="K93" s="6">
        <v>5.0</v>
      </c>
      <c r="L93" s="6">
        <f t="shared" si="3"/>
        <v>0</v>
      </c>
      <c r="M93" s="6">
        <f t="shared" si="4"/>
        <v>39182</v>
      </c>
      <c r="N93" s="6">
        <f t="shared" si="5"/>
        <v>41141.1</v>
      </c>
      <c r="O93" s="6">
        <v>50.0</v>
      </c>
      <c r="P93" s="6">
        <f t="shared" si="6"/>
        <v>1507</v>
      </c>
    </row>
    <row r="94" ht="14.25" customHeight="1">
      <c r="A94" s="6">
        <v>475.0</v>
      </c>
      <c r="B94" s="4">
        <v>44384.0</v>
      </c>
      <c r="C94" s="4" t="str">
        <f t="shared" si="1"/>
        <v>Jul</v>
      </c>
      <c r="D94" s="4" t="str">
        <f t="shared" si="2"/>
        <v>2021</v>
      </c>
      <c r="E94" s="6" t="s">
        <v>22</v>
      </c>
      <c r="F94" s="6" t="s">
        <v>12</v>
      </c>
      <c r="G94" s="6" t="s">
        <v>13</v>
      </c>
      <c r="H94" s="6">
        <v>368.16</v>
      </c>
      <c r="I94" s="6">
        <v>100.0</v>
      </c>
      <c r="J94" s="6">
        <v>430.0</v>
      </c>
      <c r="K94" s="6">
        <v>5.0</v>
      </c>
      <c r="L94" s="6">
        <f t="shared" si="3"/>
        <v>38656.8</v>
      </c>
      <c r="M94" s="6">
        <f t="shared" si="4"/>
        <v>195124.8</v>
      </c>
      <c r="N94" s="6">
        <f t="shared" si="5"/>
        <v>204881.04</v>
      </c>
      <c r="O94" s="6">
        <v>50.0</v>
      </c>
      <c r="P94" s="6">
        <f t="shared" si="6"/>
        <v>18408</v>
      </c>
    </row>
    <row r="95" ht="14.25" customHeight="1">
      <c r="A95" s="6">
        <v>484.0</v>
      </c>
      <c r="B95" s="4">
        <v>44402.0</v>
      </c>
      <c r="C95" s="4" t="str">
        <f t="shared" si="1"/>
        <v>Jul</v>
      </c>
      <c r="D95" s="4" t="str">
        <f t="shared" si="2"/>
        <v>2021</v>
      </c>
      <c r="E95" s="6" t="s">
        <v>22</v>
      </c>
      <c r="F95" s="6" t="s">
        <v>12</v>
      </c>
      <c r="G95" s="6" t="s">
        <v>18</v>
      </c>
      <c r="H95" s="6">
        <v>129.84</v>
      </c>
      <c r="I95" s="6">
        <v>238.0</v>
      </c>
      <c r="J95" s="6">
        <v>1252.0</v>
      </c>
      <c r="K95" s="6">
        <v>5.0</v>
      </c>
      <c r="L95" s="6">
        <f t="shared" si="3"/>
        <v>32447.016</v>
      </c>
      <c r="M95" s="6">
        <f t="shared" si="4"/>
        <v>193461.6</v>
      </c>
      <c r="N95" s="6">
        <f t="shared" si="5"/>
        <v>203134.68</v>
      </c>
      <c r="O95" s="6">
        <v>50.0</v>
      </c>
      <c r="P95" s="6">
        <f t="shared" si="6"/>
        <v>6492</v>
      </c>
    </row>
    <row r="96" ht="14.25" customHeight="1">
      <c r="A96" s="6">
        <v>483.0</v>
      </c>
      <c r="B96" s="4">
        <v>44402.0</v>
      </c>
      <c r="C96" s="4" t="str">
        <f t="shared" si="1"/>
        <v>Jul</v>
      </c>
      <c r="D96" s="4" t="str">
        <f t="shared" si="2"/>
        <v>2021</v>
      </c>
      <c r="E96" s="6" t="s">
        <v>22</v>
      </c>
      <c r="F96" s="6" t="s">
        <v>12</v>
      </c>
      <c r="G96" s="6" t="s">
        <v>21</v>
      </c>
      <c r="H96" s="6">
        <v>77.98</v>
      </c>
      <c r="I96" s="6">
        <v>0.0</v>
      </c>
      <c r="J96" s="6">
        <v>1850.0</v>
      </c>
      <c r="K96" s="6">
        <v>5.0</v>
      </c>
      <c r="L96" s="6">
        <f t="shared" si="3"/>
        <v>0</v>
      </c>
      <c r="M96" s="6">
        <f t="shared" si="4"/>
        <v>144263</v>
      </c>
      <c r="N96" s="6">
        <f t="shared" si="5"/>
        <v>151476.15</v>
      </c>
      <c r="O96" s="6">
        <v>50.0</v>
      </c>
      <c r="P96" s="6">
        <f t="shared" si="6"/>
        <v>3899</v>
      </c>
    </row>
    <row r="97" ht="14.25" customHeight="1">
      <c r="A97" s="6">
        <v>476.0</v>
      </c>
      <c r="B97" s="4">
        <v>44387.0</v>
      </c>
      <c r="C97" s="4" t="str">
        <f t="shared" si="1"/>
        <v>Jul</v>
      </c>
      <c r="D97" s="4" t="str">
        <f t="shared" si="2"/>
        <v>2021</v>
      </c>
      <c r="E97" s="6" t="s">
        <v>22</v>
      </c>
      <c r="F97" s="6" t="s">
        <v>12</v>
      </c>
      <c r="G97" s="6" t="s">
        <v>13</v>
      </c>
      <c r="H97" s="6">
        <v>779.35</v>
      </c>
      <c r="I97" s="6">
        <v>100.0</v>
      </c>
      <c r="J97" s="6">
        <v>430.0</v>
      </c>
      <c r="K97" s="6">
        <v>5.0</v>
      </c>
      <c r="L97" s="6">
        <f t="shared" si="3"/>
        <v>81831.75</v>
      </c>
      <c r="M97" s="6">
        <f t="shared" si="4"/>
        <v>413055.5</v>
      </c>
      <c r="N97" s="6">
        <f t="shared" si="5"/>
        <v>433708.275</v>
      </c>
      <c r="O97" s="6">
        <v>50.0</v>
      </c>
      <c r="P97" s="6">
        <f t="shared" si="6"/>
        <v>38967.5</v>
      </c>
    </row>
    <row r="98" ht="14.25" customHeight="1">
      <c r="A98" s="6">
        <v>482.0</v>
      </c>
      <c r="B98" s="4">
        <v>44396.0</v>
      </c>
      <c r="C98" s="4" t="str">
        <f t="shared" si="1"/>
        <v>Jul</v>
      </c>
      <c r="D98" s="4" t="str">
        <f t="shared" si="2"/>
        <v>2021</v>
      </c>
      <c r="E98" s="6" t="s">
        <v>22</v>
      </c>
      <c r="F98" s="6" t="s">
        <v>12</v>
      </c>
      <c r="G98" s="6" t="s">
        <v>20</v>
      </c>
      <c r="H98" s="6">
        <v>44.8</v>
      </c>
      <c r="I98" s="6">
        <v>238.0</v>
      </c>
      <c r="J98" s="6">
        <v>1062.0</v>
      </c>
      <c r="K98" s="6">
        <v>5.0</v>
      </c>
      <c r="L98" s="6">
        <f t="shared" si="3"/>
        <v>11195.52</v>
      </c>
      <c r="M98" s="6">
        <f t="shared" si="4"/>
        <v>58240</v>
      </c>
      <c r="N98" s="6">
        <f t="shared" si="5"/>
        <v>61152</v>
      </c>
      <c r="O98" s="6">
        <v>50.0</v>
      </c>
      <c r="P98" s="6">
        <f t="shared" si="6"/>
        <v>2240</v>
      </c>
    </row>
    <row r="99" ht="14.25" customHeight="1">
      <c r="A99" s="6">
        <v>481.0</v>
      </c>
      <c r="B99" s="4">
        <v>44396.0</v>
      </c>
      <c r="C99" s="4" t="str">
        <f t="shared" si="1"/>
        <v>Jul</v>
      </c>
      <c r="D99" s="4" t="str">
        <f t="shared" si="2"/>
        <v>2021</v>
      </c>
      <c r="E99" s="6" t="s">
        <v>22</v>
      </c>
      <c r="F99" s="6" t="s">
        <v>12</v>
      </c>
      <c r="G99" s="6" t="s">
        <v>20</v>
      </c>
      <c r="H99" s="6">
        <v>90.1</v>
      </c>
      <c r="I99" s="6">
        <v>0.0</v>
      </c>
      <c r="J99" s="6">
        <v>1300.0</v>
      </c>
      <c r="K99" s="6">
        <v>5.0</v>
      </c>
      <c r="L99" s="6">
        <f t="shared" si="3"/>
        <v>0</v>
      </c>
      <c r="M99" s="6">
        <f t="shared" si="4"/>
        <v>117130</v>
      </c>
      <c r="N99" s="6">
        <f t="shared" si="5"/>
        <v>122986.5</v>
      </c>
      <c r="O99" s="6">
        <v>50.0</v>
      </c>
      <c r="P99" s="6">
        <f t="shared" si="6"/>
        <v>4505</v>
      </c>
    </row>
    <row r="100" ht="14.25" customHeight="1">
      <c r="A100" s="6">
        <v>481.0</v>
      </c>
      <c r="B100" s="4">
        <v>44396.0</v>
      </c>
      <c r="C100" s="4" t="str">
        <f t="shared" si="1"/>
        <v>Jul</v>
      </c>
      <c r="D100" s="4" t="str">
        <f t="shared" si="2"/>
        <v>2021</v>
      </c>
      <c r="E100" s="6" t="s">
        <v>22</v>
      </c>
      <c r="F100" s="6" t="s">
        <v>12</v>
      </c>
      <c r="G100" s="6" t="s">
        <v>21</v>
      </c>
      <c r="H100" s="6">
        <v>127.88</v>
      </c>
      <c r="I100" s="6">
        <v>0.0</v>
      </c>
      <c r="J100" s="6">
        <v>1850.0</v>
      </c>
      <c r="K100" s="6">
        <v>5.0</v>
      </c>
      <c r="L100" s="6">
        <f t="shared" si="3"/>
        <v>0</v>
      </c>
      <c r="M100" s="6">
        <f t="shared" si="4"/>
        <v>236578</v>
      </c>
      <c r="N100" s="6">
        <f t="shared" si="5"/>
        <v>248406.9</v>
      </c>
      <c r="O100" s="6">
        <v>50.0</v>
      </c>
      <c r="P100" s="6">
        <f t="shared" si="6"/>
        <v>6394</v>
      </c>
    </row>
    <row r="101" ht="14.25" customHeight="1">
      <c r="A101" s="6">
        <v>480.0</v>
      </c>
      <c r="B101" s="4">
        <v>44394.0</v>
      </c>
      <c r="C101" s="4" t="str">
        <f t="shared" si="1"/>
        <v>Jul</v>
      </c>
      <c r="D101" s="4" t="str">
        <f t="shared" si="2"/>
        <v>2021</v>
      </c>
      <c r="E101" s="6" t="s">
        <v>22</v>
      </c>
      <c r="F101" s="6" t="s">
        <v>12</v>
      </c>
      <c r="G101" s="6" t="s">
        <v>20</v>
      </c>
      <c r="H101" s="6">
        <v>228.58</v>
      </c>
      <c r="I101" s="6">
        <v>0.0</v>
      </c>
      <c r="J101" s="6">
        <v>1300.0</v>
      </c>
      <c r="K101" s="6">
        <v>5.0</v>
      </c>
      <c r="L101" s="6">
        <f t="shared" si="3"/>
        <v>0</v>
      </c>
      <c r="M101" s="6">
        <f t="shared" si="4"/>
        <v>297154</v>
      </c>
      <c r="N101" s="6">
        <f t="shared" si="5"/>
        <v>312011.7</v>
      </c>
      <c r="O101" s="6">
        <v>50.0</v>
      </c>
      <c r="P101" s="6">
        <f t="shared" si="6"/>
        <v>11429</v>
      </c>
    </row>
    <row r="102" ht="14.25" customHeight="1">
      <c r="A102" s="6">
        <v>480.0</v>
      </c>
      <c r="B102" s="4">
        <v>44394.0</v>
      </c>
      <c r="C102" s="4" t="str">
        <f t="shared" si="1"/>
        <v>Jul</v>
      </c>
      <c r="D102" s="4" t="str">
        <f t="shared" si="2"/>
        <v>2021</v>
      </c>
      <c r="E102" s="6" t="s">
        <v>22</v>
      </c>
      <c r="F102" s="6" t="s">
        <v>12</v>
      </c>
      <c r="G102" s="6" t="s">
        <v>21</v>
      </c>
      <c r="H102" s="6">
        <v>253.74</v>
      </c>
      <c r="I102" s="6">
        <v>0.0</v>
      </c>
      <c r="J102" s="6">
        <v>1850.0</v>
      </c>
      <c r="K102" s="6">
        <v>5.0</v>
      </c>
      <c r="L102" s="6">
        <f t="shared" si="3"/>
        <v>0</v>
      </c>
      <c r="M102" s="6">
        <f t="shared" si="4"/>
        <v>469419</v>
      </c>
      <c r="N102" s="6">
        <f t="shared" si="5"/>
        <v>492889.95</v>
      </c>
      <c r="O102" s="6">
        <v>50.0</v>
      </c>
      <c r="P102" s="6">
        <f t="shared" si="6"/>
        <v>12687</v>
      </c>
    </row>
    <row r="103" ht="14.25" customHeight="1">
      <c r="A103" s="6">
        <v>500.0</v>
      </c>
      <c r="B103" s="4">
        <v>44347.0</v>
      </c>
      <c r="C103" s="4" t="str">
        <f t="shared" si="1"/>
        <v>May</v>
      </c>
      <c r="D103" s="4" t="str">
        <f t="shared" si="2"/>
        <v>2021</v>
      </c>
      <c r="E103" s="6" t="s">
        <v>22</v>
      </c>
      <c r="F103" s="6" t="s">
        <v>12</v>
      </c>
      <c r="G103" s="6" t="s">
        <v>18</v>
      </c>
      <c r="H103" s="6">
        <v>30.92</v>
      </c>
      <c r="I103" s="6">
        <v>238.0</v>
      </c>
      <c r="J103" s="6">
        <v>1252.0</v>
      </c>
      <c r="K103" s="6">
        <v>5.0</v>
      </c>
      <c r="L103" s="6">
        <f t="shared" si="3"/>
        <v>7726.908</v>
      </c>
      <c r="M103" s="6">
        <f t="shared" si="4"/>
        <v>46070.8</v>
      </c>
      <c r="N103" s="6">
        <f t="shared" si="5"/>
        <v>48374.34</v>
      </c>
      <c r="O103" s="6">
        <v>50.0</v>
      </c>
      <c r="P103" s="6">
        <f t="shared" si="6"/>
        <v>1546</v>
      </c>
    </row>
    <row r="104" ht="14.25" customHeight="1">
      <c r="A104" s="6">
        <v>52.0</v>
      </c>
      <c r="B104" s="4">
        <v>44591.0</v>
      </c>
      <c r="C104" s="4" t="str">
        <f t="shared" si="1"/>
        <v>Jan</v>
      </c>
      <c r="D104" s="4" t="str">
        <f t="shared" si="2"/>
        <v>2022</v>
      </c>
      <c r="E104" s="6" t="s">
        <v>14</v>
      </c>
      <c r="F104" s="6" t="s">
        <v>15</v>
      </c>
      <c r="G104" s="6" t="s">
        <v>21</v>
      </c>
      <c r="H104" s="6">
        <v>118.91</v>
      </c>
      <c r="I104" s="6">
        <v>0.0</v>
      </c>
      <c r="J104" s="6">
        <v>2400.0</v>
      </c>
      <c r="K104" s="6">
        <v>5.0</v>
      </c>
      <c r="L104" s="6">
        <f t="shared" si="3"/>
        <v>0</v>
      </c>
      <c r="M104" s="6">
        <f t="shared" si="4"/>
        <v>285384</v>
      </c>
      <c r="N104" s="6">
        <f t="shared" si="5"/>
        <v>299653.2</v>
      </c>
      <c r="O104" s="6">
        <v>50.0</v>
      </c>
      <c r="P104" s="6">
        <f t="shared" si="6"/>
        <v>5945.5</v>
      </c>
    </row>
    <row r="105" ht="14.25" customHeight="1">
      <c r="A105" s="6">
        <v>52.0</v>
      </c>
      <c r="B105" s="4">
        <v>44650.0</v>
      </c>
      <c r="C105" s="4" t="str">
        <f t="shared" si="1"/>
        <v>Mar</v>
      </c>
      <c r="D105" s="4" t="str">
        <f t="shared" si="2"/>
        <v>2022</v>
      </c>
      <c r="E105" s="6" t="s">
        <v>14</v>
      </c>
      <c r="F105" s="6" t="s">
        <v>15</v>
      </c>
      <c r="G105" s="6" t="s">
        <v>20</v>
      </c>
      <c r="H105" s="6">
        <v>478.44</v>
      </c>
      <c r="I105" s="6">
        <v>0.0</v>
      </c>
      <c r="J105" s="6">
        <v>1500.0</v>
      </c>
      <c r="K105" s="6">
        <v>5.0</v>
      </c>
      <c r="L105" s="6">
        <f t="shared" si="3"/>
        <v>0</v>
      </c>
      <c r="M105" s="6">
        <f t="shared" si="4"/>
        <v>717660</v>
      </c>
      <c r="N105" s="6">
        <f t="shared" si="5"/>
        <v>753543</v>
      </c>
      <c r="O105" s="6">
        <v>50.0</v>
      </c>
      <c r="P105" s="6">
        <f t="shared" si="6"/>
        <v>23922</v>
      </c>
    </row>
    <row r="106" ht="14.25" customHeight="1">
      <c r="A106" s="6">
        <v>533.0</v>
      </c>
      <c r="B106" s="4">
        <v>44561.0</v>
      </c>
      <c r="C106" s="4" t="str">
        <f t="shared" si="1"/>
        <v>Dec</v>
      </c>
      <c r="D106" s="4" t="str">
        <f t="shared" si="2"/>
        <v>2021</v>
      </c>
      <c r="E106" s="6" t="s">
        <v>22</v>
      </c>
      <c r="F106" s="6" t="s">
        <v>12</v>
      </c>
      <c r="G106" s="6" t="s">
        <v>18</v>
      </c>
      <c r="H106" s="6">
        <v>31.02</v>
      </c>
      <c r="I106" s="6">
        <v>0.0</v>
      </c>
      <c r="J106" s="6">
        <v>1590.0</v>
      </c>
      <c r="K106" s="6">
        <v>5.0</v>
      </c>
      <c r="L106" s="6">
        <f t="shared" si="3"/>
        <v>0</v>
      </c>
      <c r="M106" s="6">
        <f t="shared" si="4"/>
        <v>49321.8</v>
      </c>
      <c r="N106" s="6">
        <f t="shared" si="5"/>
        <v>51787.89</v>
      </c>
      <c r="O106" s="6">
        <v>50.0</v>
      </c>
      <c r="P106" s="6">
        <f t="shared" si="6"/>
        <v>1551</v>
      </c>
    </row>
    <row r="107" ht="14.25" customHeight="1">
      <c r="A107" s="6">
        <v>527.0</v>
      </c>
      <c r="B107" s="4">
        <v>44550.0</v>
      </c>
      <c r="C107" s="4" t="str">
        <f t="shared" si="1"/>
        <v>Dec</v>
      </c>
      <c r="D107" s="4" t="str">
        <f t="shared" si="2"/>
        <v>2021</v>
      </c>
      <c r="E107" s="6" t="s">
        <v>14</v>
      </c>
      <c r="F107" s="6" t="s">
        <v>15</v>
      </c>
      <c r="G107" s="6" t="s">
        <v>13</v>
      </c>
      <c r="H107" s="6">
        <v>601.22</v>
      </c>
      <c r="I107" s="6">
        <v>0.0</v>
      </c>
      <c r="J107" s="6">
        <v>400.0</v>
      </c>
      <c r="K107" s="6">
        <v>5.0</v>
      </c>
      <c r="L107" s="6">
        <f t="shared" si="3"/>
        <v>0</v>
      </c>
      <c r="M107" s="6">
        <f t="shared" si="4"/>
        <v>240488</v>
      </c>
      <c r="N107" s="6">
        <f t="shared" si="5"/>
        <v>252512.4</v>
      </c>
      <c r="O107" s="6">
        <v>50.0</v>
      </c>
      <c r="P107" s="6">
        <f t="shared" si="6"/>
        <v>30061</v>
      </c>
    </row>
    <row r="108" ht="14.25" customHeight="1">
      <c r="A108" s="6">
        <v>527.0</v>
      </c>
      <c r="B108" s="4">
        <v>44550.0</v>
      </c>
      <c r="C108" s="4" t="str">
        <f t="shared" si="1"/>
        <v>Dec</v>
      </c>
      <c r="D108" s="4" t="str">
        <f t="shared" si="2"/>
        <v>2021</v>
      </c>
      <c r="E108" s="6" t="s">
        <v>14</v>
      </c>
      <c r="F108" s="6" t="s">
        <v>15</v>
      </c>
      <c r="G108" s="6" t="s">
        <v>21</v>
      </c>
      <c r="H108" s="6">
        <v>182.26</v>
      </c>
      <c r="I108" s="6">
        <v>0.0</v>
      </c>
      <c r="J108" s="6">
        <v>1850.0</v>
      </c>
      <c r="K108" s="6">
        <v>5.0</v>
      </c>
      <c r="L108" s="6">
        <f t="shared" si="3"/>
        <v>0</v>
      </c>
      <c r="M108" s="6">
        <f t="shared" si="4"/>
        <v>337181</v>
      </c>
      <c r="N108" s="6">
        <f t="shared" si="5"/>
        <v>354040.05</v>
      </c>
      <c r="O108" s="6">
        <v>50.0</v>
      </c>
      <c r="P108" s="6">
        <f t="shared" si="6"/>
        <v>9113</v>
      </c>
    </row>
    <row r="109" ht="14.25" customHeight="1">
      <c r="A109" s="6">
        <v>527.0</v>
      </c>
      <c r="B109" s="4">
        <v>44550.0</v>
      </c>
      <c r="C109" s="4" t="str">
        <f t="shared" si="1"/>
        <v>Dec</v>
      </c>
      <c r="D109" s="4" t="str">
        <f t="shared" si="2"/>
        <v>2021</v>
      </c>
      <c r="E109" s="6" t="s">
        <v>14</v>
      </c>
      <c r="F109" s="6" t="s">
        <v>15</v>
      </c>
      <c r="G109" s="6" t="s">
        <v>20</v>
      </c>
      <c r="H109" s="6">
        <v>755.4</v>
      </c>
      <c r="I109" s="6">
        <v>0.0</v>
      </c>
      <c r="J109" s="6">
        <v>1300.0</v>
      </c>
      <c r="K109" s="6">
        <v>5.0</v>
      </c>
      <c r="L109" s="6">
        <f t="shared" si="3"/>
        <v>0</v>
      </c>
      <c r="M109" s="6">
        <f t="shared" si="4"/>
        <v>982020</v>
      </c>
      <c r="N109" s="6">
        <f t="shared" si="5"/>
        <v>1031121</v>
      </c>
      <c r="O109" s="6">
        <v>50.0</v>
      </c>
      <c r="P109" s="6">
        <f t="shared" si="6"/>
        <v>37770</v>
      </c>
    </row>
    <row r="110" ht="14.25" customHeight="1">
      <c r="A110" s="6">
        <v>532.0</v>
      </c>
      <c r="B110" s="4">
        <v>44561.0</v>
      </c>
      <c r="C110" s="4" t="str">
        <f t="shared" si="1"/>
        <v>Dec</v>
      </c>
      <c r="D110" s="4" t="str">
        <f t="shared" si="2"/>
        <v>2021</v>
      </c>
      <c r="E110" s="6" t="s">
        <v>22</v>
      </c>
      <c r="F110" s="6" t="s">
        <v>12</v>
      </c>
      <c r="G110" s="6" t="s">
        <v>19</v>
      </c>
      <c r="H110" s="6">
        <v>57.1</v>
      </c>
      <c r="I110" s="6">
        <v>0.0</v>
      </c>
      <c r="J110" s="6">
        <v>840.0</v>
      </c>
      <c r="K110" s="6">
        <v>5.0</v>
      </c>
      <c r="L110" s="6">
        <f t="shared" si="3"/>
        <v>0</v>
      </c>
      <c r="M110" s="6">
        <f t="shared" si="4"/>
        <v>47964</v>
      </c>
      <c r="N110" s="6">
        <f t="shared" si="5"/>
        <v>50362.2</v>
      </c>
      <c r="O110" s="6">
        <v>50.0</v>
      </c>
      <c r="P110" s="6">
        <f t="shared" si="6"/>
        <v>2855</v>
      </c>
    </row>
    <row r="111" ht="14.25" customHeight="1">
      <c r="A111" s="6" t="s">
        <v>31</v>
      </c>
      <c r="B111" s="4">
        <v>44560.0</v>
      </c>
      <c r="C111" s="4" t="str">
        <f t="shared" si="1"/>
        <v>Dec</v>
      </c>
      <c r="D111" s="4" t="str">
        <f t="shared" si="2"/>
        <v>2021</v>
      </c>
      <c r="E111" s="6" t="s">
        <v>32</v>
      </c>
      <c r="F111" s="6" t="s">
        <v>15</v>
      </c>
      <c r="G111" s="6" t="s">
        <v>20</v>
      </c>
      <c r="H111" s="6">
        <v>214.286</v>
      </c>
      <c r="I111" s="6">
        <v>0.0</v>
      </c>
      <c r="J111" s="6">
        <v>1400.0</v>
      </c>
      <c r="K111" s="6">
        <v>5.0</v>
      </c>
      <c r="L111" s="6">
        <f t="shared" si="3"/>
        <v>0</v>
      </c>
      <c r="M111" s="6">
        <f t="shared" si="4"/>
        <v>300000.4</v>
      </c>
      <c r="N111" s="6">
        <f t="shared" si="5"/>
        <v>315000.42</v>
      </c>
      <c r="O111" s="6">
        <v>50.0</v>
      </c>
      <c r="P111" s="6">
        <f t="shared" si="6"/>
        <v>10714.3</v>
      </c>
    </row>
    <row r="112" ht="14.25" customHeight="1">
      <c r="A112" s="6">
        <v>531.0</v>
      </c>
      <c r="B112" s="4">
        <v>44561.0</v>
      </c>
      <c r="C112" s="4" t="str">
        <f t="shared" si="1"/>
        <v>Dec</v>
      </c>
      <c r="D112" s="4" t="str">
        <f t="shared" si="2"/>
        <v>2021</v>
      </c>
      <c r="E112" s="6" t="s">
        <v>22</v>
      </c>
      <c r="F112" s="6" t="s">
        <v>12</v>
      </c>
      <c r="G112" s="6" t="s">
        <v>17</v>
      </c>
      <c r="H112" s="6">
        <v>145.76</v>
      </c>
      <c r="I112" s="6">
        <v>0.0</v>
      </c>
      <c r="J112" s="6">
        <v>705.0</v>
      </c>
      <c r="K112" s="6">
        <v>5.0</v>
      </c>
      <c r="L112" s="6">
        <f t="shared" si="3"/>
        <v>0</v>
      </c>
      <c r="M112" s="6">
        <f t="shared" si="4"/>
        <v>102760.8</v>
      </c>
      <c r="N112" s="6">
        <f t="shared" si="5"/>
        <v>107898.84</v>
      </c>
      <c r="O112" s="6">
        <v>50.0</v>
      </c>
      <c r="P112" s="6">
        <f t="shared" si="6"/>
        <v>7288</v>
      </c>
    </row>
    <row r="113" ht="14.25" customHeight="1">
      <c r="A113" s="6">
        <v>524.0</v>
      </c>
      <c r="B113" s="4">
        <v>44535.0</v>
      </c>
      <c r="C113" s="4" t="str">
        <f t="shared" si="1"/>
        <v>Dec</v>
      </c>
      <c r="D113" s="4" t="str">
        <f t="shared" si="2"/>
        <v>2021</v>
      </c>
      <c r="E113" s="6" t="s">
        <v>23</v>
      </c>
      <c r="F113" s="6" t="s">
        <v>15</v>
      </c>
      <c r="G113" s="6" t="s">
        <v>20</v>
      </c>
      <c r="H113" s="6">
        <v>632.653</v>
      </c>
      <c r="I113" s="6">
        <v>0.0</v>
      </c>
      <c r="J113" s="6">
        <v>1400.0</v>
      </c>
      <c r="K113" s="6">
        <v>5.0</v>
      </c>
      <c r="L113" s="6">
        <f t="shared" si="3"/>
        <v>0</v>
      </c>
      <c r="M113" s="6">
        <f t="shared" si="4"/>
        <v>885714.2</v>
      </c>
      <c r="N113" s="6">
        <f t="shared" si="5"/>
        <v>929999.91</v>
      </c>
      <c r="O113" s="6">
        <v>50.0</v>
      </c>
      <c r="P113" s="6">
        <f t="shared" si="6"/>
        <v>31632.65</v>
      </c>
    </row>
    <row r="114" ht="14.25" customHeight="1">
      <c r="A114" s="6">
        <v>522.0</v>
      </c>
      <c r="B114" s="4">
        <v>44520.0</v>
      </c>
      <c r="C114" s="4" t="str">
        <f t="shared" si="1"/>
        <v>Nov</v>
      </c>
      <c r="D114" s="4" t="str">
        <f t="shared" si="2"/>
        <v>2021</v>
      </c>
      <c r="E114" s="6" t="s">
        <v>14</v>
      </c>
      <c r="F114" s="6" t="s">
        <v>15</v>
      </c>
      <c r="G114" s="6" t="s">
        <v>17</v>
      </c>
      <c r="H114" s="6">
        <v>1581.18</v>
      </c>
      <c r="I114" s="6">
        <v>0.0</v>
      </c>
      <c r="J114" s="6">
        <v>800.0</v>
      </c>
      <c r="K114" s="6">
        <v>5.0</v>
      </c>
      <c r="L114" s="6">
        <f t="shared" si="3"/>
        <v>0</v>
      </c>
      <c r="M114" s="6">
        <f t="shared" si="4"/>
        <v>1264944</v>
      </c>
      <c r="N114" s="6">
        <f t="shared" si="5"/>
        <v>1328191.2</v>
      </c>
      <c r="O114" s="6">
        <v>50.0</v>
      </c>
      <c r="P114" s="6">
        <f t="shared" si="6"/>
        <v>79059</v>
      </c>
    </row>
    <row r="115" ht="14.25" customHeight="1">
      <c r="A115" s="6">
        <v>522.0</v>
      </c>
      <c r="B115" s="4">
        <v>44520.0</v>
      </c>
      <c r="C115" s="4" t="str">
        <f t="shared" si="1"/>
        <v>Nov</v>
      </c>
      <c r="D115" s="4" t="str">
        <f t="shared" si="2"/>
        <v>2021</v>
      </c>
      <c r="E115" s="6" t="s">
        <v>14</v>
      </c>
      <c r="F115" s="6" t="s">
        <v>15</v>
      </c>
      <c r="G115" s="6" t="s">
        <v>13</v>
      </c>
      <c r="H115" s="6">
        <v>593.93</v>
      </c>
      <c r="I115" s="6">
        <v>0.0</v>
      </c>
      <c r="J115" s="6">
        <v>400.0</v>
      </c>
      <c r="K115" s="6">
        <v>5.0</v>
      </c>
      <c r="L115" s="6">
        <f t="shared" si="3"/>
        <v>0</v>
      </c>
      <c r="M115" s="6">
        <f t="shared" si="4"/>
        <v>237572</v>
      </c>
      <c r="N115" s="6">
        <f t="shared" si="5"/>
        <v>249450.6</v>
      </c>
      <c r="O115" s="6">
        <v>50.0</v>
      </c>
      <c r="P115" s="6">
        <f t="shared" si="6"/>
        <v>29696.5</v>
      </c>
    </row>
    <row r="116" ht="14.25" customHeight="1">
      <c r="A116" s="6">
        <v>522.0</v>
      </c>
      <c r="B116" s="4">
        <v>44520.0</v>
      </c>
      <c r="C116" s="4" t="str">
        <f t="shared" si="1"/>
        <v>Nov</v>
      </c>
      <c r="D116" s="4" t="str">
        <f t="shared" si="2"/>
        <v>2021</v>
      </c>
      <c r="E116" s="6" t="s">
        <v>14</v>
      </c>
      <c r="F116" s="6" t="s">
        <v>15</v>
      </c>
      <c r="G116" s="6" t="s">
        <v>21</v>
      </c>
      <c r="H116" s="6">
        <v>430.09</v>
      </c>
      <c r="I116" s="6">
        <v>0.0</v>
      </c>
      <c r="J116" s="6">
        <v>1850.0</v>
      </c>
      <c r="K116" s="6">
        <v>5.0</v>
      </c>
      <c r="L116" s="6">
        <f t="shared" si="3"/>
        <v>0</v>
      </c>
      <c r="M116" s="6">
        <f t="shared" si="4"/>
        <v>795666.5</v>
      </c>
      <c r="N116" s="6">
        <f t="shared" si="5"/>
        <v>835449.825</v>
      </c>
      <c r="O116" s="6">
        <v>50.0</v>
      </c>
      <c r="P116" s="6">
        <f t="shared" si="6"/>
        <v>21504.5</v>
      </c>
    </row>
    <row r="117" ht="14.25" customHeight="1">
      <c r="A117" s="6">
        <v>522.0</v>
      </c>
      <c r="B117" s="4">
        <v>44520.0</v>
      </c>
      <c r="C117" s="4" t="str">
        <f t="shared" si="1"/>
        <v>Nov</v>
      </c>
      <c r="D117" s="4" t="str">
        <f t="shared" si="2"/>
        <v>2021</v>
      </c>
      <c r="E117" s="6" t="s">
        <v>14</v>
      </c>
      <c r="F117" s="6" t="s">
        <v>15</v>
      </c>
      <c r="G117" s="6" t="s">
        <v>20</v>
      </c>
      <c r="H117" s="6">
        <v>503.65</v>
      </c>
      <c r="I117" s="6">
        <v>0.0</v>
      </c>
      <c r="J117" s="6">
        <v>1300.0</v>
      </c>
      <c r="K117" s="6">
        <v>5.0</v>
      </c>
      <c r="L117" s="6">
        <f t="shared" si="3"/>
        <v>0</v>
      </c>
      <c r="M117" s="6">
        <f t="shared" si="4"/>
        <v>654745</v>
      </c>
      <c r="N117" s="6">
        <f t="shared" si="5"/>
        <v>687482.25</v>
      </c>
      <c r="O117" s="6">
        <v>50.0</v>
      </c>
      <c r="P117" s="6">
        <f t="shared" si="6"/>
        <v>25182.5</v>
      </c>
    </row>
    <row r="118" ht="14.25" customHeight="1">
      <c r="A118" s="6">
        <v>521.0</v>
      </c>
      <c r="B118" s="4">
        <v>44504.0</v>
      </c>
      <c r="C118" s="4" t="str">
        <f t="shared" si="1"/>
        <v>Nov</v>
      </c>
      <c r="D118" s="4" t="str">
        <f t="shared" si="2"/>
        <v>2021</v>
      </c>
      <c r="E118" s="6" t="s">
        <v>22</v>
      </c>
      <c r="F118" s="6" t="s">
        <v>12</v>
      </c>
      <c r="G118" s="6" t="s">
        <v>17</v>
      </c>
      <c r="H118" s="6">
        <v>376.65</v>
      </c>
      <c r="I118" s="6">
        <v>0.0</v>
      </c>
      <c r="J118" s="6">
        <v>980.0</v>
      </c>
      <c r="K118" s="6">
        <v>5.0</v>
      </c>
      <c r="L118" s="6">
        <f t="shared" si="3"/>
        <v>0</v>
      </c>
      <c r="M118" s="6">
        <f t="shared" si="4"/>
        <v>369117</v>
      </c>
      <c r="N118" s="6">
        <f t="shared" si="5"/>
        <v>387572.85</v>
      </c>
      <c r="O118" s="6">
        <v>50.0</v>
      </c>
      <c r="P118" s="6">
        <f t="shared" si="6"/>
        <v>18832.5</v>
      </c>
    </row>
    <row r="119" ht="14.25" customHeight="1">
      <c r="A119" s="6">
        <v>520.0</v>
      </c>
      <c r="B119" s="4">
        <v>44502.0</v>
      </c>
      <c r="C119" s="4" t="str">
        <f t="shared" si="1"/>
        <v>Nov</v>
      </c>
      <c r="D119" s="4" t="str">
        <f t="shared" si="2"/>
        <v>2021</v>
      </c>
      <c r="E119" s="6" t="s">
        <v>22</v>
      </c>
      <c r="F119" s="6" t="s">
        <v>12</v>
      </c>
      <c r="G119" s="6" t="s">
        <v>17</v>
      </c>
      <c r="H119" s="6">
        <v>341.12</v>
      </c>
      <c r="I119" s="6">
        <v>0.0</v>
      </c>
      <c r="J119" s="6">
        <v>980.0</v>
      </c>
      <c r="K119" s="6">
        <v>5.0</v>
      </c>
      <c r="L119" s="6">
        <f t="shared" si="3"/>
        <v>0</v>
      </c>
      <c r="M119" s="6">
        <f t="shared" si="4"/>
        <v>334297.6</v>
      </c>
      <c r="N119" s="6">
        <f t="shared" si="5"/>
        <v>351012.48</v>
      </c>
      <c r="O119" s="6">
        <v>50.0</v>
      </c>
      <c r="P119" s="6">
        <f t="shared" si="6"/>
        <v>17056</v>
      </c>
    </row>
    <row r="120" ht="14.25" customHeight="1">
      <c r="A120" s="6">
        <v>519.0</v>
      </c>
      <c r="B120" s="4">
        <v>44500.0</v>
      </c>
      <c r="C120" s="4" t="str">
        <f t="shared" si="1"/>
        <v>Oct</v>
      </c>
      <c r="D120" s="4" t="str">
        <f t="shared" si="2"/>
        <v>2021</v>
      </c>
      <c r="E120" s="6" t="s">
        <v>22</v>
      </c>
      <c r="F120" s="6" t="s">
        <v>12</v>
      </c>
      <c r="G120" s="6" t="s">
        <v>17</v>
      </c>
      <c r="H120" s="6">
        <v>54.5</v>
      </c>
      <c r="I120" s="6">
        <v>0.0</v>
      </c>
      <c r="J120" s="6">
        <v>980.0</v>
      </c>
      <c r="K120" s="6">
        <v>5.0</v>
      </c>
      <c r="L120" s="6">
        <f t="shared" si="3"/>
        <v>0</v>
      </c>
      <c r="M120" s="6">
        <f t="shared" si="4"/>
        <v>53410</v>
      </c>
      <c r="N120" s="6">
        <f t="shared" si="5"/>
        <v>56080.5</v>
      </c>
      <c r="O120" s="6">
        <v>50.0</v>
      </c>
      <c r="P120" s="6">
        <f t="shared" si="6"/>
        <v>2725</v>
      </c>
    </row>
    <row r="121" ht="14.25" customHeight="1">
      <c r="A121" s="6">
        <v>518.0</v>
      </c>
      <c r="B121" s="4">
        <v>44499.0</v>
      </c>
      <c r="C121" s="4" t="str">
        <f t="shared" si="1"/>
        <v>Oct</v>
      </c>
      <c r="D121" s="4" t="str">
        <f t="shared" si="2"/>
        <v>2021</v>
      </c>
      <c r="E121" s="6" t="s">
        <v>22</v>
      </c>
      <c r="F121" s="6" t="s">
        <v>12</v>
      </c>
      <c r="G121" s="6" t="s">
        <v>17</v>
      </c>
      <c r="H121" s="6">
        <v>356.71</v>
      </c>
      <c r="I121" s="6">
        <v>0.0</v>
      </c>
      <c r="J121" s="6">
        <v>980.0</v>
      </c>
      <c r="K121" s="6">
        <v>5.0</v>
      </c>
      <c r="L121" s="6">
        <f t="shared" si="3"/>
        <v>0</v>
      </c>
      <c r="M121" s="6">
        <f t="shared" si="4"/>
        <v>349575.8</v>
      </c>
      <c r="N121" s="6">
        <f t="shared" si="5"/>
        <v>367054.59</v>
      </c>
      <c r="O121" s="6">
        <v>50.0</v>
      </c>
      <c r="P121" s="6">
        <f t="shared" si="6"/>
        <v>17835.5</v>
      </c>
    </row>
    <row r="122" ht="14.25" customHeight="1">
      <c r="A122" s="6">
        <v>517.0</v>
      </c>
      <c r="B122" s="4">
        <v>44499.0</v>
      </c>
      <c r="C122" s="4" t="str">
        <f t="shared" si="1"/>
        <v>Oct</v>
      </c>
      <c r="D122" s="4" t="str">
        <f t="shared" si="2"/>
        <v>2021</v>
      </c>
      <c r="E122" s="6" t="s">
        <v>22</v>
      </c>
      <c r="F122" s="6" t="s">
        <v>12</v>
      </c>
      <c r="G122" s="6" t="s">
        <v>20</v>
      </c>
      <c r="H122" s="6">
        <v>219.04</v>
      </c>
      <c r="I122" s="6">
        <v>0.0</v>
      </c>
      <c r="J122" s="6">
        <v>1300.0</v>
      </c>
      <c r="K122" s="6">
        <v>5.0</v>
      </c>
      <c r="L122" s="6">
        <f t="shared" si="3"/>
        <v>0</v>
      </c>
      <c r="M122" s="6">
        <f t="shared" si="4"/>
        <v>284752</v>
      </c>
      <c r="N122" s="6">
        <f t="shared" si="5"/>
        <v>298989.6</v>
      </c>
      <c r="O122" s="6">
        <v>50.0</v>
      </c>
      <c r="P122" s="6">
        <f t="shared" si="6"/>
        <v>10952</v>
      </c>
    </row>
    <row r="123" ht="14.25" customHeight="1">
      <c r="A123" s="6">
        <v>47.0</v>
      </c>
      <c r="B123" s="4">
        <v>44642.0</v>
      </c>
      <c r="C123" s="4" t="str">
        <f t="shared" si="1"/>
        <v>Mar</v>
      </c>
      <c r="D123" s="4" t="str">
        <f t="shared" si="2"/>
        <v>2022</v>
      </c>
      <c r="E123" s="6" t="s">
        <v>11</v>
      </c>
      <c r="F123" s="6" t="s">
        <v>12</v>
      </c>
      <c r="G123" s="6" t="s">
        <v>20</v>
      </c>
      <c r="H123" s="6">
        <v>248.68</v>
      </c>
      <c r="I123" s="6">
        <v>0.0</v>
      </c>
      <c r="J123" s="6">
        <v>14754.0</v>
      </c>
      <c r="K123" s="6">
        <v>5.0</v>
      </c>
      <c r="L123" s="6">
        <f t="shared" si="3"/>
        <v>0</v>
      </c>
      <c r="M123" s="6">
        <f t="shared" si="4"/>
        <v>3669024.72</v>
      </c>
      <c r="N123" s="6">
        <f t="shared" si="5"/>
        <v>3852475.956</v>
      </c>
      <c r="O123" s="6">
        <v>50.0</v>
      </c>
      <c r="P123" s="6">
        <f t="shared" si="6"/>
        <v>12434</v>
      </c>
    </row>
    <row r="124" ht="14.25" customHeight="1">
      <c r="A124" s="6">
        <v>47.0</v>
      </c>
      <c r="B124" s="4">
        <v>44642.0</v>
      </c>
      <c r="C124" s="4" t="str">
        <f t="shared" si="1"/>
        <v>Mar</v>
      </c>
      <c r="D124" s="4" t="str">
        <f t="shared" si="2"/>
        <v>2022</v>
      </c>
      <c r="E124" s="6" t="s">
        <v>11</v>
      </c>
      <c r="F124" s="6" t="s">
        <v>12</v>
      </c>
      <c r="G124" s="6" t="s">
        <v>21</v>
      </c>
      <c r="H124" s="6">
        <v>271.88</v>
      </c>
      <c r="I124" s="6">
        <v>0.0</v>
      </c>
      <c r="J124" s="6">
        <v>2550.0</v>
      </c>
      <c r="K124" s="6">
        <v>5.0</v>
      </c>
      <c r="L124" s="6">
        <f t="shared" si="3"/>
        <v>0</v>
      </c>
      <c r="M124" s="6">
        <f t="shared" si="4"/>
        <v>693294</v>
      </c>
      <c r="N124" s="6">
        <f t="shared" si="5"/>
        <v>727958.7</v>
      </c>
      <c r="O124" s="6">
        <v>50.0</v>
      </c>
      <c r="P124" s="6">
        <f t="shared" si="6"/>
        <v>13594</v>
      </c>
    </row>
    <row r="125" ht="14.25" customHeight="1">
      <c r="A125" s="6">
        <v>17.0</v>
      </c>
      <c r="B125" s="4">
        <v>44612.0</v>
      </c>
      <c r="C125" s="4" t="str">
        <f t="shared" si="1"/>
        <v>Feb</v>
      </c>
      <c r="D125" s="4" t="str">
        <f t="shared" si="2"/>
        <v>2022</v>
      </c>
      <c r="E125" s="6" t="s">
        <v>23</v>
      </c>
      <c r="F125" s="6" t="s">
        <v>15</v>
      </c>
      <c r="G125" s="6" t="s">
        <v>20</v>
      </c>
      <c r="H125" s="6">
        <v>161.97</v>
      </c>
      <c r="I125" s="6">
        <v>0.0</v>
      </c>
      <c r="J125" s="6">
        <v>1300.0</v>
      </c>
      <c r="K125" s="6">
        <v>5.0</v>
      </c>
      <c r="L125" s="6">
        <f t="shared" si="3"/>
        <v>0</v>
      </c>
      <c r="M125" s="6">
        <f t="shared" si="4"/>
        <v>210561</v>
      </c>
      <c r="N125" s="6">
        <f t="shared" si="5"/>
        <v>221089.05</v>
      </c>
      <c r="O125" s="6">
        <v>50.0</v>
      </c>
      <c r="P125" s="6">
        <f t="shared" si="6"/>
        <v>8098.5</v>
      </c>
    </row>
    <row r="126" ht="14.25" customHeight="1">
      <c r="A126" s="6">
        <v>17.0</v>
      </c>
      <c r="B126" s="4">
        <v>44612.0</v>
      </c>
      <c r="C126" s="4" t="str">
        <f t="shared" si="1"/>
        <v>Feb</v>
      </c>
      <c r="D126" s="4" t="str">
        <f t="shared" si="2"/>
        <v>2022</v>
      </c>
      <c r="E126" s="6" t="s">
        <v>23</v>
      </c>
      <c r="F126" s="6" t="s">
        <v>15</v>
      </c>
      <c r="G126" s="6" t="s">
        <v>21</v>
      </c>
      <c r="H126" s="6">
        <v>35.46</v>
      </c>
      <c r="I126" s="6">
        <v>0.0</v>
      </c>
      <c r="J126" s="6">
        <v>1900.0</v>
      </c>
      <c r="K126" s="6">
        <v>5.0</v>
      </c>
      <c r="L126" s="6">
        <f t="shared" si="3"/>
        <v>0</v>
      </c>
      <c r="M126" s="6">
        <f t="shared" si="4"/>
        <v>67374</v>
      </c>
      <c r="N126" s="6">
        <f t="shared" si="5"/>
        <v>70742.7</v>
      </c>
      <c r="O126" s="6">
        <v>50.0</v>
      </c>
      <c r="P126" s="6">
        <f t="shared" si="6"/>
        <v>1773</v>
      </c>
    </row>
    <row r="127" ht="14.25" customHeight="1">
      <c r="A127" s="6">
        <v>17.0</v>
      </c>
      <c r="B127" s="4">
        <v>44650.0</v>
      </c>
      <c r="C127" s="4" t="str">
        <f t="shared" si="1"/>
        <v>Mar</v>
      </c>
      <c r="D127" s="4" t="str">
        <f t="shared" si="2"/>
        <v>2022</v>
      </c>
      <c r="E127" s="6" t="s">
        <v>23</v>
      </c>
      <c r="F127" s="6" t="s">
        <v>15</v>
      </c>
      <c r="G127" s="6" t="s">
        <v>33</v>
      </c>
      <c r="H127" s="6">
        <v>779.3</v>
      </c>
      <c r="I127" s="6">
        <v>0.0</v>
      </c>
      <c r="J127" s="6">
        <v>1600.0</v>
      </c>
      <c r="K127" s="6">
        <v>5.0</v>
      </c>
      <c r="L127" s="6">
        <f t="shared" si="3"/>
        <v>0</v>
      </c>
      <c r="M127" s="6">
        <f t="shared" si="4"/>
        <v>1246880</v>
      </c>
      <c r="N127" s="6">
        <f t="shared" si="5"/>
        <v>1309224</v>
      </c>
      <c r="O127" s="6">
        <v>50.0</v>
      </c>
      <c r="P127" s="6">
        <f t="shared" si="6"/>
        <v>38965</v>
      </c>
    </row>
    <row r="128" ht="14.25" customHeight="1">
      <c r="A128" s="6">
        <v>12.0</v>
      </c>
      <c r="B128" s="4">
        <v>44600.0</v>
      </c>
      <c r="C128" s="4" t="str">
        <f t="shared" si="1"/>
        <v>Feb</v>
      </c>
      <c r="D128" s="4" t="str">
        <f t="shared" si="2"/>
        <v>2022</v>
      </c>
      <c r="E128" s="6" t="s">
        <v>23</v>
      </c>
      <c r="F128" s="6" t="s">
        <v>15</v>
      </c>
      <c r="G128" s="6" t="s">
        <v>20</v>
      </c>
      <c r="H128" s="6">
        <v>612.245</v>
      </c>
      <c r="I128" s="6">
        <v>0.0</v>
      </c>
      <c r="J128" s="6">
        <v>1400.0</v>
      </c>
      <c r="K128" s="6">
        <v>8.0</v>
      </c>
      <c r="L128" s="6">
        <f t="shared" si="3"/>
        <v>0</v>
      </c>
      <c r="M128" s="6">
        <f t="shared" si="4"/>
        <v>857143</v>
      </c>
      <c r="N128" s="6">
        <f t="shared" si="5"/>
        <v>925714.44</v>
      </c>
      <c r="O128" s="6">
        <v>50.0</v>
      </c>
      <c r="P128" s="6">
        <f t="shared" si="6"/>
        <v>30612.25</v>
      </c>
    </row>
    <row r="129" ht="14.25" customHeight="1">
      <c r="A129" s="6">
        <v>565.0</v>
      </c>
      <c r="B129" s="4">
        <v>44651.0</v>
      </c>
      <c r="C129" s="4" t="str">
        <f t="shared" si="1"/>
        <v>Mar</v>
      </c>
      <c r="D129" s="4" t="str">
        <f t="shared" si="2"/>
        <v>2022</v>
      </c>
      <c r="E129" s="6" t="s">
        <v>14</v>
      </c>
      <c r="F129" s="6" t="s">
        <v>15</v>
      </c>
      <c r="G129" s="6" t="s">
        <v>13</v>
      </c>
      <c r="H129" s="6">
        <v>229.83</v>
      </c>
      <c r="I129" s="6">
        <v>0.0</v>
      </c>
      <c r="J129" s="6">
        <v>400.0</v>
      </c>
      <c r="K129" s="6">
        <v>5.0</v>
      </c>
      <c r="L129" s="6">
        <f t="shared" si="3"/>
        <v>0</v>
      </c>
      <c r="M129" s="6">
        <f t="shared" si="4"/>
        <v>91932</v>
      </c>
      <c r="N129" s="6">
        <f t="shared" si="5"/>
        <v>96528.6</v>
      </c>
      <c r="O129" s="6">
        <v>50.0</v>
      </c>
      <c r="P129" s="6">
        <f t="shared" si="6"/>
        <v>11491.5</v>
      </c>
    </row>
    <row r="130" ht="14.25" customHeight="1">
      <c r="A130" s="6">
        <v>565.0</v>
      </c>
      <c r="B130" s="4">
        <v>44286.0</v>
      </c>
      <c r="C130" s="4" t="str">
        <f t="shared" si="1"/>
        <v>Mar</v>
      </c>
      <c r="D130" s="4" t="str">
        <f t="shared" si="2"/>
        <v>2021</v>
      </c>
      <c r="E130" s="6" t="s">
        <v>14</v>
      </c>
      <c r="F130" s="6" t="s">
        <v>15</v>
      </c>
      <c r="G130" s="6" t="s">
        <v>17</v>
      </c>
      <c r="H130" s="6">
        <v>2171.16</v>
      </c>
      <c r="I130" s="6">
        <v>0.0</v>
      </c>
      <c r="J130" s="6">
        <v>650.0</v>
      </c>
      <c r="K130" s="6">
        <v>5.0</v>
      </c>
      <c r="L130" s="6">
        <f t="shared" si="3"/>
        <v>0</v>
      </c>
      <c r="M130" s="6">
        <f t="shared" si="4"/>
        <v>1411254</v>
      </c>
      <c r="N130" s="6">
        <f t="shared" si="5"/>
        <v>1481816.7</v>
      </c>
      <c r="O130" s="6">
        <v>50.0</v>
      </c>
      <c r="P130" s="6">
        <f t="shared" si="6"/>
        <v>108558</v>
      </c>
    </row>
    <row r="131" ht="14.25" customHeight="1">
      <c r="A131" s="6">
        <v>565.0</v>
      </c>
      <c r="B131" s="4">
        <v>44286.0</v>
      </c>
      <c r="C131" s="4" t="str">
        <f t="shared" si="1"/>
        <v>Mar</v>
      </c>
      <c r="D131" s="4" t="str">
        <f t="shared" si="2"/>
        <v>2021</v>
      </c>
      <c r="E131" s="6" t="s">
        <v>14</v>
      </c>
      <c r="F131" s="6" t="s">
        <v>15</v>
      </c>
      <c r="G131" s="6" t="s">
        <v>21</v>
      </c>
      <c r="H131" s="6">
        <v>32.66</v>
      </c>
      <c r="I131" s="6">
        <v>0.0</v>
      </c>
      <c r="J131" s="6">
        <v>1850.0</v>
      </c>
      <c r="K131" s="6">
        <v>5.0</v>
      </c>
      <c r="L131" s="6">
        <f t="shared" si="3"/>
        <v>0</v>
      </c>
      <c r="M131" s="6">
        <f t="shared" si="4"/>
        <v>60421</v>
      </c>
      <c r="N131" s="6">
        <f t="shared" si="5"/>
        <v>63442.05</v>
      </c>
      <c r="O131" s="6">
        <v>50.0</v>
      </c>
      <c r="P131" s="6">
        <f t="shared" si="6"/>
        <v>1633</v>
      </c>
    </row>
    <row r="132" ht="14.25" customHeight="1">
      <c r="A132" s="6">
        <v>565.0</v>
      </c>
      <c r="B132" s="4">
        <v>44651.0</v>
      </c>
      <c r="C132" s="4" t="str">
        <f t="shared" si="1"/>
        <v>Mar</v>
      </c>
      <c r="D132" s="4" t="str">
        <f t="shared" si="2"/>
        <v>2022</v>
      </c>
      <c r="E132" s="6" t="s">
        <v>14</v>
      </c>
      <c r="F132" s="6" t="s">
        <v>15</v>
      </c>
      <c r="G132" s="6" t="s">
        <v>20</v>
      </c>
      <c r="H132" s="6">
        <v>258.32</v>
      </c>
      <c r="I132" s="6">
        <v>0.0</v>
      </c>
      <c r="J132" s="6">
        <v>1300.0</v>
      </c>
      <c r="K132" s="6">
        <v>5.0</v>
      </c>
      <c r="L132" s="6">
        <f t="shared" si="3"/>
        <v>0</v>
      </c>
      <c r="M132" s="6">
        <f t="shared" si="4"/>
        <v>335816</v>
      </c>
      <c r="N132" s="6">
        <f t="shared" si="5"/>
        <v>352606.8</v>
      </c>
      <c r="O132" s="6">
        <v>50.0</v>
      </c>
      <c r="P132" s="6">
        <f t="shared" si="6"/>
        <v>12916</v>
      </c>
    </row>
    <row r="133" ht="14.25" customHeight="1">
      <c r="A133" s="6">
        <v>564.0</v>
      </c>
      <c r="B133" s="4">
        <v>44651.0</v>
      </c>
      <c r="C133" s="4" t="str">
        <f t="shared" si="1"/>
        <v>Mar</v>
      </c>
      <c r="D133" s="4" t="str">
        <f t="shared" si="2"/>
        <v>2022</v>
      </c>
      <c r="E133" s="6" t="s">
        <v>11</v>
      </c>
      <c r="F133" s="6" t="s">
        <v>12</v>
      </c>
      <c r="G133" s="6" t="s">
        <v>17</v>
      </c>
      <c r="H133" s="6">
        <v>673.29</v>
      </c>
      <c r="I133" s="6">
        <v>0.0</v>
      </c>
      <c r="J133" s="6">
        <v>640.0</v>
      </c>
      <c r="K133" s="6">
        <v>5.0</v>
      </c>
      <c r="L133" s="6">
        <f t="shared" si="3"/>
        <v>0</v>
      </c>
      <c r="M133" s="6">
        <f t="shared" si="4"/>
        <v>430905.6</v>
      </c>
      <c r="N133" s="6">
        <f t="shared" si="5"/>
        <v>452450.88</v>
      </c>
      <c r="O133" s="6">
        <v>50.0</v>
      </c>
      <c r="P133" s="6">
        <f t="shared" si="6"/>
        <v>33664.5</v>
      </c>
    </row>
    <row r="134" ht="14.25" customHeight="1">
      <c r="A134" s="6">
        <v>564.0</v>
      </c>
      <c r="B134" s="4">
        <v>44651.0</v>
      </c>
      <c r="C134" s="4" t="str">
        <f t="shared" si="1"/>
        <v>Mar</v>
      </c>
      <c r="D134" s="4" t="str">
        <f t="shared" si="2"/>
        <v>2022</v>
      </c>
      <c r="E134" s="6" t="s">
        <v>11</v>
      </c>
      <c r="F134" s="6" t="s">
        <v>12</v>
      </c>
      <c r="G134" s="6" t="s">
        <v>13</v>
      </c>
      <c r="H134" s="6">
        <v>73.07</v>
      </c>
      <c r="I134" s="6">
        <v>0.0</v>
      </c>
      <c r="J134" s="6">
        <v>500.0</v>
      </c>
      <c r="K134" s="6">
        <v>5.0</v>
      </c>
      <c r="L134" s="6">
        <f t="shared" si="3"/>
        <v>0</v>
      </c>
      <c r="M134" s="6">
        <f t="shared" si="4"/>
        <v>36535</v>
      </c>
      <c r="N134" s="6">
        <f t="shared" si="5"/>
        <v>38361.75</v>
      </c>
      <c r="O134" s="6">
        <v>50.0</v>
      </c>
      <c r="P134" s="6">
        <f t="shared" si="6"/>
        <v>3653.5</v>
      </c>
    </row>
    <row r="135" ht="14.25" customHeight="1">
      <c r="A135" s="6">
        <v>563.0</v>
      </c>
      <c r="B135" s="4">
        <v>44651.0</v>
      </c>
      <c r="C135" s="4" t="str">
        <f t="shared" si="1"/>
        <v>Mar</v>
      </c>
      <c r="D135" s="4" t="str">
        <f t="shared" si="2"/>
        <v>2022</v>
      </c>
      <c r="E135" s="6" t="s">
        <v>11</v>
      </c>
      <c r="F135" s="6" t="s">
        <v>12</v>
      </c>
      <c r="G135" s="6" t="s">
        <v>20</v>
      </c>
      <c r="H135" s="6">
        <v>353.62</v>
      </c>
      <c r="I135" s="6">
        <v>0.0</v>
      </c>
      <c r="J135" s="6">
        <v>1500.0</v>
      </c>
      <c r="K135" s="6">
        <v>5.0</v>
      </c>
      <c r="L135" s="6">
        <f t="shared" si="3"/>
        <v>0</v>
      </c>
      <c r="M135" s="6">
        <f t="shared" si="4"/>
        <v>530430</v>
      </c>
      <c r="N135" s="6">
        <f t="shared" si="5"/>
        <v>556951.5</v>
      </c>
      <c r="O135" s="6">
        <v>50.0</v>
      </c>
      <c r="P135" s="6">
        <f t="shared" si="6"/>
        <v>17681</v>
      </c>
    </row>
    <row r="136" ht="14.25" customHeight="1">
      <c r="A136" s="6">
        <v>563.0</v>
      </c>
      <c r="B136" s="4">
        <v>44651.0</v>
      </c>
      <c r="C136" s="4" t="str">
        <f t="shared" si="1"/>
        <v>Mar</v>
      </c>
      <c r="D136" s="4" t="str">
        <f t="shared" si="2"/>
        <v>2022</v>
      </c>
      <c r="E136" s="6" t="s">
        <v>11</v>
      </c>
      <c r="F136" s="6" t="s">
        <v>12</v>
      </c>
      <c r="G136" s="6" t="s">
        <v>20</v>
      </c>
      <c r="H136" s="6">
        <v>315.68</v>
      </c>
      <c r="I136" s="6">
        <v>0.0</v>
      </c>
      <c r="J136" s="6">
        <v>2050.0</v>
      </c>
      <c r="K136" s="6">
        <v>5.0</v>
      </c>
      <c r="L136" s="6">
        <f t="shared" si="3"/>
        <v>0</v>
      </c>
      <c r="M136" s="6">
        <f t="shared" si="4"/>
        <v>647144</v>
      </c>
      <c r="N136" s="6">
        <f t="shared" si="5"/>
        <v>679501.2</v>
      </c>
      <c r="O136" s="6">
        <v>50.0</v>
      </c>
      <c r="P136" s="6">
        <f t="shared" si="6"/>
        <v>15784</v>
      </c>
    </row>
    <row r="137" ht="14.25" customHeight="1">
      <c r="A137" s="6">
        <v>562.0</v>
      </c>
      <c r="B137" s="4">
        <v>44645.0</v>
      </c>
      <c r="C137" s="4" t="str">
        <f t="shared" si="1"/>
        <v>Mar</v>
      </c>
      <c r="D137" s="4" t="str">
        <f t="shared" si="2"/>
        <v>2022</v>
      </c>
      <c r="E137" s="6" t="s">
        <v>11</v>
      </c>
      <c r="F137" s="6" t="s">
        <v>12</v>
      </c>
      <c r="G137" s="6" t="s">
        <v>17</v>
      </c>
      <c r="H137" s="6">
        <v>339.88</v>
      </c>
      <c r="I137" s="6">
        <v>0.0</v>
      </c>
      <c r="J137" s="6">
        <v>640.0</v>
      </c>
      <c r="K137" s="6">
        <v>5.0</v>
      </c>
      <c r="L137" s="6">
        <f t="shared" si="3"/>
        <v>0</v>
      </c>
      <c r="M137" s="6">
        <f t="shared" si="4"/>
        <v>217523.2</v>
      </c>
      <c r="N137" s="6">
        <f t="shared" si="5"/>
        <v>228399.36</v>
      </c>
      <c r="O137" s="6">
        <v>50.0</v>
      </c>
      <c r="P137" s="6">
        <f t="shared" si="6"/>
        <v>16994</v>
      </c>
    </row>
    <row r="138" ht="14.25" customHeight="1">
      <c r="A138" s="6">
        <v>562.0</v>
      </c>
      <c r="B138" s="4">
        <v>44645.0</v>
      </c>
      <c r="C138" s="4" t="str">
        <f t="shared" si="1"/>
        <v>Mar</v>
      </c>
      <c r="D138" s="4" t="str">
        <f t="shared" si="2"/>
        <v>2022</v>
      </c>
      <c r="E138" s="6" t="s">
        <v>11</v>
      </c>
      <c r="F138" s="6" t="s">
        <v>12</v>
      </c>
      <c r="G138" s="6" t="s">
        <v>21</v>
      </c>
      <c r="H138" s="6">
        <v>260.76</v>
      </c>
      <c r="I138" s="6">
        <v>0.0</v>
      </c>
      <c r="J138" s="6">
        <v>2050.0</v>
      </c>
      <c r="K138" s="6">
        <v>5.0</v>
      </c>
      <c r="L138" s="6">
        <f t="shared" si="3"/>
        <v>0</v>
      </c>
      <c r="M138" s="6">
        <f t="shared" si="4"/>
        <v>534558</v>
      </c>
      <c r="N138" s="6">
        <f t="shared" si="5"/>
        <v>561285.9</v>
      </c>
      <c r="O138" s="6">
        <v>50.0</v>
      </c>
      <c r="P138" s="6">
        <f t="shared" si="6"/>
        <v>13038</v>
      </c>
    </row>
    <row r="139" ht="14.25" customHeight="1">
      <c r="A139" s="6">
        <v>562.0</v>
      </c>
      <c r="B139" s="4">
        <v>44645.0</v>
      </c>
      <c r="C139" s="4" t="str">
        <f t="shared" si="1"/>
        <v>Mar</v>
      </c>
      <c r="D139" s="4" t="str">
        <f t="shared" si="2"/>
        <v>2022</v>
      </c>
      <c r="E139" s="6" t="s">
        <v>11</v>
      </c>
      <c r="F139" s="6" t="s">
        <v>12</v>
      </c>
      <c r="G139" s="6" t="s">
        <v>20</v>
      </c>
      <c r="H139" s="6">
        <v>8.1</v>
      </c>
      <c r="I139" s="6">
        <v>0.0</v>
      </c>
      <c r="J139" s="6">
        <v>1300.0</v>
      </c>
      <c r="K139" s="6">
        <v>5.0</v>
      </c>
      <c r="L139" s="6">
        <f t="shared" si="3"/>
        <v>0</v>
      </c>
      <c r="M139" s="6">
        <f t="shared" si="4"/>
        <v>10530</v>
      </c>
      <c r="N139" s="6">
        <f t="shared" si="5"/>
        <v>11056.5</v>
      </c>
      <c r="O139" s="6">
        <v>50.0</v>
      </c>
      <c r="P139" s="6">
        <f t="shared" si="6"/>
        <v>405</v>
      </c>
    </row>
    <row r="140" ht="14.25" customHeight="1">
      <c r="A140" s="6">
        <v>561.0</v>
      </c>
      <c r="B140" s="4">
        <v>44645.0</v>
      </c>
      <c r="C140" s="4" t="str">
        <f t="shared" si="1"/>
        <v>Mar</v>
      </c>
      <c r="D140" s="4" t="str">
        <f t="shared" si="2"/>
        <v>2022</v>
      </c>
      <c r="E140" s="6" t="s">
        <v>22</v>
      </c>
      <c r="F140" s="6" t="s">
        <v>12</v>
      </c>
      <c r="G140" s="6" t="s">
        <v>13</v>
      </c>
      <c r="H140" s="6">
        <v>376.192</v>
      </c>
      <c r="I140" s="6">
        <v>0.0</v>
      </c>
      <c r="J140" s="6">
        <v>500.0</v>
      </c>
      <c r="K140" s="6">
        <v>5.0</v>
      </c>
      <c r="L140" s="6">
        <f t="shared" si="3"/>
        <v>0</v>
      </c>
      <c r="M140" s="6">
        <f t="shared" si="4"/>
        <v>188096</v>
      </c>
      <c r="N140" s="6">
        <f t="shared" si="5"/>
        <v>197500.8</v>
      </c>
      <c r="O140" s="6">
        <v>50.0</v>
      </c>
      <c r="P140" s="6">
        <f t="shared" si="6"/>
        <v>18809.6</v>
      </c>
    </row>
    <row r="141" ht="14.25" customHeight="1">
      <c r="A141" s="6">
        <v>560.0</v>
      </c>
      <c r="B141" s="4">
        <v>44642.0</v>
      </c>
      <c r="C141" s="4" t="str">
        <f t="shared" si="1"/>
        <v>Mar</v>
      </c>
      <c r="D141" s="4" t="str">
        <f t="shared" si="2"/>
        <v>2022</v>
      </c>
      <c r="E141" s="6" t="s">
        <v>23</v>
      </c>
      <c r="F141" s="6" t="s">
        <v>15</v>
      </c>
      <c r="G141" s="6" t="s">
        <v>20</v>
      </c>
      <c r="H141" s="6">
        <v>632.653</v>
      </c>
      <c r="I141" s="6">
        <v>0.0</v>
      </c>
      <c r="J141" s="6">
        <v>1400.0</v>
      </c>
      <c r="K141" s="6">
        <v>5.0</v>
      </c>
      <c r="L141" s="6">
        <f t="shared" si="3"/>
        <v>0</v>
      </c>
      <c r="M141" s="6">
        <f t="shared" si="4"/>
        <v>885714.2</v>
      </c>
      <c r="N141" s="6">
        <f t="shared" si="5"/>
        <v>929999.91</v>
      </c>
      <c r="O141" s="6">
        <v>50.0</v>
      </c>
      <c r="P141" s="6">
        <f t="shared" si="6"/>
        <v>31632.65</v>
      </c>
    </row>
    <row r="142" ht="14.25" customHeight="1">
      <c r="A142" s="6">
        <v>559.0</v>
      </c>
      <c r="B142" s="4">
        <v>44642.0</v>
      </c>
      <c r="C142" s="4" t="str">
        <f t="shared" si="1"/>
        <v>Mar</v>
      </c>
      <c r="D142" s="4" t="str">
        <f t="shared" si="2"/>
        <v>2022</v>
      </c>
      <c r="E142" s="6" t="s">
        <v>22</v>
      </c>
      <c r="F142" s="6" t="s">
        <v>12</v>
      </c>
      <c r="G142" s="6" t="s">
        <v>13</v>
      </c>
      <c r="H142" s="6">
        <v>591.1</v>
      </c>
      <c r="I142" s="6">
        <v>0.0</v>
      </c>
      <c r="J142" s="6">
        <v>500.0</v>
      </c>
      <c r="K142" s="6">
        <v>5.0</v>
      </c>
      <c r="L142" s="6">
        <f t="shared" si="3"/>
        <v>0</v>
      </c>
      <c r="M142" s="6">
        <f t="shared" si="4"/>
        <v>295550</v>
      </c>
      <c r="N142" s="6">
        <f t="shared" si="5"/>
        <v>310327.5</v>
      </c>
      <c r="O142" s="6">
        <v>50.0</v>
      </c>
      <c r="P142" s="6">
        <f t="shared" si="6"/>
        <v>29555</v>
      </c>
    </row>
    <row r="143" ht="14.25" customHeight="1">
      <c r="A143" s="6">
        <v>558.0</v>
      </c>
      <c r="B143" s="4">
        <v>44642.0</v>
      </c>
      <c r="C143" s="4" t="str">
        <f t="shared" si="1"/>
        <v>Mar</v>
      </c>
      <c r="D143" s="4" t="str">
        <f t="shared" si="2"/>
        <v>2022</v>
      </c>
      <c r="E143" s="6" t="s">
        <v>22</v>
      </c>
      <c r="F143" s="6" t="s">
        <v>12</v>
      </c>
      <c r="G143" s="6" t="s">
        <v>20</v>
      </c>
      <c r="H143" s="6">
        <v>223.52</v>
      </c>
      <c r="I143" s="6">
        <v>0.0</v>
      </c>
      <c r="J143" s="6">
        <v>1300.0</v>
      </c>
      <c r="K143" s="6">
        <v>5.0</v>
      </c>
      <c r="L143" s="6">
        <f t="shared" si="3"/>
        <v>0</v>
      </c>
      <c r="M143" s="6">
        <f t="shared" si="4"/>
        <v>290576</v>
      </c>
      <c r="N143" s="6">
        <f t="shared" si="5"/>
        <v>305104.8</v>
      </c>
      <c r="O143" s="6">
        <v>50.0</v>
      </c>
      <c r="P143" s="6">
        <f t="shared" si="6"/>
        <v>11176</v>
      </c>
    </row>
    <row r="144" ht="14.25" customHeight="1">
      <c r="A144" s="6">
        <v>557.0</v>
      </c>
      <c r="B144" s="4">
        <v>44631.0</v>
      </c>
      <c r="C144" s="4" t="str">
        <f t="shared" si="1"/>
        <v>Mar</v>
      </c>
      <c r="D144" s="4" t="str">
        <f t="shared" si="2"/>
        <v>2022</v>
      </c>
      <c r="E144" s="6" t="s">
        <v>14</v>
      </c>
      <c r="F144" s="6" t="s">
        <v>15</v>
      </c>
      <c r="G144" s="6" t="s">
        <v>13</v>
      </c>
      <c r="H144" s="6">
        <v>396.89</v>
      </c>
      <c r="I144" s="6">
        <v>0.0</v>
      </c>
      <c r="J144" s="6">
        <v>400.0</v>
      </c>
      <c r="K144" s="6">
        <v>5.0</v>
      </c>
      <c r="L144" s="6">
        <f t="shared" si="3"/>
        <v>0</v>
      </c>
      <c r="M144" s="6">
        <f t="shared" si="4"/>
        <v>158756</v>
      </c>
      <c r="N144" s="6">
        <f t="shared" si="5"/>
        <v>166693.8</v>
      </c>
      <c r="O144" s="6">
        <v>50.0</v>
      </c>
      <c r="P144" s="6">
        <f t="shared" si="6"/>
        <v>19844.5</v>
      </c>
    </row>
    <row r="145" ht="14.25" customHeight="1">
      <c r="A145" s="6">
        <v>557.0</v>
      </c>
      <c r="B145" s="4">
        <v>44631.0</v>
      </c>
      <c r="C145" s="4" t="str">
        <f t="shared" si="1"/>
        <v>Mar</v>
      </c>
      <c r="D145" s="4" t="str">
        <f t="shared" si="2"/>
        <v>2022</v>
      </c>
      <c r="E145" s="6" t="s">
        <v>14</v>
      </c>
      <c r="F145" s="6" t="s">
        <v>15</v>
      </c>
      <c r="G145" s="6" t="s">
        <v>17</v>
      </c>
      <c r="H145" s="6">
        <v>1288.22</v>
      </c>
      <c r="I145" s="6">
        <v>0.0</v>
      </c>
      <c r="J145" s="6">
        <v>650.0</v>
      </c>
      <c r="K145" s="6">
        <v>5.0</v>
      </c>
      <c r="L145" s="6">
        <f t="shared" si="3"/>
        <v>0</v>
      </c>
      <c r="M145" s="6">
        <f t="shared" si="4"/>
        <v>837343</v>
      </c>
      <c r="N145" s="6">
        <f t="shared" si="5"/>
        <v>879210.15</v>
      </c>
      <c r="O145" s="6">
        <v>50.0</v>
      </c>
      <c r="P145" s="6">
        <f t="shared" si="6"/>
        <v>64411</v>
      </c>
    </row>
    <row r="146" ht="14.25" customHeight="1">
      <c r="A146" s="6">
        <v>557.0</v>
      </c>
      <c r="B146" s="4">
        <v>44631.0</v>
      </c>
      <c r="C146" s="4" t="str">
        <f t="shared" si="1"/>
        <v>Mar</v>
      </c>
      <c r="D146" s="4" t="str">
        <f t="shared" si="2"/>
        <v>2022</v>
      </c>
      <c r="E146" s="6" t="s">
        <v>14</v>
      </c>
      <c r="F146" s="6" t="s">
        <v>15</v>
      </c>
      <c r="G146" s="6" t="s">
        <v>21</v>
      </c>
      <c r="H146" s="6">
        <v>1304.05</v>
      </c>
      <c r="I146" s="6">
        <v>0.0</v>
      </c>
      <c r="J146" s="6">
        <v>1850.0</v>
      </c>
      <c r="K146" s="6">
        <v>5.0</v>
      </c>
      <c r="L146" s="6">
        <f t="shared" si="3"/>
        <v>0</v>
      </c>
      <c r="M146" s="6">
        <f t="shared" si="4"/>
        <v>2412492.5</v>
      </c>
      <c r="N146" s="6">
        <f t="shared" si="5"/>
        <v>2533117.125</v>
      </c>
      <c r="O146" s="6">
        <v>50.0</v>
      </c>
      <c r="P146" s="6">
        <f t="shared" si="6"/>
        <v>65202.5</v>
      </c>
    </row>
    <row r="147" ht="14.25" customHeight="1">
      <c r="A147" s="6">
        <v>557.0</v>
      </c>
      <c r="B147" s="4">
        <v>44631.0</v>
      </c>
      <c r="C147" s="4" t="str">
        <f t="shared" si="1"/>
        <v>Mar</v>
      </c>
      <c r="D147" s="4" t="str">
        <f t="shared" si="2"/>
        <v>2022</v>
      </c>
      <c r="E147" s="6" t="s">
        <v>14</v>
      </c>
      <c r="F147" s="6" t="s">
        <v>15</v>
      </c>
      <c r="G147" s="6" t="s">
        <v>20</v>
      </c>
      <c r="H147" s="6">
        <v>1464.53</v>
      </c>
      <c r="I147" s="6">
        <v>0.0</v>
      </c>
      <c r="J147" s="6">
        <v>1300.0</v>
      </c>
      <c r="K147" s="6">
        <v>5.0</v>
      </c>
      <c r="L147" s="6">
        <f t="shared" si="3"/>
        <v>0</v>
      </c>
      <c r="M147" s="6">
        <f t="shared" si="4"/>
        <v>1903889</v>
      </c>
      <c r="N147" s="6">
        <f t="shared" si="5"/>
        <v>1999083.45</v>
      </c>
      <c r="O147" s="6">
        <v>50.0</v>
      </c>
      <c r="P147" s="6">
        <f t="shared" si="6"/>
        <v>73226.5</v>
      </c>
    </row>
    <row r="148" ht="14.25" customHeight="1">
      <c r="A148" s="6">
        <v>556.0</v>
      </c>
      <c r="B148" s="4">
        <v>44632.0</v>
      </c>
      <c r="C148" s="4" t="str">
        <f t="shared" si="1"/>
        <v>Mar</v>
      </c>
      <c r="D148" s="4" t="str">
        <f t="shared" si="2"/>
        <v>2022</v>
      </c>
      <c r="E148" s="6" t="s">
        <v>22</v>
      </c>
      <c r="F148" s="6" t="s">
        <v>12</v>
      </c>
      <c r="G148" s="6" t="s">
        <v>19</v>
      </c>
      <c r="H148" s="6">
        <v>61.26</v>
      </c>
      <c r="I148" s="6">
        <v>0.0</v>
      </c>
      <c r="J148" s="6">
        <v>840.0</v>
      </c>
      <c r="K148" s="6">
        <v>5.0</v>
      </c>
      <c r="L148" s="6">
        <f t="shared" si="3"/>
        <v>0</v>
      </c>
      <c r="M148" s="6">
        <f t="shared" si="4"/>
        <v>51458.4</v>
      </c>
      <c r="N148" s="6">
        <f t="shared" si="5"/>
        <v>54031.32</v>
      </c>
      <c r="O148" s="6">
        <v>50.0</v>
      </c>
      <c r="P148" s="6">
        <f t="shared" si="6"/>
        <v>3063</v>
      </c>
    </row>
    <row r="149" ht="14.25" customHeight="1">
      <c r="A149" s="6">
        <v>556.0</v>
      </c>
      <c r="B149" s="4">
        <v>44633.0</v>
      </c>
      <c r="C149" s="4" t="str">
        <f t="shared" si="1"/>
        <v>Mar</v>
      </c>
      <c r="D149" s="4" t="str">
        <f t="shared" si="2"/>
        <v>2022</v>
      </c>
      <c r="E149" s="6" t="s">
        <v>22</v>
      </c>
      <c r="F149" s="6" t="s">
        <v>12</v>
      </c>
      <c r="G149" s="6" t="s">
        <v>20</v>
      </c>
      <c r="H149" s="6">
        <v>120.5</v>
      </c>
      <c r="I149" s="6">
        <v>0.0</v>
      </c>
      <c r="J149" s="6">
        <v>1300.0</v>
      </c>
      <c r="K149" s="6">
        <v>5.0</v>
      </c>
      <c r="L149" s="6">
        <f t="shared" si="3"/>
        <v>0</v>
      </c>
      <c r="M149" s="6">
        <f t="shared" si="4"/>
        <v>156650</v>
      </c>
      <c r="N149" s="6">
        <f t="shared" si="5"/>
        <v>164482.5</v>
      </c>
      <c r="O149" s="6">
        <v>50.0</v>
      </c>
      <c r="P149" s="6">
        <f t="shared" si="6"/>
        <v>6025</v>
      </c>
    </row>
    <row r="150" ht="14.25" customHeight="1">
      <c r="A150" s="6">
        <v>555.0</v>
      </c>
      <c r="B150" s="4">
        <v>44634.0</v>
      </c>
      <c r="C150" s="4" t="str">
        <f t="shared" si="1"/>
        <v>Mar</v>
      </c>
      <c r="D150" s="4" t="str">
        <f t="shared" si="2"/>
        <v>2022</v>
      </c>
      <c r="E150" s="6" t="s">
        <v>22</v>
      </c>
      <c r="F150" s="6" t="s">
        <v>12</v>
      </c>
      <c r="G150" s="6" t="s">
        <v>13</v>
      </c>
      <c r="H150" s="6">
        <v>388.43</v>
      </c>
      <c r="I150" s="6">
        <v>0.0</v>
      </c>
      <c r="J150" s="6">
        <v>500.0</v>
      </c>
      <c r="K150" s="6">
        <v>5.0</v>
      </c>
      <c r="L150" s="6">
        <f t="shared" si="3"/>
        <v>0</v>
      </c>
      <c r="M150" s="6">
        <f t="shared" si="4"/>
        <v>194215</v>
      </c>
      <c r="N150" s="6">
        <f t="shared" si="5"/>
        <v>203925.75</v>
      </c>
      <c r="O150" s="6">
        <v>50.0</v>
      </c>
      <c r="P150" s="6">
        <f t="shared" si="6"/>
        <v>19421.5</v>
      </c>
    </row>
    <row r="151" ht="14.25" customHeight="1">
      <c r="A151" s="6">
        <v>554.0</v>
      </c>
      <c r="B151" s="4">
        <v>44621.0</v>
      </c>
      <c r="C151" s="4" t="str">
        <f t="shared" si="1"/>
        <v>Mar</v>
      </c>
      <c r="D151" s="4" t="str">
        <f t="shared" si="2"/>
        <v>2022</v>
      </c>
      <c r="E151" s="6" t="s">
        <v>14</v>
      </c>
      <c r="F151" s="6" t="s">
        <v>15</v>
      </c>
      <c r="G151" s="6" t="s">
        <v>17</v>
      </c>
      <c r="H151" s="6">
        <v>1344.17</v>
      </c>
      <c r="I151" s="6">
        <v>0.0</v>
      </c>
      <c r="J151" s="6">
        <v>800.0</v>
      </c>
      <c r="K151" s="6">
        <v>5.0</v>
      </c>
      <c r="L151" s="6">
        <f t="shared" si="3"/>
        <v>0</v>
      </c>
      <c r="M151" s="6">
        <f t="shared" si="4"/>
        <v>1075336</v>
      </c>
      <c r="N151" s="6">
        <f t="shared" si="5"/>
        <v>1129102.8</v>
      </c>
      <c r="O151" s="6">
        <v>50.0</v>
      </c>
      <c r="P151" s="6">
        <f t="shared" si="6"/>
        <v>67208.5</v>
      </c>
    </row>
    <row r="152" ht="14.25" customHeight="1">
      <c r="A152" s="6">
        <v>553.0</v>
      </c>
      <c r="B152" s="4">
        <v>44615.0</v>
      </c>
      <c r="C152" s="4" t="str">
        <f t="shared" si="1"/>
        <v>Feb</v>
      </c>
      <c r="D152" s="4" t="str">
        <f t="shared" si="2"/>
        <v>2022</v>
      </c>
      <c r="E152" s="6" t="s">
        <v>23</v>
      </c>
      <c r="F152" s="6" t="s">
        <v>15</v>
      </c>
      <c r="G152" s="6" t="s">
        <v>20</v>
      </c>
      <c r="H152" s="6">
        <v>1476.19</v>
      </c>
      <c r="I152" s="6">
        <v>0.0</v>
      </c>
      <c r="J152" s="6">
        <v>1400.0</v>
      </c>
      <c r="K152" s="6">
        <v>5.0</v>
      </c>
      <c r="L152" s="6">
        <f t="shared" si="3"/>
        <v>0</v>
      </c>
      <c r="M152" s="6">
        <f t="shared" si="4"/>
        <v>2066666</v>
      </c>
      <c r="N152" s="6">
        <f t="shared" si="5"/>
        <v>2169999.3</v>
      </c>
      <c r="O152" s="6">
        <v>50.0</v>
      </c>
      <c r="P152" s="6">
        <f t="shared" si="6"/>
        <v>73809.5</v>
      </c>
    </row>
    <row r="153" ht="14.25" customHeight="1">
      <c r="A153" s="6">
        <v>551.0</v>
      </c>
      <c r="B153" s="4">
        <v>44620.0</v>
      </c>
      <c r="C153" s="4" t="str">
        <f t="shared" si="1"/>
        <v>Feb</v>
      </c>
      <c r="D153" s="4" t="str">
        <f t="shared" si="2"/>
        <v>2022</v>
      </c>
      <c r="E153" s="6" t="s">
        <v>22</v>
      </c>
      <c r="F153" s="6" t="s">
        <v>12</v>
      </c>
      <c r="G153" s="6" t="s">
        <v>17</v>
      </c>
      <c r="H153" s="6">
        <v>258.24</v>
      </c>
      <c r="I153" s="6">
        <v>0.0</v>
      </c>
      <c r="J153" s="6">
        <v>705.0</v>
      </c>
      <c r="K153" s="6">
        <v>5.0</v>
      </c>
      <c r="L153" s="6">
        <f t="shared" si="3"/>
        <v>0</v>
      </c>
      <c r="M153" s="6">
        <f t="shared" si="4"/>
        <v>182059.2</v>
      </c>
      <c r="N153" s="6">
        <f t="shared" si="5"/>
        <v>191162.16</v>
      </c>
      <c r="O153" s="6">
        <v>50.0</v>
      </c>
      <c r="P153" s="6">
        <f t="shared" si="6"/>
        <v>12912</v>
      </c>
    </row>
    <row r="154" ht="14.25" customHeight="1">
      <c r="A154" s="6">
        <v>551.0</v>
      </c>
      <c r="B154" s="4">
        <v>44621.0</v>
      </c>
      <c r="C154" s="4" t="str">
        <f t="shared" si="1"/>
        <v>Mar</v>
      </c>
      <c r="D154" s="4" t="str">
        <f t="shared" si="2"/>
        <v>2022</v>
      </c>
      <c r="E154" s="6" t="s">
        <v>22</v>
      </c>
      <c r="F154" s="6" t="s">
        <v>12</v>
      </c>
      <c r="G154" s="6" t="s">
        <v>13</v>
      </c>
      <c r="H154" s="6">
        <v>545.93</v>
      </c>
      <c r="I154" s="6">
        <v>0.0</v>
      </c>
      <c r="J154" s="6">
        <v>500.0</v>
      </c>
      <c r="K154" s="6">
        <v>5.0</v>
      </c>
      <c r="L154" s="6">
        <f t="shared" si="3"/>
        <v>0</v>
      </c>
      <c r="M154" s="6">
        <f t="shared" si="4"/>
        <v>272965</v>
      </c>
      <c r="N154" s="6">
        <f t="shared" si="5"/>
        <v>286613.25</v>
      </c>
      <c r="O154" s="6">
        <v>50.0</v>
      </c>
      <c r="P154" s="6">
        <f t="shared" si="6"/>
        <v>27296.5</v>
      </c>
    </row>
    <row r="155" ht="14.25" customHeight="1">
      <c r="A155" s="6">
        <v>551.0</v>
      </c>
      <c r="B155" s="4">
        <v>44622.0</v>
      </c>
      <c r="C155" s="4" t="str">
        <f t="shared" si="1"/>
        <v>Mar</v>
      </c>
      <c r="D155" s="4" t="str">
        <f t="shared" si="2"/>
        <v>2022</v>
      </c>
      <c r="E155" s="6" t="s">
        <v>22</v>
      </c>
      <c r="F155" s="6" t="s">
        <v>12</v>
      </c>
      <c r="G155" s="6" t="s">
        <v>34</v>
      </c>
      <c r="H155" s="6">
        <v>369.18</v>
      </c>
      <c r="I155" s="6">
        <v>0.0</v>
      </c>
      <c r="J155" s="6">
        <v>1850.0</v>
      </c>
      <c r="K155" s="6">
        <v>5.0</v>
      </c>
      <c r="L155" s="6">
        <f t="shared" si="3"/>
        <v>0</v>
      </c>
      <c r="M155" s="6">
        <f t="shared" si="4"/>
        <v>682983</v>
      </c>
      <c r="N155" s="6">
        <f t="shared" si="5"/>
        <v>717132.15</v>
      </c>
      <c r="O155" s="6">
        <v>50.0</v>
      </c>
      <c r="P155" s="6">
        <f t="shared" si="6"/>
        <v>18459</v>
      </c>
    </row>
    <row r="156" ht="14.25" customHeight="1">
      <c r="A156" s="6">
        <v>551.0</v>
      </c>
      <c r="B156" s="4">
        <v>44623.0</v>
      </c>
      <c r="C156" s="4" t="str">
        <f t="shared" si="1"/>
        <v>Mar</v>
      </c>
      <c r="D156" s="4" t="str">
        <f t="shared" si="2"/>
        <v>2022</v>
      </c>
      <c r="E156" s="6" t="s">
        <v>22</v>
      </c>
      <c r="F156" s="6" t="s">
        <v>12</v>
      </c>
      <c r="G156" s="6" t="s">
        <v>35</v>
      </c>
      <c r="H156" s="6">
        <v>346.36</v>
      </c>
      <c r="I156" s="6">
        <v>0.0</v>
      </c>
      <c r="J156" s="6">
        <v>1300.0</v>
      </c>
      <c r="K156" s="6">
        <v>5.0</v>
      </c>
      <c r="L156" s="6">
        <f t="shared" si="3"/>
        <v>0</v>
      </c>
      <c r="M156" s="6">
        <f t="shared" si="4"/>
        <v>450268</v>
      </c>
      <c r="N156" s="6">
        <f t="shared" si="5"/>
        <v>472781.4</v>
      </c>
      <c r="O156" s="6">
        <v>50.0</v>
      </c>
      <c r="P156" s="6">
        <f t="shared" si="6"/>
        <v>17318</v>
      </c>
    </row>
    <row r="157" ht="14.25" customHeight="1">
      <c r="A157" s="6">
        <v>551.0</v>
      </c>
      <c r="B157" s="4">
        <v>44624.0</v>
      </c>
      <c r="C157" s="4" t="str">
        <f t="shared" si="1"/>
        <v>Mar</v>
      </c>
      <c r="D157" s="4" t="str">
        <f t="shared" si="2"/>
        <v>2022</v>
      </c>
      <c r="E157" s="6" t="s">
        <v>22</v>
      </c>
      <c r="F157" s="6" t="s">
        <v>12</v>
      </c>
      <c r="G157" s="6" t="s">
        <v>18</v>
      </c>
      <c r="H157" s="6">
        <v>418.2</v>
      </c>
      <c r="I157" s="6">
        <v>0.0</v>
      </c>
      <c r="J157" s="6">
        <v>1590.0</v>
      </c>
      <c r="K157" s="6">
        <v>5.0</v>
      </c>
      <c r="L157" s="6">
        <f t="shared" si="3"/>
        <v>0</v>
      </c>
      <c r="M157" s="6">
        <f t="shared" si="4"/>
        <v>664938</v>
      </c>
      <c r="N157" s="6">
        <f t="shared" si="5"/>
        <v>698184.9</v>
      </c>
      <c r="O157" s="6">
        <v>50.0</v>
      </c>
      <c r="P157" s="6">
        <f t="shared" si="6"/>
        <v>20910</v>
      </c>
    </row>
    <row r="158" ht="14.25" customHeight="1">
      <c r="A158" s="6">
        <v>551.0</v>
      </c>
      <c r="B158" s="4">
        <v>44625.0</v>
      </c>
      <c r="C158" s="4" t="str">
        <f t="shared" si="1"/>
        <v>Mar</v>
      </c>
      <c r="D158" s="4" t="str">
        <f t="shared" si="2"/>
        <v>2022</v>
      </c>
      <c r="E158" s="6" t="s">
        <v>22</v>
      </c>
      <c r="F158" s="6" t="s">
        <v>12</v>
      </c>
      <c r="G158" s="6" t="s">
        <v>36</v>
      </c>
      <c r="H158" s="6">
        <v>30.38</v>
      </c>
      <c r="I158" s="6">
        <v>0.0</v>
      </c>
      <c r="J158" s="6">
        <v>840.0</v>
      </c>
      <c r="K158" s="6">
        <v>5.0</v>
      </c>
      <c r="L158" s="6">
        <f t="shared" si="3"/>
        <v>0</v>
      </c>
      <c r="M158" s="6">
        <f t="shared" si="4"/>
        <v>25519.2</v>
      </c>
      <c r="N158" s="6">
        <f t="shared" si="5"/>
        <v>26795.16</v>
      </c>
      <c r="O158" s="6">
        <v>50.0</v>
      </c>
      <c r="P158" s="6">
        <f t="shared" si="6"/>
        <v>1519</v>
      </c>
    </row>
    <row r="159" ht="14.25" customHeight="1">
      <c r="A159" s="6">
        <v>550.0</v>
      </c>
      <c r="B159" s="4">
        <v>44607.0</v>
      </c>
      <c r="C159" s="4" t="str">
        <f t="shared" si="1"/>
        <v>Feb</v>
      </c>
      <c r="D159" s="4" t="str">
        <f t="shared" si="2"/>
        <v>2022</v>
      </c>
      <c r="E159" s="6" t="s">
        <v>22</v>
      </c>
      <c r="F159" s="6" t="s">
        <v>12</v>
      </c>
      <c r="G159" s="6" t="s">
        <v>17</v>
      </c>
      <c r="H159" s="6">
        <v>546.627</v>
      </c>
      <c r="I159" s="6">
        <v>0.0</v>
      </c>
      <c r="J159" s="6">
        <v>705.0</v>
      </c>
      <c r="K159" s="6">
        <v>5.0</v>
      </c>
      <c r="L159" s="6">
        <f t="shared" si="3"/>
        <v>0</v>
      </c>
      <c r="M159" s="6">
        <f t="shared" si="4"/>
        <v>385372.035</v>
      </c>
      <c r="N159" s="6">
        <f t="shared" si="5"/>
        <v>404640.6368</v>
      </c>
      <c r="O159" s="6">
        <v>50.0</v>
      </c>
      <c r="P159" s="6">
        <f t="shared" si="6"/>
        <v>27331.35</v>
      </c>
    </row>
    <row r="160" ht="14.25" customHeight="1">
      <c r="A160" s="6">
        <v>550.0</v>
      </c>
      <c r="B160" s="4">
        <v>44635.0</v>
      </c>
      <c r="C160" s="4" t="str">
        <f t="shared" si="1"/>
        <v>Mar</v>
      </c>
      <c r="D160" s="4" t="str">
        <f t="shared" si="2"/>
        <v>2022</v>
      </c>
      <c r="E160" s="6" t="s">
        <v>22</v>
      </c>
      <c r="F160" s="6" t="s">
        <v>12</v>
      </c>
      <c r="G160" s="6" t="s">
        <v>34</v>
      </c>
      <c r="H160" s="6">
        <v>945.56</v>
      </c>
      <c r="I160" s="6">
        <v>0.0</v>
      </c>
      <c r="J160" s="6">
        <v>1850.0</v>
      </c>
      <c r="K160" s="6">
        <v>5.0</v>
      </c>
      <c r="L160" s="6">
        <f t="shared" si="3"/>
        <v>0</v>
      </c>
      <c r="M160" s="6">
        <f t="shared" si="4"/>
        <v>1749286</v>
      </c>
      <c r="N160" s="6">
        <f t="shared" si="5"/>
        <v>1836750.3</v>
      </c>
      <c r="O160" s="6">
        <v>50.0</v>
      </c>
      <c r="P160" s="6">
        <f t="shared" si="6"/>
        <v>47278</v>
      </c>
    </row>
    <row r="161" ht="14.25" customHeight="1">
      <c r="A161" s="6">
        <v>543.0</v>
      </c>
      <c r="B161" s="4">
        <v>44592.0</v>
      </c>
      <c r="C161" s="4" t="str">
        <f t="shared" si="1"/>
        <v>Jan</v>
      </c>
      <c r="D161" s="4" t="str">
        <f t="shared" si="2"/>
        <v>2022</v>
      </c>
      <c r="E161" s="6" t="s">
        <v>22</v>
      </c>
      <c r="F161" s="6" t="s">
        <v>12</v>
      </c>
      <c r="G161" s="6" t="s">
        <v>17</v>
      </c>
      <c r="H161" s="6">
        <v>1566.08</v>
      </c>
      <c r="I161" s="6">
        <v>0.0</v>
      </c>
      <c r="J161" s="6">
        <v>705.0</v>
      </c>
      <c r="K161" s="6">
        <v>5.0</v>
      </c>
      <c r="L161" s="6">
        <f t="shared" si="3"/>
        <v>0</v>
      </c>
      <c r="M161" s="6">
        <f t="shared" si="4"/>
        <v>1104086.4</v>
      </c>
      <c r="N161" s="6">
        <f t="shared" si="5"/>
        <v>1159290.72</v>
      </c>
      <c r="O161" s="6">
        <v>50.0</v>
      </c>
      <c r="P161" s="6">
        <f t="shared" si="6"/>
        <v>78304</v>
      </c>
    </row>
    <row r="162" ht="14.25" customHeight="1">
      <c r="A162" s="6">
        <v>544.0</v>
      </c>
      <c r="B162" s="4">
        <v>44592.0</v>
      </c>
      <c r="C162" s="4" t="str">
        <f t="shared" si="1"/>
        <v>Jan</v>
      </c>
      <c r="D162" s="4" t="str">
        <f t="shared" si="2"/>
        <v>2022</v>
      </c>
      <c r="E162" s="6" t="s">
        <v>22</v>
      </c>
      <c r="F162" s="6" t="s">
        <v>12</v>
      </c>
      <c r="G162" s="6" t="s">
        <v>21</v>
      </c>
      <c r="H162" s="6">
        <v>156.68</v>
      </c>
      <c r="I162" s="6">
        <v>0.0</v>
      </c>
      <c r="J162" s="6">
        <v>1850.0</v>
      </c>
      <c r="K162" s="6">
        <v>5.0</v>
      </c>
      <c r="L162" s="6">
        <f t="shared" si="3"/>
        <v>0</v>
      </c>
      <c r="M162" s="6">
        <f t="shared" si="4"/>
        <v>289858</v>
      </c>
      <c r="N162" s="6">
        <f t="shared" si="5"/>
        <v>304350.9</v>
      </c>
      <c r="O162" s="6">
        <v>50.0</v>
      </c>
      <c r="P162" s="6">
        <f t="shared" si="6"/>
        <v>7834</v>
      </c>
    </row>
    <row r="163" ht="14.25" customHeight="1">
      <c r="A163" s="6">
        <v>544.0</v>
      </c>
      <c r="B163" s="4">
        <v>44593.0</v>
      </c>
      <c r="C163" s="4" t="str">
        <f t="shared" si="1"/>
        <v>Feb</v>
      </c>
      <c r="D163" s="4" t="str">
        <f t="shared" si="2"/>
        <v>2022</v>
      </c>
      <c r="E163" s="6" t="s">
        <v>22</v>
      </c>
      <c r="F163" s="6" t="s">
        <v>12</v>
      </c>
      <c r="G163" s="6" t="s">
        <v>20</v>
      </c>
      <c r="H163" s="6">
        <v>540.5</v>
      </c>
      <c r="I163" s="6">
        <v>0.0</v>
      </c>
      <c r="J163" s="6">
        <v>1300.0</v>
      </c>
      <c r="K163" s="6">
        <v>5.0</v>
      </c>
      <c r="L163" s="6">
        <f t="shared" si="3"/>
        <v>0</v>
      </c>
      <c r="M163" s="6">
        <f t="shared" si="4"/>
        <v>702650</v>
      </c>
      <c r="N163" s="6">
        <f t="shared" si="5"/>
        <v>737782.5</v>
      </c>
      <c r="O163" s="6">
        <v>50.0</v>
      </c>
      <c r="P163" s="6">
        <f t="shared" si="6"/>
        <v>27025</v>
      </c>
    </row>
    <row r="164" ht="14.25" customHeight="1">
      <c r="A164" s="6">
        <v>542.0</v>
      </c>
      <c r="B164" s="4">
        <v>44581.0</v>
      </c>
      <c r="C164" s="4" t="str">
        <f t="shared" si="1"/>
        <v>Jan</v>
      </c>
      <c r="D164" s="4" t="str">
        <f t="shared" si="2"/>
        <v>2022</v>
      </c>
      <c r="E164" s="6" t="s">
        <v>14</v>
      </c>
      <c r="F164" s="6" t="s">
        <v>15</v>
      </c>
      <c r="G164" s="6" t="s">
        <v>13</v>
      </c>
      <c r="H164" s="6">
        <v>523.29</v>
      </c>
      <c r="I164" s="6">
        <v>0.0</v>
      </c>
      <c r="J164" s="6">
        <v>400.0</v>
      </c>
      <c r="K164" s="6">
        <v>5.0</v>
      </c>
      <c r="L164" s="6">
        <f t="shared" si="3"/>
        <v>0</v>
      </c>
      <c r="M164" s="6">
        <f t="shared" si="4"/>
        <v>209316</v>
      </c>
      <c r="N164" s="6">
        <f t="shared" si="5"/>
        <v>219781.8</v>
      </c>
      <c r="O164" s="6">
        <v>50.0</v>
      </c>
      <c r="P164" s="6">
        <f t="shared" si="6"/>
        <v>26164.5</v>
      </c>
    </row>
    <row r="165" ht="14.25" customHeight="1">
      <c r="A165" s="6">
        <v>542.0</v>
      </c>
      <c r="B165" s="4">
        <v>44582.0</v>
      </c>
      <c r="C165" s="4" t="str">
        <f t="shared" si="1"/>
        <v>Jan</v>
      </c>
      <c r="D165" s="4" t="str">
        <f t="shared" si="2"/>
        <v>2022</v>
      </c>
      <c r="E165" s="6" t="s">
        <v>14</v>
      </c>
      <c r="F165" s="6" t="s">
        <v>15</v>
      </c>
      <c r="G165" s="6" t="s">
        <v>17</v>
      </c>
      <c r="H165" s="6">
        <v>106.91</v>
      </c>
      <c r="I165" s="6">
        <v>0.0</v>
      </c>
      <c r="J165" s="6">
        <v>650.0</v>
      </c>
      <c r="K165" s="6">
        <v>5.0</v>
      </c>
      <c r="L165" s="6">
        <f t="shared" si="3"/>
        <v>0</v>
      </c>
      <c r="M165" s="6">
        <f t="shared" si="4"/>
        <v>69491.5</v>
      </c>
      <c r="N165" s="6">
        <f t="shared" si="5"/>
        <v>72966.075</v>
      </c>
      <c r="O165" s="6">
        <v>50.0</v>
      </c>
      <c r="P165" s="6">
        <f t="shared" si="6"/>
        <v>5345.5</v>
      </c>
    </row>
    <row r="166" ht="14.25" customHeight="1">
      <c r="A166" s="6">
        <v>542.0</v>
      </c>
      <c r="B166" s="4">
        <v>44614.0</v>
      </c>
      <c r="C166" s="4" t="str">
        <f t="shared" si="1"/>
        <v>Feb</v>
      </c>
      <c r="D166" s="4" t="str">
        <f t="shared" si="2"/>
        <v>2022</v>
      </c>
      <c r="E166" s="6" t="s">
        <v>14</v>
      </c>
      <c r="F166" s="6" t="s">
        <v>15</v>
      </c>
      <c r="G166" s="6" t="s">
        <v>19</v>
      </c>
      <c r="H166" s="6">
        <v>33.71</v>
      </c>
      <c r="I166" s="6">
        <v>0.0</v>
      </c>
      <c r="J166" s="6">
        <v>800.0</v>
      </c>
      <c r="K166" s="6">
        <v>5.0</v>
      </c>
      <c r="L166" s="6">
        <f t="shared" si="3"/>
        <v>0</v>
      </c>
      <c r="M166" s="6">
        <f t="shared" si="4"/>
        <v>26968</v>
      </c>
      <c r="N166" s="6">
        <f t="shared" si="5"/>
        <v>28316.4</v>
      </c>
      <c r="O166" s="6">
        <v>50.0</v>
      </c>
      <c r="P166" s="6">
        <f t="shared" si="6"/>
        <v>1685.5</v>
      </c>
    </row>
    <row r="167" ht="14.25" customHeight="1">
      <c r="A167" s="6">
        <v>542.0</v>
      </c>
      <c r="B167" s="4">
        <v>44615.0</v>
      </c>
      <c r="C167" s="4" t="str">
        <f t="shared" si="1"/>
        <v>Feb</v>
      </c>
      <c r="D167" s="4" t="str">
        <f t="shared" si="2"/>
        <v>2022</v>
      </c>
      <c r="E167" s="6" t="s">
        <v>14</v>
      </c>
      <c r="F167" s="6" t="s">
        <v>15</v>
      </c>
      <c r="G167" s="6" t="s">
        <v>21</v>
      </c>
      <c r="H167" s="6">
        <v>159.2</v>
      </c>
      <c r="I167" s="6">
        <v>0.0</v>
      </c>
      <c r="J167" s="6">
        <v>1850.0</v>
      </c>
      <c r="K167" s="6">
        <v>5.0</v>
      </c>
      <c r="L167" s="6">
        <f t="shared" si="3"/>
        <v>0</v>
      </c>
      <c r="M167" s="6">
        <f t="shared" si="4"/>
        <v>294520</v>
      </c>
      <c r="N167" s="6">
        <f t="shared" si="5"/>
        <v>309246</v>
      </c>
      <c r="O167" s="6">
        <v>50.0</v>
      </c>
      <c r="P167" s="6">
        <f t="shared" si="6"/>
        <v>7960</v>
      </c>
    </row>
    <row r="168" ht="14.25" customHeight="1">
      <c r="A168" s="6">
        <v>542.0</v>
      </c>
      <c r="B168" s="4">
        <v>44616.0</v>
      </c>
      <c r="C168" s="4" t="str">
        <f t="shared" si="1"/>
        <v>Feb</v>
      </c>
      <c r="D168" s="4" t="str">
        <f t="shared" si="2"/>
        <v>2022</v>
      </c>
      <c r="E168" s="6" t="s">
        <v>14</v>
      </c>
      <c r="F168" s="6" t="s">
        <v>15</v>
      </c>
      <c r="G168" s="6" t="s">
        <v>20</v>
      </c>
      <c r="H168" s="6">
        <v>482.48</v>
      </c>
      <c r="I168" s="6">
        <v>0.0</v>
      </c>
      <c r="J168" s="6">
        <v>1300.0</v>
      </c>
      <c r="K168" s="6">
        <v>5.0</v>
      </c>
      <c r="L168" s="6">
        <f t="shared" si="3"/>
        <v>0</v>
      </c>
      <c r="M168" s="6">
        <f t="shared" si="4"/>
        <v>627224</v>
      </c>
      <c r="N168" s="6">
        <f t="shared" si="5"/>
        <v>658585.2</v>
      </c>
      <c r="O168" s="6">
        <v>50.0</v>
      </c>
      <c r="P168" s="6">
        <f t="shared" si="6"/>
        <v>24124</v>
      </c>
    </row>
    <row r="169" ht="14.25" customHeight="1">
      <c r="A169" s="6">
        <v>52.0</v>
      </c>
      <c r="B169" s="4">
        <v>44650.0</v>
      </c>
      <c r="C169" s="4" t="str">
        <f t="shared" si="1"/>
        <v>Mar</v>
      </c>
      <c r="D169" s="4" t="str">
        <f t="shared" si="2"/>
        <v>2022</v>
      </c>
      <c r="E169" s="6" t="s">
        <v>14</v>
      </c>
      <c r="F169" s="6" t="s">
        <v>15</v>
      </c>
      <c r="G169" s="6" t="s">
        <v>21</v>
      </c>
      <c r="H169" s="6">
        <v>118.91</v>
      </c>
      <c r="I169" s="6">
        <v>0.0</v>
      </c>
      <c r="J169" s="6">
        <v>2400.0</v>
      </c>
      <c r="K169" s="6">
        <v>5.0</v>
      </c>
      <c r="L169" s="6">
        <f t="shared" si="3"/>
        <v>0</v>
      </c>
      <c r="M169" s="6">
        <f t="shared" si="4"/>
        <v>285384</v>
      </c>
      <c r="N169" s="6">
        <f t="shared" si="5"/>
        <v>299653.2</v>
      </c>
      <c r="O169" s="6">
        <v>50.0</v>
      </c>
      <c r="P169" s="6">
        <f t="shared" si="6"/>
        <v>5945.5</v>
      </c>
    </row>
    <row r="170" ht="14.25" customHeight="1">
      <c r="A170" s="6">
        <v>52.0</v>
      </c>
      <c r="B170" s="4">
        <v>44587.0</v>
      </c>
      <c r="C170" s="4" t="str">
        <f t="shared" si="1"/>
        <v>Jan</v>
      </c>
      <c r="D170" s="4" t="str">
        <f t="shared" si="2"/>
        <v>2022</v>
      </c>
      <c r="E170" s="6" t="s">
        <v>14</v>
      </c>
      <c r="F170" s="6" t="s">
        <v>15</v>
      </c>
      <c r="G170" s="6" t="s">
        <v>20</v>
      </c>
      <c r="H170" s="6">
        <v>478.44</v>
      </c>
      <c r="I170" s="6">
        <v>0.0</v>
      </c>
      <c r="J170" s="6">
        <v>1500.0</v>
      </c>
      <c r="K170" s="6">
        <v>5.0</v>
      </c>
      <c r="L170" s="6">
        <f t="shared" si="3"/>
        <v>0</v>
      </c>
      <c r="M170" s="6">
        <f t="shared" si="4"/>
        <v>717660</v>
      </c>
      <c r="N170" s="6">
        <f t="shared" si="5"/>
        <v>753543</v>
      </c>
      <c r="O170" s="6">
        <v>50.0</v>
      </c>
      <c r="P170" s="6">
        <f t="shared" si="6"/>
        <v>23922</v>
      </c>
    </row>
    <row r="171" ht="14.25" customHeight="1">
      <c r="A171" s="6">
        <v>60.0</v>
      </c>
      <c r="B171" s="4">
        <v>44586.0</v>
      </c>
      <c r="C171" s="4" t="str">
        <f t="shared" si="1"/>
        <v>Jan</v>
      </c>
      <c r="D171" s="4" t="str">
        <f t="shared" si="2"/>
        <v>2022</v>
      </c>
      <c r="E171" s="6" t="s">
        <v>22</v>
      </c>
      <c r="F171" s="6" t="s">
        <v>12</v>
      </c>
      <c r="G171" s="6" t="s">
        <v>18</v>
      </c>
      <c r="H171" s="6">
        <v>695.96</v>
      </c>
      <c r="I171" s="6">
        <v>0.0</v>
      </c>
      <c r="J171" s="6">
        <v>1590.0</v>
      </c>
      <c r="K171" s="6">
        <v>5.0</v>
      </c>
      <c r="L171" s="6">
        <f t="shared" si="3"/>
        <v>0</v>
      </c>
      <c r="M171" s="6">
        <f t="shared" si="4"/>
        <v>1106576.4</v>
      </c>
      <c r="N171" s="6">
        <f t="shared" si="5"/>
        <v>1161905.22</v>
      </c>
      <c r="O171" s="6">
        <v>50.0</v>
      </c>
      <c r="P171" s="6">
        <f t="shared" si="6"/>
        <v>34798</v>
      </c>
    </row>
    <row r="172" ht="14.25" customHeight="1">
      <c r="A172" s="6">
        <v>60.0</v>
      </c>
      <c r="B172" s="4">
        <v>44587.0</v>
      </c>
      <c r="C172" s="4" t="str">
        <f t="shared" si="1"/>
        <v>Jan</v>
      </c>
      <c r="D172" s="4" t="str">
        <f t="shared" si="2"/>
        <v>2022</v>
      </c>
      <c r="E172" s="6" t="s">
        <v>22</v>
      </c>
      <c r="F172" s="6" t="s">
        <v>12</v>
      </c>
      <c r="G172" s="6" t="s">
        <v>20</v>
      </c>
      <c r="H172" s="6">
        <v>181.58</v>
      </c>
      <c r="I172" s="6">
        <v>0.0</v>
      </c>
      <c r="J172" s="6">
        <v>1450.0</v>
      </c>
      <c r="K172" s="6">
        <v>5.0</v>
      </c>
      <c r="L172" s="6">
        <f t="shared" si="3"/>
        <v>0</v>
      </c>
      <c r="M172" s="6">
        <f t="shared" si="4"/>
        <v>263291</v>
      </c>
      <c r="N172" s="6">
        <f t="shared" si="5"/>
        <v>276455.55</v>
      </c>
      <c r="O172" s="6">
        <v>50.0</v>
      </c>
      <c r="P172" s="6">
        <f t="shared" si="6"/>
        <v>9079</v>
      </c>
    </row>
    <row r="173" ht="14.25" customHeight="1">
      <c r="A173" s="6">
        <v>63.0</v>
      </c>
      <c r="B173" s="4">
        <v>44568.0</v>
      </c>
      <c r="C173" s="4" t="str">
        <f t="shared" si="1"/>
        <v>Jan</v>
      </c>
      <c r="D173" s="4" t="str">
        <f t="shared" si="2"/>
        <v>2022</v>
      </c>
      <c r="E173" s="6" t="s">
        <v>22</v>
      </c>
      <c r="F173" s="6" t="s">
        <v>12</v>
      </c>
      <c r="G173" s="6" t="s">
        <v>17</v>
      </c>
      <c r="H173" s="6">
        <v>1213.627</v>
      </c>
      <c r="I173" s="6">
        <v>0.0</v>
      </c>
      <c r="J173" s="6">
        <v>750.0</v>
      </c>
      <c r="K173" s="6">
        <v>5.0</v>
      </c>
      <c r="L173" s="6">
        <f t="shared" si="3"/>
        <v>0</v>
      </c>
      <c r="M173" s="6">
        <f t="shared" si="4"/>
        <v>910220.25</v>
      </c>
      <c r="N173" s="6">
        <f t="shared" si="5"/>
        <v>955731.2625</v>
      </c>
      <c r="O173" s="6">
        <v>50.0</v>
      </c>
      <c r="P173" s="6">
        <f t="shared" si="6"/>
        <v>60681.35</v>
      </c>
    </row>
    <row r="174" ht="14.25" customHeight="1">
      <c r="B174" s="4"/>
      <c r="C174" s="4"/>
      <c r="D174" s="4"/>
    </row>
    <row r="175" ht="14.25" customHeight="1">
      <c r="B175" s="4"/>
      <c r="C175" s="4"/>
      <c r="D175" s="4"/>
    </row>
    <row r="176" ht="14.25" customHeight="1">
      <c r="B176" s="4"/>
      <c r="C176" s="4"/>
      <c r="D176" s="4"/>
    </row>
    <row r="177" ht="14.25" customHeight="1">
      <c r="B177" s="4"/>
      <c r="C177" s="4"/>
      <c r="D177" s="4"/>
    </row>
    <row r="178" ht="14.25" customHeight="1">
      <c r="B178" s="4"/>
      <c r="C178" s="4"/>
      <c r="D178" s="4"/>
    </row>
    <row r="179" ht="14.25" customHeight="1">
      <c r="B179" s="4"/>
      <c r="C179" s="4"/>
      <c r="D179" s="4"/>
    </row>
    <row r="180" ht="14.25" customHeight="1">
      <c r="B180" s="4"/>
      <c r="C180" s="4"/>
      <c r="D180" s="4"/>
    </row>
    <row r="181" ht="14.25" customHeight="1">
      <c r="B181" s="4"/>
      <c r="C181" s="4"/>
      <c r="D181" s="4"/>
    </row>
    <row r="182" ht="14.25" customHeight="1">
      <c r="B182" s="4"/>
      <c r="C182" s="4"/>
      <c r="D182" s="4"/>
    </row>
    <row r="183" ht="14.25" customHeight="1">
      <c r="B183" s="4"/>
      <c r="C183" s="4"/>
      <c r="D183" s="4"/>
    </row>
    <row r="184" ht="14.25" customHeight="1">
      <c r="B184" s="4"/>
      <c r="C184" s="4"/>
      <c r="D184" s="4"/>
    </row>
    <row r="185" ht="14.25" customHeight="1">
      <c r="B185" s="4"/>
      <c r="C185" s="4"/>
      <c r="D185" s="4"/>
    </row>
    <row r="186" ht="14.25" customHeight="1">
      <c r="B186" s="4"/>
      <c r="C186" s="4"/>
      <c r="D186" s="4"/>
    </row>
    <row r="187" ht="14.25" customHeight="1">
      <c r="B187" s="4"/>
      <c r="C187" s="4"/>
      <c r="D187" s="4"/>
    </row>
    <row r="188" ht="14.25" customHeight="1">
      <c r="B188" s="4"/>
      <c r="C188" s="4"/>
      <c r="D188" s="4"/>
    </row>
    <row r="189" ht="14.25" customHeight="1">
      <c r="B189" s="4"/>
      <c r="C189" s="4"/>
      <c r="D189" s="4"/>
    </row>
    <row r="190" ht="14.25" customHeight="1">
      <c r="B190" s="4"/>
      <c r="C190" s="4"/>
      <c r="D190" s="4"/>
    </row>
    <row r="191" ht="14.25" customHeight="1">
      <c r="B191" s="4"/>
      <c r="C191" s="4"/>
      <c r="D191" s="4"/>
    </row>
    <row r="192" ht="14.25" customHeight="1">
      <c r="B192" s="4"/>
      <c r="C192" s="4"/>
      <c r="D192" s="4"/>
    </row>
    <row r="193" ht="14.25" customHeight="1">
      <c r="B193" s="4"/>
      <c r="C193" s="4"/>
      <c r="D193" s="4"/>
    </row>
    <row r="194" ht="14.25" customHeight="1">
      <c r="B194" s="4"/>
      <c r="C194" s="4"/>
      <c r="D194" s="4"/>
    </row>
    <row r="195" ht="14.25" customHeight="1">
      <c r="B195" s="4"/>
      <c r="C195" s="4"/>
      <c r="D195" s="4"/>
    </row>
    <row r="196" ht="14.25" customHeight="1">
      <c r="B196" s="4"/>
      <c r="C196" s="4"/>
      <c r="D196" s="4"/>
    </row>
    <row r="197" ht="14.25" customHeight="1">
      <c r="B197" s="4"/>
      <c r="C197" s="4"/>
      <c r="D197" s="4"/>
    </row>
    <row r="198" ht="14.25" customHeight="1">
      <c r="B198" s="4"/>
      <c r="C198" s="4"/>
      <c r="D198" s="4"/>
    </row>
    <row r="199" ht="14.25" customHeight="1">
      <c r="B199" s="4"/>
      <c r="C199" s="4"/>
      <c r="D199" s="4"/>
    </row>
    <row r="200" ht="14.25" customHeight="1">
      <c r="B200" s="4"/>
      <c r="C200" s="4"/>
      <c r="D200" s="4"/>
    </row>
    <row r="201" ht="14.25" customHeight="1">
      <c r="B201" s="4"/>
      <c r="C201" s="4"/>
      <c r="D201" s="4"/>
    </row>
    <row r="202" ht="14.25" customHeight="1">
      <c r="B202" s="4"/>
      <c r="C202" s="4"/>
      <c r="D202" s="4"/>
    </row>
    <row r="203" ht="14.25" customHeight="1">
      <c r="B203" s="4"/>
      <c r="C203" s="4"/>
      <c r="D203" s="4"/>
    </row>
    <row r="204" ht="14.25" customHeight="1">
      <c r="B204" s="4"/>
      <c r="C204" s="4"/>
      <c r="D204" s="4"/>
    </row>
    <row r="205" ht="14.25" customHeight="1">
      <c r="B205" s="4"/>
      <c r="C205" s="4"/>
      <c r="D205" s="4"/>
    </row>
    <row r="206" ht="14.25" customHeight="1">
      <c r="B206" s="4"/>
      <c r="C206" s="4"/>
      <c r="D206" s="4"/>
    </row>
    <row r="207" ht="14.25" customHeight="1">
      <c r="B207" s="4"/>
      <c r="C207" s="4"/>
      <c r="D207" s="4"/>
    </row>
    <row r="208" ht="14.25" customHeight="1">
      <c r="B208" s="4"/>
      <c r="C208" s="4"/>
      <c r="D208" s="4"/>
    </row>
    <row r="209" ht="14.25" customHeight="1">
      <c r="B209" s="4"/>
      <c r="C209" s="4"/>
      <c r="D209" s="4"/>
    </row>
    <row r="210" ht="14.25" customHeight="1">
      <c r="B210" s="4"/>
      <c r="C210" s="4"/>
      <c r="D210" s="4"/>
    </row>
    <row r="211" ht="14.25" customHeight="1">
      <c r="B211" s="4"/>
      <c r="C211" s="4"/>
      <c r="D211" s="4"/>
    </row>
    <row r="212" ht="14.25" customHeight="1">
      <c r="B212" s="4"/>
      <c r="C212" s="4"/>
      <c r="D212" s="4"/>
    </row>
    <row r="213" ht="14.25" customHeight="1">
      <c r="B213" s="4"/>
      <c r="C213" s="4"/>
      <c r="D213" s="4"/>
    </row>
    <row r="214" ht="14.25" customHeight="1">
      <c r="B214" s="4"/>
      <c r="C214" s="4"/>
      <c r="D214" s="4"/>
    </row>
    <row r="215" ht="14.25" customHeight="1">
      <c r="B215" s="4"/>
      <c r="C215" s="4"/>
      <c r="D215" s="4"/>
    </row>
    <row r="216" ht="14.25" customHeight="1">
      <c r="B216" s="4"/>
      <c r="C216" s="4"/>
      <c r="D216" s="4"/>
    </row>
    <row r="217" ht="14.25" customHeight="1">
      <c r="B217" s="4"/>
      <c r="C217" s="4"/>
      <c r="D217" s="4"/>
    </row>
    <row r="218" ht="14.25" customHeight="1">
      <c r="B218" s="4"/>
      <c r="C218" s="4"/>
      <c r="D218" s="4"/>
    </row>
    <row r="219" ht="14.25" customHeight="1">
      <c r="B219" s="4"/>
      <c r="C219" s="4"/>
      <c r="D219" s="4"/>
    </row>
    <row r="220" ht="14.25" customHeight="1">
      <c r="B220" s="4"/>
      <c r="C220" s="4"/>
      <c r="D220" s="4"/>
    </row>
    <row r="221" ht="14.25" customHeight="1">
      <c r="B221" s="4"/>
      <c r="C221" s="4"/>
      <c r="D221" s="4"/>
    </row>
    <row r="222" ht="14.25" customHeight="1">
      <c r="B222" s="4"/>
      <c r="C222" s="4"/>
      <c r="D222" s="4"/>
    </row>
    <row r="223" ht="14.25" customHeight="1">
      <c r="B223" s="4"/>
      <c r="C223" s="4"/>
      <c r="D223" s="4"/>
    </row>
    <row r="224" ht="14.25" customHeight="1">
      <c r="B224" s="4"/>
      <c r="C224" s="4"/>
      <c r="D224" s="4"/>
    </row>
    <row r="225" ht="14.25" customHeight="1">
      <c r="B225" s="4"/>
      <c r="C225" s="4"/>
      <c r="D225" s="4"/>
    </row>
    <row r="226" ht="14.25" customHeight="1">
      <c r="B226" s="4"/>
      <c r="C226" s="4"/>
      <c r="D226" s="4"/>
    </row>
    <row r="227" ht="14.25" customHeight="1">
      <c r="B227" s="4"/>
      <c r="C227" s="4"/>
      <c r="D227" s="4"/>
    </row>
    <row r="228" ht="14.25" customHeight="1">
      <c r="B228" s="4"/>
      <c r="C228" s="4"/>
      <c r="D228" s="4"/>
    </row>
    <row r="229" ht="14.25" customHeight="1">
      <c r="B229" s="4"/>
      <c r="C229" s="4"/>
      <c r="D229" s="4"/>
    </row>
    <row r="230" ht="14.25" customHeight="1">
      <c r="B230" s="4"/>
      <c r="C230" s="4"/>
      <c r="D230" s="4"/>
    </row>
    <row r="231" ht="14.25" customHeight="1">
      <c r="B231" s="4"/>
      <c r="C231" s="4"/>
      <c r="D231" s="4"/>
    </row>
    <row r="232" ht="14.25" customHeight="1">
      <c r="B232" s="4"/>
      <c r="C232" s="4"/>
      <c r="D232" s="4"/>
    </row>
    <row r="233" ht="14.25" customHeight="1">
      <c r="B233" s="4"/>
      <c r="C233" s="4"/>
      <c r="D233" s="4"/>
    </row>
    <row r="234" ht="14.25" customHeight="1">
      <c r="B234" s="4"/>
      <c r="C234" s="4"/>
      <c r="D234" s="4"/>
    </row>
    <row r="235" ht="14.25" customHeight="1">
      <c r="B235" s="4"/>
      <c r="C235" s="4"/>
      <c r="D235" s="4"/>
    </row>
    <row r="236" ht="14.25" customHeight="1">
      <c r="B236" s="4"/>
      <c r="C236" s="4"/>
      <c r="D236" s="4"/>
    </row>
    <row r="237" ht="14.25" customHeight="1">
      <c r="B237" s="4"/>
      <c r="C237" s="4"/>
      <c r="D237" s="4"/>
    </row>
    <row r="238" ht="14.25" customHeight="1">
      <c r="B238" s="4"/>
      <c r="C238" s="4"/>
      <c r="D238" s="4"/>
    </row>
    <row r="239" ht="14.25" customHeight="1">
      <c r="B239" s="4"/>
      <c r="C239" s="4"/>
      <c r="D239" s="4"/>
    </row>
    <row r="240" ht="14.25" customHeight="1">
      <c r="B240" s="4"/>
      <c r="C240" s="4"/>
      <c r="D240" s="4"/>
    </row>
    <row r="241" ht="14.25" customHeight="1">
      <c r="B241" s="4"/>
      <c r="C241" s="4"/>
      <c r="D241" s="4"/>
    </row>
    <row r="242" ht="14.25" customHeight="1">
      <c r="B242" s="4"/>
      <c r="C242" s="4"/>
      <c r="D242" s="4"/>
    </row>
    <row r="243" ht="14.25" customHeight="1">
      <c r="B243" s="4"/>
      <c r="C243" s="4"/>
      <c r="D243" s="4"/>
    </row>
    <row r="244" ht="14.25" customHeight="1">
      <c r="B244" s="4"/>
      <c r="C244" s="4"/>
      <c r="D244" s="4"/>
    </row>
    <row r="245" ht="14.25" customHeight="1">
      <c r="B245" s="4"/>
      <c r="C245" s="4"/>
      <c r="D245" s="4"/>
    </row>
    <row r="246" ht="14.25" customHeight="1">
      <c r="B246" s="4"/>
      <c r="C246" s="4"/>
      <c r="D246" s="4"/>
    </row>
    <row r="247" ht="14.25" customHeight="1">
      <c r="B247" s="4"/>
      <c r="C247" s="4"/>
      <c r="D247" s="4"/>
    </row>
    <row r="248" ht="14.25" customHeight="1">
      <c r="B248" s="4"/>
      <c r="C248" s="4"/>
      <c r="D248" s="4"/>
    </row>
    <row r="249" ht="14.25" customHeight="1">
      <c r="B249" s="4"/>
      <c r="C249" s="4"/>
      <c r="D249" s="4"/>
    </row>
    <row r="250" ht="14.25" customHeight="1">
      <c r="B250" s="4"/>
      <c r="C250" s="4"/>
      <c r="D250" s="4"/>
    </row>
    <row r="251" ht="14.25" customHeight="1">
      <c r="B251" s="4"/>
      <c r="C251" s="4"/>
      <c r="D251" s="4"/>
    </row>
    <row r="252" ht="14.25" customHeight="1">
      <c r="B252" s="4"/>
      <c r="C252" s="4"/>
      <c r="D252" s="4"/>
    </row>
    <row r="253" ht="14.25" customHeight="1">
      <c r="B253" s="4"/>
      <c r="C253" s="4"/>
      <c r="D253" s="4"/>
    </row>
    <row r="254" ht="14.25" customHeight="1">
      <c r="B254" s="4"/>
      <c r="C254" s="4"/>
      <c r="D254" s="4"/>
    </row>
    <row r="255" ht="14.25" customHeight="1">
      <c r="B255" s="4"/>
      <c r="C255" s="4"/>
      <c r="D255" s="4"/>
    </row>
    <row r="256" ht="14.25" customHeight="1">
      <c r="B256" s="4"/>
      <c r="C256" s="4"/>
      <c r="D256" s="4"/>
    </row>
    <row r="257" ht="14.25" customHeight="1">
      <c r="B257" s="4"/>
      <c r="C257" s="4"/>
      <c r="D257" s="4"/>
    </row>
    <row r="258" ht="14.25" customHeight="1">
      <c r="B258" s="4"/>
      <c r="C258" s="4"/>
      <c r="D258" s="4"/>
    </row>
    <row r="259" ht="14.25" customHeight="1">
      <c r="B259" s="4"/>
      <c r="C259" s="4"/>
      <c r="D259" s="4"/>
    </row>
    <row r="260" ht="14.25" customHeight="1">
      <c r="B260" s="4"/>
      <c r="C260" s="4"/>
      <c r="D260" s="4"/>
    </row>
    <row r="261" ht="14.25" customHeight="1">
      <c r="B261" s="4"/>
      <c r="C261" s="4"/>
      <c r="D261" s="4"/>
    </row>
    <row r="262" ht="14.25" customHeight="1">
      <c r="B262" s="4"/>
      <c r="C262" s="4"/>
      <c r="D262" s="4"/>
    </row>
    <row r="263" ht="14.25" customHeight="1">
      <c r="B263" s="4"/>
      <c r="C263" s="4"/>
      <c r="D263" s="4"/>
    </row>
    <row r="264" ht="14.25" customHeight="1">
      <c r="B264" s="4"/>
      <c r="C264" s="4"/>
      <c r="D264" s="4"/>
    </row>
    <row r="265" ht="14.25" customHeight="1">
      <c r="B265" s="4"/>
      <c r="C265" s="4"/>
      <c r="D265" s="4"/>
    </row>
    <row r="266" ht="14.25" customHeight="1">
      <c r="B266" s="4"/>
      <c r="C266" s="4"/>
      <c r="D266" s="4"/>
    </row>
    <row r="267" ht="14.25" customHeight="1">
      <c r="B267" s="4"/>
      <c r="C267" s="4"/>
      <c r="D267" s="4"/>
    </row>
    <row r="268" ht="14.25" customHeight="1">
      <c r="B268" s="4"/>
      <c r="C268" s="4"/>
      <c r="D268" s="4"/>
    </row>
    <row r="269" ht="14.25" customHeight="1">
      <c r="B269" s="4"/>
      <c r="C269" s="4"/>
      <c r="D269" s="4"/>
    </row>
    <row r="270" ht="14.25" customHeight="1">
      <c r="B270" s="4"/>
      <c r="C270" s="4"/>
      <c r="D270" s="4"/>
    </row>
    <row r="271" ht="14.25" customHeight="1">
      <c r="B271" s="4"/>
      <c r="C271" s="4"/>
      <c r="D271" s="4"/>
    </row>
    <row r="272" ht="14.25" customHeight="1">
      <c r="B272" s="4"/>
      <c r="C272" s="4"/>
      <c r="D272" s="4"/>
    </row>
    <row r="273" ht="14.25" customHeight="1">
      <c r="B273" s="4"/>
      <c r="C273" s="4"/>
      <c r="D273" s="4"/>
    </row>
    <row r="274" ht="14.25" customHeight="1">
      <c r="B274" s="4"/>
      <c r="C274" s="4"/>
      <c r="D274" s="4"/>
    </row>
    <row r="275" ht="14.25" customHeight="1">
      <c r="B275" s="4"/>
      <c r="C275" s="4"/>
      <c r="D275" s="4"/>
    </row>
    <row r="276" ht="14.25" customHeight="1">
      <c r="B276" s="4"/>
      <c r="C276" s="4"/>
      <c r="D276" s="4"/>
    </row>
    <row r="277" ht="14.25" customHeight="1">
      <c r="B277" s="4"/>
      <c r="C277" s="4"/>
      <c r="D277" s="4"/>
    </row>
    <row r="278" ht="14.25" customHeight="1">
      <c r="B278" s="4"/>
      <c r="C278" s="4"/>
      <c r="D278" s="4"/>
    </row>
    <row r="279" ht="14.25" customHeight="1">
      <c r="B279" s="4"/>
      <c r="C279" s="4"/>
      <c r="D279" s="4"/>
    </row>
    <row r="280" ht="14.25" customHeight="1">
      <c r="B280" s="4"/>
      <c r="C280" s="4"/>
      <c r="D280" s="4"/>
    </row>
    <row r="281" ht="14.25" customHeight="1">
      <c r="B281" s="4"/>
      <c r="C281" s="4"/>
      <c r="D281" s="4"/>
    </row>
    <row r="282" ht="14.25" customHeight="1">
      <c r="B282" s="4"/>
      <c r="C282" s="4"/>
      <c r="D282" s="4"/>
    </row>
    <row r="283" ht="14.25" customHeight="1">
      <c r="B283" s="4"/>
      <c r="C283" s="4"/>
      <c r="D283" s="4"/>
    </row>
    <row r="284" ht="14.25" customHeight="1">
      <c r="B284" s="4"/>
      <c r="C284" s="4"/>
      <c r="D284" s="4"/>
    </row>
    <row r="285" ht="14.25" customHeight="1">
      <c r="B285" s="4"/>
      <c r="C285" s="4"/>
      <c r="D285" s="4"/>
    </row>
    <row r="286" ht="14.25" customHeight="1">
      <c r="B286" s="4"/>
      <c r="C286" s="4"/>
      <c r="D286" s="4"/>
    </row>
    <row r="287" ht="14.25" customHeight="1">
      <c r="B287" s="4"/>
      <c r="C287" s="4"/>
      <c r="D287" s="4"/>
    </row>
    <row r="288" ht="14.25" customHeight="1">
      <c r="B288" s="4"/>
      <c r="C288" s="4"/>
      <c r="D288" s="4"/>
    </row>
    <row r="289" ht="14.25" customHeight="1">
      <c r="B289" s="4"/>
      <c r="C289" s="4"/>
      <c r="D289" s="4"/>
    </row>
    <row r="290" ht="14.25" customHeight="1">
      <c r="B290" s="4"/>
      <c r="C290" s="4"/>
      <c r="D290" s="4"/>
    </row>
    <row r="291" ht="14.25" customHeight="1">
      <c r="B291" s="4"/>
      <c r="C291" s="4"/>
      <c r="D291" s="4"/>
    </row>
    <row r="292" ht="14.25" customHeight="1">
      <c r="B292" s="4"/>
      <c r="C292" s="4"/>
      <c r="D292" s="4"/>
    </row>
    <row r="293" ht="14.25" customHeight="1">
      <c r="B293" s="4"/>
      <c r="C293" s="4"/>
      <c r="D293" s="4"/>
    </row>
    <row r="294" ht="14.25" customHeight="1">
      <c r="B294" s="4"/>
      <c r="C294" s="4"/>
      <c r="D294" s="4"/>
    </row>
    <row r="295" ht="14.25" customHeight="1">
      <c r="B295" s="4"/>
      <c r="C295" s="4"/>
      <c r="D295" s="4"/>
    </row>
    <row r="296" ht="14.25" customHeight="1">
      <c r="B296" s="4"/>
      <c r="C296" s="4"/>
      <c r="D296" s="4"/>
    </row>
    <row r="297" ht="14.25" customHeight="1">
      <c r="B297" s="4"/>
      <c r="C297" s="4"/>
      <c r="D297" s="4"/>
    </row>
    <row r="298" ht="14.25" customHeight="1">
      <c r="B298" s="4"/>
      <c r="C298" s="4"/>
      <c r="D298" s="4"/>
    </row>
    <row r="299" ht="14.25" customHeight="1">
      <c r="B299" s="4"/>
      <c r="C299" s="4"/>
      <c r="D299" s="4"/>
    </row>
    <row r="300" ht="14.25" customHeight="1">
      <c r="B300" s="4"/>
      <c r="C300" s="4"/>
      <c r="D300" s="4"/>
    </row>
    <row r="301" ht="14.25" customHeight="1">
      <c r="B301" s="4"/>
      <c r="C301" s="4"/>
      <c r="D301" s="4"/>
    </row>
    <row r="302" ht="14.25" customHeight="1">
      <c r="B302" s="4"/>
      <c r="C302" s="4"/>
      <c r="D302" s="4"/>
    </row>
    <row r="303" ht="14.25" customHeight="1">
      <c r="B303" s="4"/>
      <c r="C303" s="4"/>
      <c r="D303" s="4"/>
    </row>
    <row r="304" ht="14.25" customHeight="1">
      <c r="B304" s="4"/>
      <c r="C304" s="4"/>
      <c r="D304" s="4"/>
    </row>
    <row r="305" ht="14.25" customHeight="1">
      <c r="B305" s="4"/>
      <c r="C305" s="4"/>
      <c r="D305" s="4"/>
    </row>
    <row r="306" ht="14.25" customHeight="1">
      <c r="B306" s="4"/>
      <c r="C306" s="4"/>
      <c r="D306" s="4"/>
    </row>
    <row r="307" ht="14.25" customHeight="1">
      <c r="B307" s="4"/>
      <c r="C307" s="4"/>
      <c r="D307" s="4"/>
    </row>
    <row r="308" ht="14.25" customHeight="1">
      <c r="B308" s="4"/>
      <c r="C308" s="4"/>
      <c r="D308" s="4"/>
    </row>
    <row r="309" ht="14.25" customHeight="1">
      <c r="B309" s="4"/>
      <c r="C309" s="4"/>
      <c r="D309" s="4"/>
    </row>
    <row r="310" ht="14.25" customHeight="1">
      <c r="B310" s="4"/>
      <c r="C310" s="4"/>
      <c r="D310" s="4"/>
    </row>
    <row r="311" ht="14.25" customHeight="1">
      <c r="B311" s="4"/>
      <c r="C311" s="4"/>
      <c r="D311" s="4"/>
    </row>
    <row r="312" ht="14.25" customHeight="1">
      <c r="B312" s="4"/>
      <c r="C312" s="4"/>
      <c r="D312" s="4"/>
    </row>
    <row r="313" ht="14.25" customHeight="1">
      <c r="B313" s="4"/>
      <c r="C313" s="4"/>
      <c r="D313" s="4"/>
    </row>
    <row r="314" ht="14.25" customHeight="1">
      <c r="B314" s="4"/>
      <c r="C314" s="4"/>
      <c r="D314" s="4"/>
    </row>
    <row r="315" ht="14.25" customHeight="1">
      <c r="B315" s="4"/>
      <c r="C315" s="4"/>
      <c r="D315" s="4"/>
    </row>
    <row r="316" ht="14.25" customHeight="1">
      <c r="B316" s="4"/>
      <c r="C316" s="4"/>
      <c r="D316" s="4"/>
    </row>
    <row r="317" ht="14.25" customHeight="1">
      <c r="B317" s="4"/>
      <c r="C317" s="4"/>
      <c r="D317" s="4"/>
    </row>
    <row r="318" ht="14.25" customHeight="1">
      <c r="B318" s="4"/>
      <c r="C318" s="4"/>
      <c r="D318" s="4"/>
    </row>
    <row r="319" ht="14.25" customHeight="1">
      <c r="B319" s="4"/>
      <c r="C319" s="4"/>
      <c r="D319" s="4"/>
    </row>
    <row r="320" ht="14.25" customHeight="1">
      <c r="B320" s="4"/>
      <c r="C320" s="4"/>
      <c r="D320" s="4"/>
    </row>
    <row r="321" ht="14.25" customHeight="1">
      <c r="B321" s="4"/>
      <c r="C321" s="4"/>
      <c r="D321" s="4"/>
    </row>
    <row r="322" ht="14.25" customHeight="1">
      <c r="B322" s="4"/>
      <c r="C322" s="4"/>
      <c r="D322" s="4"/>
    </row>
    <row r="323" ht="14.25" customHeight="1">
      <c r="B323" s="4"/>
      <c r="C323" s="4"/>
      <c r="D323" s="4"/>
    </row>
    <row r="324" ht="14.25" customHeight="1">
      <c r="B324" s="4"/>
      <c r="C324" s="4"/>
      <c r="D324" s="4"/>
    </row>
    <row r="325" ht="14.25" customHeight="1">
      <c r="B325" s="4"/>
      <c r="C325" s="4"/>
      <c r="D325" s="4"/>
    </row>
    <row r="326" ht="14.25" customHeight="1">
      <c r="B326" s="4"/>
      <c r="C326" s="4"/>
      <c r="D326" s="4"/>
    </row>
    <row r="327" ht="14.25" customHeight="1">
      <c r="B327" s="4"/>
      <c r="C327" s="4"/>
      <c r="D327" s="4"/>
    </row>
    <row r="328" ht="14.25" customHeight="1">
      <c r="B328" s="4"/>
      <c r="C328" s="4"/>
      <c r="D328" s="4"/>
    </row>
    <row r="329" ht="14.25" customHeight="1">
      <c r="B329" s="4"/>
      <c r="C329" s="4"/>
      <c r="D329" s="4"/>
    </row>
    <row r="330" ht="14.25" customHeight="1">
      <c r="B330" s="4"/>
      <c r="C330" s="4"/>
      <c r="D330" s="4"/>
    </row>
    <row r="331" ht="14.25" customHeight="1">
      <c r="B331" s="4"/>
      <c r="C331" s="4"/>
      <c r="D331" s="4"/>
    </row>
    <row r="332" ht="14.25" customHeight="1">
      <c r="B332" s="4"/>
      <c r="C332" s="4"/>
      <c r="D332" s="4"/>
    </row>
    <row r="333" ht="14.25" customHeight="1">
      <c r="B333" s="4"/>
      <c r="C333" s="4"/>
      <c r="D333" s="4"/>
    </row>
    <row r="334" ht="14.25" customHeight="1">
      <c r="B334" s="4"/>
      <c r="C334" s="4"/>
      <c r="D334" s="4"/>
    </row>
    <row r="335" ht="14.25" customHeight="1">
      <c r="B335" s="4"/>
      <c r="C335" s="4"/>
      <c r="D335" s="4"/>
    </row>
    <row r="336" ht="14.25" customHeight="1">
      <c r="B336" s="4"/>
      <c r="C336" s="4"/>
      <c r="D336" s="4"/>
    </row>
    <row r="337" ht="14.25" customHeight="1">
      <c r="B337" s="4"/>
      <c r="C337" s="4"/>
      <c r="D337" s="4"/>
    </row>
    <row r="338" ht="14.25" customHeight="1">
      <c r="B338" s="4"/>
      <c r="C338" s="4"/>
      <c r="D338" s="4"/>
    </row>
    <row r="339" ht="14.25" customHeight="1">
      <c r="B339" s="4"/>
      <c r="C339" s="4"/>
      <c r="D339" s="4"/>
    </row>
    <row r="340" ht="14.25" customHeight="1">
      <c r="B340" s="4"/>
      <c r="C340" s="4"/>
      <c r="D340" s="4"/>
    </row>
    <row r="341" ht="14.25" customHeight="1">
      <c r="B341" s="4"/>
      <c r="C341" s="4"/>
      <c r="D341" s="4"/>
    </row>
    <row r="342" ht="14.25" customHeight="1">
      <c r="B342" s="4"/>
      <c r="C342" s="4"/>
      <c r="D342" s="4"/>
    </row>
    <row r="343" ht="14.25" customHeight="1">
      <c r="B343" s="4"/>
      <c r="C343" s="4"/>
      <c r="D343" s="4"/>
    </row>
    <row r="344" ht="14.25" customHeight="1">
      <c r="B344" s="4"/>
      <c r="C344" s="4"/>
      <c r="D344" s="4"/>
    </row>
    <row r="345" ht="14.25" customHeight="1">
      <c r="B345" s="4"/>
      <c r="C345" s="4"/>
      <c r="D345" s="4"/>
    </row>
    <row r="346" ht="14.25" customHeight="1">
      <c r="B346" s="4"/>
      <c r="C346" s="4"/>
      <c r="D346" s="4"/>
    </row>
    <row r="347" ht="14.25" customHeight="1">
      <c r="B347" s="4"/>
      <c r="C347" s="4"/>
      <c r="D347" s="4"/>
    </row>
    <row r="348" ht="14.25" customHeight="1">
      <c r="B348" s="4"/>
      <c r="C348" s="4"/>
      <c r="D348" s="4"/>
    </row>
    <row r="349" ht="14.25" customHeight="1">
      <c r="B349" s="4"/>
      <c r="C349" s="4"/>
      <c r="D349" s="4"/>
    </row>
    <row r="350" ht="14.25" customHeight="1">
      <c r="B350" s="4"/>
      <c r="C350" s="4"/>
      <c r="D350" s="4"/>
    </row>
    <row r="351" ht="14.25" customHeight="1">
      <c r="B351" s="4"/>
      <c r="C351" s="4"/>
      <c r="D351" s="4"/>
    </row>
    <row r="352" ht="14.25" customHeight="1">
      <c r="B352" s="4"/>
      <c r="C352" s="4"/>
      <c r="D352" s="4"/>
    </row>
    <row r="353" ht="14.25" customHeight="1">
      <c r="B353" s="4"/>
      <c r="C353" s="4"/>
      <c r="D353" s="4"/>
    </row>
    <row r="354" ht="14.25" customHeight="1">
      <c r="B354" s="4"/>
      <c r="C354" s="4"/>
      <c r="D354" s="4"/>
    </row>
    <row r="355" ht="14.25" customHeight="1">
      <c r="B355" s="4"/>
      <c r="C355" s="4"/>
      <c r="D355" s="4"/>
    </row>
    <row r="356" ht="14.25" customHeight="1">
      <c r="B356" s="4"/>
      <c r="C356" s="4"/>
      <c r="D356" s="4"/>
    </row>
    <row r="357" ht="14.25" customHeight="1">
      <c r="B357" s="4"/>
      <c r="C357" s="4"/>
      <c r="D357" s="4"/>
    </row>
    <row r="358" ht="14.25" customHeight="1">
      <c r="B358" s="4"/>
      <c r="C358" s="4"/>
      <c r="D358" s="4"/>
    </row>
    <row r="359" ht="14.25" customHeight="1">
      <c r="B359" s="4"/>
      <c r="C359" s="4"/>
      <c r="D359" s="4"/>
    </row>
    <row r="360" ht="14.25" customHeight="1">
      <c r="B360" s="4"/>
      <c r="C360" s="4"/>
      <c r="D360" s="4"/>
    </row>
    <row r="361" ht="14.25" customHeight="1">
      <c r="B361" s="4"/>
      <c r="C361" s="4"/>
      <c r="D361" s="4"/>
    </row>
    <row r="362" ht="14.25" customHeight="1">
      <c r="B362" s="4"/>
      <c r="C362" s="4"/>
      <c r="D362" s="4"/>
    </row>
    <row r="363" ht="14.25" customHeight="1">
      <c r="B363" s="4"/>
      <c r="C363" s="4"/>
      <c r="D363" s="4"/>
    </row>
    <row r="364" ht="14.25" customHeight="1">
      <c r="B364" s="4"/>
      <c r="C364" s="4"/>
      <c r="D364" s="4"/>
    </row>
    <row r="365" ht="14.25" customHeight="1">
      <c r="B365" s="4"/>
      <c r="C365" s="4"/>
      <c r="D365" s="4"/>
    </row>
    <row r="366" ht="14.25" customHeight="1">
      <c r="B366" s="4"/>
      <c r="C366" s="4"/>
      <c r="D366" s="4"/>
    </row>
    <row r="367" ht="14.25" customHeight="1">
      <c r="B367" s="4"/>
      <c r="C367" s="4"/>
      <c r="D367" s="4"/>
    </row>
    <row r="368" ht="14.25" customHeight="1">
      <c r="B368" s="4"/>
      <c r="C368" s="4"/>
      <c r="D368" s="4"/>
    </row>
    <row r="369" ht="14.25" customHeight="1">
      <c r="B369" s="4"/>
      <c r="C369" s="4"/>
      <c r="D369" s="4"/>
    </row>
    <row r="370" ht="14.25" customHeight="1">
      <c r="B370" s="4"/>
      <c r="C370" s="4"/>
      <c r="D370" s="4"/>
    </row>
    <row r="371" ht="14.25" customHeight="1">
      <c r="B371" s="4"/>
      <c r="C371" s="4"/>
      <c r="D371" s="4"/>
    </row>
    <row r="372" ht="14.25" customHeight="1">
      <c r="B372" s="4"/>
      <c r="C372" s="4"/>
      <c r="D372" s="4"/>
    </row>
    <row r="373" ht="14.25" customHeight="1">
      <c r="B373" s="4"/>
      <c r="C373" s="4"/>
      <c r="D373" s="4"/>
    </row>
    <row r="374" ht="14.25" customHeight="1">
      <c r="B374" s="4"/>
      <c r="C374" s="4"/>
      <c r="D374" s="4"/>
    </row>
    <row r="375" ht="14.25" customHeight="1">
      <c r="B375" s="4"/>
      <c r="C375" s="4"/>
      <c r="D375" s="4"/>
    </row>
    <row r="376" ht="14.25" customHeight="1">
      <c r="B376" s="4"/>
      <c r="C376" s="4"/>
      <c r="D376" s="4"/>
    </row>
    <row r="377" ht="14.25" customHeight="1">
      <c r="B377" s="4"/>
      <c r="C377" s="4"/>
      <c r="D377" s="4"/>
    </row>
    <row r="378" ht="14.25" customHeight="1">
      <c r="B378" s="4"/>
      <c r="C378" s="4"/>
      <c r="D378" s="4"/>
    </row>
    <row r="379" ht="14.25" customHeight="1">
      <c r="B379" s="4"/>
      <c r="C379" s="4"/>
      <c r="D379" s="4"/>
    </row>
    <row r="380" ht="14.25" customHeight="1">
      <c r="B380" s="4"/>
      <c r="C380" s="4"/>
      <c r="D380" s="4"/>
    </row>
    <row r="381" ht="14.25" customHeight="1">
      <c r="B381" s="4"/>
      <c r="C381" s="4"/>
      <c r="D381" s="4"/>
    </row>
    <row r="382" ht="14.25" customHeight="1">
      <c r="B382" s="4"/>
      <c r="C382" s="4"/>
      <c r="D382" s="4"/>
    </row>
    <row r="383" ht="14.25" customHeight="1">
      <c r="B383" s="4"/>
      <c r="C383" s="4"/>
      <c r="D383" s="4"/>
    </row>
    <row r="384" ht="14.25" customHeight="1">
      <c r="B384" s="4"/>
      <c r="C384" s="4"/>
      <c r="D384" s="4"/>
    </row>
    <row r="385" ht="14.25" customHeight="1">
      <c r="B385" s="4"/>
      <c r="C385" s="4"/>
      <c r="D385" s="4"/>
    </row>
    <row r="386" ht="14.25" customHeight="1">
      <c r="B386" s="4"/>
      <c r="C386" s="4"/>
      <c r="D386" s="4"/>
    </row>
    <row r="387" ht="14.25" customHeight="1">
      <c r="B387" s="4"/>
      <c r="C387" s="4"/>
      <c r="D387" s="4"/>
    </row>
    <row r="388" ht="14.25" customHeight="1">
      <c r="B388" s="4"/>
      <c r="C388" s="4"/>
      <c r="D388" s="4"/>
    </row>
    <row r="389" ht="14.25" customHeight="1">
      <c r="B389" s="4"/>
      <c r="C389" s="4"/>
      <c r="D389" s="4"/>
    </row>
    <row r="390" ht="14.25" customHeight="1">
      <c r="B390" s="4"/>
      <c r="C390" s="4"/>
      <c r="D390" s="4"/>
    </row>
    <row r="391" ht="14.25" customHeight="1">
      <c r="B391" s="4"/>
      <c r="C391" s="4"/>
      <c r="D391" s="4"/>
    </row>
    <row r="392" ht="14.25" customHeight="1">
      <c r="B392" s="4"/>
      <c r="C392" s="4"/>
      <c r="D392" s="4"/>
    </row>
    <row r="393" ht="14.25" customHeight="1">
      <c r="B393" s="4"/>
      <c r="C393" s="4"/>
      <c r="D393" s="4"/>
    </row>
    <row r="394" ht="14.25" customHeight="1">
      <c r="B394" s="4"/>
      <c r="C394" s="4"/>
      <c r="D394" s="4"/>
    </row>
    <row r="395" ht="14.25" customHeight="1">
      <c r="B395" s="4"/>
      <c r="C395" s="4"/>
      <c r="D395" s="4"/>
    </row>
    <row r="396" ht="14.25" customHeight="1">
      <c r="B396" s="4"/>
      <c r="C396" s="4"/>
      <c r="D396" s="4"/>
    </row>
    <row r="397" ht="14.25" customHeight="1">
      <c r="B397" s="4"/>
      <c r="C397" s="4"/>
      <c r="D397" s="4"/>
    </row>
    <row r="398" ht="14.25" customHeight="1">
      <c r="B398" s="4"/>
      <c r="C398" s="4"/>
      <c r="D398" s="4"/>
    </row>
    <row r="399" ht="14.25" customHeight="1">
      <c r="B399" s="4"/>
      <c r="C399" s="4"/>
      <c r="D399" s="4"/>
    </row>
    <row r="400" ht="14.25" customHeight="1">
      <c r="B400" s="4"/>
      <c r="C400" s="4"/>
      <c r="D400" s="4"/>
    </row>
    <row r="401" ht="14.25" customHeight="1">
      <c r="B401" s="4"/>
      <c r="C401" s="4"/>
      <c r="D401" s="4"/>
    </row>
    <row r="402" ht="14.25" customHeight="1">
      <c r="B402" s="4"/>
      <c r="C402" s="4"/>
      <c r="D402" s="4"/>
    </row>
    <row r="403" ht="14.25" customHeight="1">
      <c r="B403" s="4"/>
      <c r="C403" s="4"/>
      <c r="D403" s="4"/>
    </row>
    <row r="404" ht="14.25" customHeight="1">
      <c r="B404" s="4"/>
      <c r="C404" s="4"/>
      <c r="D404" s="4"/>
    </row>
    <row r="405" ht="14.25" customHeight="1">
      <c r="B405" s="4"/>
      <c r="C405" s="4"/>
      <c r="D405" s="4"/>
    </row>
    <row r="406" ht="14.25" customHeight="1">
      <c r="B406" s="4"/>
      <c r="C406" s="4"/>
      <c r="D406" s="4"/>
    </row>
    <row r="407" ht="14.25" customHeight="1">
      <c r="B407" s="4"/>
      <c r="C407" s="4"/>
      <c r="D407" s="4"/>
    </row>
    <row r="408" ht="14.25" customHeight="1">
      <c r="B408" s="4"/>
      <c r="C408" s="4"/>
      <c r="D408" s="4"/>
    </row>
    <row r="409" ht="14.25" customHeight="1">
      <c r="B409" s="4"/>
      <c r="C409" s="4"/>
      <c r="D409" s="4"/>
    </row>
    <row r="410" ht="14.25" customHeight="1">
      <c r="B410" s="4"/>
      <c r="C410" s="4"/>
      <c r="D410" s="4"/>
    </row>
    <row r="411" ht="14.25" customHeight="1">
      <c r="B411" s="4"/>
      <c r="C411" s="4"/>
      <c r="D411" s="4"/>
    </row>
    <row r="412" ht="14.25" customHeight="1">
      <c r="B412" s="4"/>
      <c r="C412" s="4"/>
      <c r="D412" s="4"/>
    </row>
    <row r="413" ht="14.25" customHeight="1">
      <c r="B413" s="4"/>
      <c r="C413" s="4"/>
      <c r="D413" s="4"/>
    </row>
    <row r="414" ht="14.25" customHeight="1">
      <c r="B414" s="4"/>
      <c r="C414" s="4"/>
      <c r="D414" s="4"/>
    </row>
    <row r="415" ht="14.25" customHeight="1">
      <c r="B415" s="4"/>
      <c r="C415" s="4"/>
      <c r="D415" s="4"/>
    </row>
    <row r="416" ht="14.25" customHeight="1">
      <c r="B416" s="4"/>
      <c r="C416" s="4"/>
      <c r="D416" s="4"/>
    </row>
    <row r="417" ht="14.25" customHeight="1">
      <c r="B417" s="4"/>
      <c r="C417" s="4"/>
      <c r="D417" s="4"/>
    </row>
    <row r="418" ht="14.25" customHeight="1">
      <c r="B418" s="4"/>
      <c r="C418" s="4"/>
      <c r="D418" s="4"/>
    </row>
    <row r="419" ht="14.25" customHeight="1">
      <c r="B419" s="4"/>
      <c r="C419" s="4"/>
      <c r="D419" s="4"/>
    </row>
    <row r="420" ht="14.25" customHeight="1">
      <c r="B420" s="4"/>
      <c r="C420" s="4"/>
      <c r="D420" s="4"/>
    </row>
    <row r="421" ht="14.25" customHeight="1">
      <c r="B421" s="4"/>
      <c r="C421" s="4"/>
      <c r="D421" s="4"/>
    </row>
    <row r="422" ht="14.25" customHeight="1">
      <c r="B422" s="4"/>
      <c r="C422" s="4"/>
      <c r="D422" s="4"/>
    </row>
    <row r="423" ht="14.25" customHeight="1">
      <c r="B423" s="4"/>
      <c r="C423" s="4"/>
      <c r="D423" s="4"/>
    </row>
    <row r="424" ht="14.25" customHeight="1">
      <c r="B424" s="4"/>
      <c r="C424" s="4"/>
      <c r="D424" s="4"/>
    </row>
    <row r="425" ht="14.25" customHeight="1">
      <c r="B425" s="4"/>
      <c r="C425" s="4"/>
      <c r="D425" s="4"/>
    </row>
    <row r="426" ht="14.25" customHeight="1">
      <c r="B426" s="4"/>
      <c r="C426" s="4"/>
      <c r="D426" s="4"/>
    </row>
    <row r="427" ht="14.25" customHeight="1">
      <c r="B427" s="4"/>
      <c r="C427" s="4"/>
      <c r="D427" s="4"/>
    </row>
    <row r="428" ht="14.25" customHeight="1">
      <c r="B428" s="4"/>
      <c r="C428" s="4"/>
      <c r="D428" s="4"/>
    </row>
    <row r="429" ht="14.25" customHeight="1">
      <c r="B429" s="4"/>
      <c r="C429" s="4"/>
      <c r="D429" s="4"/>
    </row>
    <row r="430" ht="14.25" customHeight="1">
      <c r="B430" s="4"/>
      <c r="C430" s="4"/>
      <c r="D430" s="4"/>
    </row>
    <row r="431" ht="14.25" customHeight="1">
      <c r="B431" s="4"/>
      <c r="C431" s="4"/>
      <c r="D431" s="4"/>
    </row>
    <row r="432" ht="14.25" customHeight="1">
      <c r="B432" s="4"/>
      <c r="C432" s="4"/>
      <c r="D432" s="4"/>
    </row>
    <row r="433" ht="14.25" customHeight="1">
      <c r="B433" s="4"/>
      <c r="C433" s="4"/>
      <c r="D433" s="4"/>
    </row>
    <row r="434" ht="14.25" customHeight="1">
      <c r="B434" s="4"/>
      <c r="C434" s="4"/>
      <c r="D434" s="4"/>
    </row>
    <row r="435" ht="14.25" customHeight="1">
      <c r="B435" s="4"/>
      <c r="C435" s="4"/>
      <c r="D435" s="4"/>
    </row>
    <row r="436" ht="14.25" customHeight="1">
      <c r="B436" s="4"/>
      <c r="C436" s="4"/>
      <c r="D436" s="4"/>
    </row>
    <row r="437" ht="14.25" customHeight="1">
      <c r="B437" s="4"/>
      <c r="C437" s="4"/>
      <c r="D437" s="4"/>
    </row>
    <row r="438" ht="14.25" customHeight="1">
      <c r="B438" s="4"/>
      <c r="C438" s="4"/>
      <c r="D438" s="4"/>
    </row>
    <row r="439" ht="14.25" customHeight="1">
      <c r="B439" s="4"/>
      <c r="C439" s="4"/>
      <c r="D439" s="4"/>
    </row>
    <row r="440" ht="14.25" customHeight="1">
      <c r="B440" s="4"/>
      <c r="C440" s="4"/>
      <c r="D440" s="4"/>
    </row>
    <row r="441" ht="14.25" customHeight="1">
      <c r="B441" s="4"/>
      <c r="C441" s="4"/>
      <c r="D441" s="4"/>
    </row>
    <row r="442" ht="14.25" customHeight="1">
      <c r="B442" s="4"/>
      <c r="C442" s="4"/>
      <c r="D442" s="4"/>
    </row>
    <row r="443" ht="14.25" customHeight="1">
      <c r="B443" s="4"/>
      <c r="C443" s="4"/>
      <c r="D443" s="4"/>
    </row>
    <row r="444" ht="14.25" customHeight="1">
      <c r="B444" s="4"/>
      <c r="C444" s="4"/>
      <c r="D444" s="4"/>
    </row>
    <row r="445" ht="14.25" customHeight="1">
      <c r="B445" s="4"/>
      <c r="C445" s="4"/>
      <c r="D445" s="4"/>
    </row>
    <row r="446" ht="14.25" customHeight="1">
      <c r="B446" s="4"/>
      <c r="C446" s="4"/>
      <c r="D446" s="4"/>
    </row>
    <row r="447" ht="14.25" customHeight="1">
      <c r="B447" s="4"/>
      <c r="C447" s="4"/>
      <c r="D447" s="4"/>
    </row>
    <row r="448" ht="14.25" customHeight="1">
      <c r="B448" s="4"/>
      <c r="C448" s="4"/>
      <c r="D448" s="4"/>
    </row>
    <row r="449" ht="14.25" customHeight="1">
      <c r="B449" s="4"/>
      <c r="C449" s="4"/>
      <c r="D449" s="4"/>
    </row>
    <row r="450" ht="14.25" customHeight="1">
      <c r="B450" s="4"/>
      <c r="C450" s="4"/>
      <c r="D450" s="4"/>
    </row>
    <row r="451" ht="14.25" customHeight="1">
      <c r="B451" s="4"/>
      <c r="C451" s="4"/>
      <c r="D451" s="4"/>
    </row>
    <row r="452" ht="14.25" customHeight="1">
      <c r="B452" s="4"/>
      <c r="C452" s="4"/>
      <c r="D452" s="4"/>
    </row>
    <row r="453" ht="14.25" customHeight="1">
      <c r="B453" s="4"/>
      <c r="C453" s="4"/>
      <c r="D453" s="4"/>
    </row>
    <row r="454" ht="14.25" customHeight="1">
      <c r="B454" s="4"/>
      <c r="C454" s="4"/>
      <c r="D454" s="4"/>
    </row>
    <row r="455" ht="14.25" customHeight="1">
      <c r="B455" s="4"/>
      <c r="C455" s="4"/>
      <c r="D455" s="4"/>
    </row>
    <row r="456" ht="14.25" customHeight="1">
      <c r="B456" s="4"/>
      <c r="C456" s="4"/>
      <c r="D456" s="4"/>
    </row>
    <row r="457" ht="14.25" customHeight="1">
      <c r="B457" s="4"/>
      <c r="C457" s="4"/>
      <c r="D457" s="4"/>
    </row>
    <row r="458" ht="14.25" customHeight="1">
      <c r="B458" s="4"/>
      <c r="C458" s="4"/>
      <c r="D458" s="4"/>
    </row>
    <row r="459" ht="14.25" customHeight="1">
      <c r="B459" s="4"/>
      <c r="C459" s="4"/>
      <c r="D459" s="4"/>
    </row>
    <row r="460" ht="14.25" customHeight="1">
      <c r="B460" s="4"/>
      <c r="C460" s="4"/>
      <c r="D460" s="4"/>
    </row>
    <row r="461" ht="14.25" customHeight="1">
      <c r="B461" s="4"/>
      <c r="C461" s="4"/>
      <c r="D461" s="4"/>
    </row>
    <row r="462" ht="14.25" customHeight="1">
      <c r="B462" s="4"/>
      <c r="C462" s="4"/>
      <c r="D462" s="4"/>
    </row>
    <row r="463" ht="14.25" customHeight="1">
      <c r="B463" s="4"/>
      <c r="C463" s="4"/>
      <c r="D463" s="4"/>
    </row>
    <row r="464" ht="14.25" customHeight="1">
      <c r="B464" s="4"/>
      <c r="C464" s="4"/>
      <c r="D464" s="4"/>
    </row>
    <row r="465" ht="14.25" customHeight="1">
      <c r="B465" s="4"/>
      <c r="C465" s="4"/>
      <c r="D465" s="4"/>
    </row>
    <row r="466" ht="14.25" customHeight="1">
      <c r="B466" s="4"/>
      <c r="C466" s="4"/>
      <c r="D466" s="4"/>
    </row>
    <row r="467" ht="14.25" customHeight="1">
      <c r="B467" s="4"/>
      <c r="C467" s="4"/>
      <c r="D467" s="4"/>
    </row>
    <row r="468" ht="14.25" customHeight="1">
      <c r="B468" s="4"/>
      <c r="C468" s="4"/>
      <c r="D468" s="4"/>
    </row>
    <row r="469" ht="14.25" customHeight="1">
      <c r="B469" s="4"/>
      <c r="C469" s="4"/>
      <c r="D469" s="4"/>
    </row>
    <row r="470" ht="14.25" customHeight="1">
      <c r="B470" s="4"/>
      <c r="C470" s="4"/>
      <c r="D470" s="4"/>
    </row>
    <row r="471" ht="14.25" customHeight="1">
      <c r="B471" s="4"/>
      <c r="C471" s="4"/>
      <c r="D471" s="4"/>
    </row>
    <row r="472" ht="14.25" customHeight="1">
      <c r="B472" s="4"/>
      <c r="C472" s="4"/>
      <c r="D472" s="4"/>
    </row>
    <row r="473" ht="14.25" customHeight="1">
      <c r="B473" s="4"/>
      <c r="C473" s="4"/>
      <c r="D473" s="4"/>
    </row>
    <row r="474" ht="14.25" customHeight="1">
      <c r="B474" s="4"/>
      <c r="C474" s="4"/>
      <c r="D474" s="4"/>
    </row>
    <row r="475" ht="14.25" customHeight="1">
      <c r="B475" s="4"/>
      <c r="C475" s="4"/>
      <c r="D475" s="4"/>
    </row>
    <row r="476" ht="14.25" customHeight="1">
      <c r="B476" s="4"/>
      <c r="C476" s="4"/>
      <c r="D476" s="4"/>
    </row>
    <row r="477" ht="14.25" customHeight="1">
      <c r="B477" s="4"/>
      <c r="C477" s="4"/>
      <c r="D477" s="4"/>
    </row>
    <row r="478" ht="14.25" customHeight="1">
      <c r="B478" s="4"/>
      <c r="C478" s="4"/>
      <c r="D478" s="4"/>
    </row>
    <row r="479" ht="14.25" customHeight="1">
      <c r="B479" s="4"/>
      <c r="C479" s="4"/>
      <c r="D479" s="4"/>
    </row>
    <row r="480" ht="14.25" customHeight="1">
      <c r="B480" s="4"/>
      <c r="C480" s="4"/>
      <c r="D480" s="4"/>
    </row>
    <row r="481" ht="14.25" customHeight="1">
      <c r="B481" s="4"/>
      <c r="C481" s="4"/>
      <c r="D481" s="4"/>
    </row>
    <row r="482" ht="14.25" customHeight="1">
      <c r="B482" s="4"/>
      <c r="C482" s="4"/>
      <c r="D482" s="4"/>
    </row>
    <row r="483" ht="14.25" customHeight="1">
      <c r="B483" s="4"/>
      <c r="C483" s="4"/>
      <c r="D483" s="4"/>
    </row>
    <row r="484" ht="14.25" customHeight="1">
      <c r="B484" s="4"/>
      <c r="C484" s="4"/>
      <c r="D484" s="4"/>
    </row>
    <row r="485" ht="14.25" customHeight="1">
      <c r="B485" s="4"/>
      <c r="C485" s="4"/>
      <c r="D485" s="4"/>
    </row>
    <row r="486" ht="14.25" customHeight="1">
      <c r="B486" s="4"/>
      <c r="C486" s="4"/>
      <c r="D486" s="4"/>
    </row>
    <row r="487" ht="14.25" customHeight="1">
      <c r="B487" s="4"/>
      <c r="C487" s="4"/>
      <c r="D487" s="4"/>
    </row>
    <row r="488" ht="14.25" customHeight="1">
      <c r="B488" s="4"/>
      <c r="C488" s="4"/>
      <c r="D488" s="4"/>
    </row>
    <row r="489" ht="14.25" customHeight="1">
      <c r="B489" s="4"/>
      <c r="C489" s="4"/>
      <c r="D489" s="4"/>
    </row>
    <row r="490" ht="14.25" customHeight="1">
      <c r="B490" s="4"/>
      <c r="C490" s="4"/>
      <c r="D490" s="4"/>
    </row>
    <row r="491" ht="14.25" customHeight="1">
      <c r="B491" s="4"/>
      <c r="C491" s="4"/>
      <c r="D491" s="4"/>
    </row>
    <row r="492" ht="14.25" customHeight="1">
      <c r="B492" s="4"/>
      <c r="C492" s="4"/>
      <c r="D492" s="4"/>
    </row>
    <row r="493" ht="14.25" customHeight="1">
      <c r="B493" s="4"/>
      <c r="C493" s="4"/>
      <c r="D493" s="4"/>
    </row>
    <row r="494" ht="14.25" customHeight="1">
      <c r="B494" s="4"/>
      <c r="C494" s="4"/>
      <c r="D494" s="4"/>
    </row>
    <row r="495" ht="14.25" customHeight="1">
      <c r="B495" s="4"/>
      <c r="C495" s="4"/>
      <c r="D495" s="4"/>
    </row>
    <row r="496" ht="14.25" customHeight="1">
      <c r="B496" s="4"/>
      <c r="C496" s="4"/>
      <c r="D496" s="4"/>
    </row>
    <row r="497" ht="14.25" customHeight="1">
      <c r="B497" s="4"/>
      <c r="C497" s="4"/>
      <c r="D497" s="4"/>
    </row>
    <row r="498" ht="14.25" customHeight="1">
      <c r="B498" s="4"/>
      <c r="C498" s="4"/>
      <c r="D498" s="4"/>
    </row>
    <row r="499" ht="14.25" customHeight="1">
      <c r="B499" s="4"/>
      <c r="C499" s="4"/>
      <c r="D499" s="4"/>
    </row>
    <row r="500" ht="14.25" customHeight="1">
      <c r="B500" s="4"/>
      <c r="C500" s="4"/>
      <c r="D500" s="4"/>
    </row>
    <row r="501" ht="14.25" customHeight="1">
      <c r="B501" s="4"/>
      <c r="C501" s="4"/>
      <c r="D501" s="4"/>
    </row>
    <row r="502" ht="14.25" customHeight="1">
      <c r="B502" s="4"/>
      <c r="C502" s="4"/>
      <c r="D502" s="4"/>
    </row>
    <row r="503" ht="14.25" customHeight="1">
      <c r="B503" s="4"/>
      <c r="C503" s="4"/>
      <c r="D503" s="4"/>
    </row>
    <row r="504" ht="14.25" customHeight="1">
      <c r="B504" s="4"/>
      <c r="C504" s="4"/>
      <c r="D504" s="4"/>
    </row>
    <row r="505" ht="14.25" customHeight="1">
      <c r="B505" s="4"/>
      <c r="C505" s="4"/>
      <c r="D505" s="4"/>
    </row>
    <row r="506" ht="14.25" customHeight="1">
      <c r="B506" s="4"/>
      <c r="C506" s="4"/>
      <c r="D506" s="4"/>
    </row>
    <row r="507" ht="14.25" customHeight="1">
      <c r="B507" s="4"/>
      <c r="C507" s="4"/>
      <c r="D507" s="4"/>
    </row>
    <row r="508" ht="14.25" customHeight="1">
      <c r="B508" s="4"/>
      <c r="C508" s="4"/>
      <c r="D508" s="4"/>
    </row>
    <row r="509" ht="14.25" customHeight="1">
      <c r="B509" s="4"/>
      <c r="C509" s="4"/>
      <c r="D509" s="4"/>
    </row>
    <row r="510" ht="14.25" customHeight="1">
      <c r="B510" s="4"/>
      <c r="C510" s="4"/>
      <c r="D510" s="4"/>
    </row>
    <row r="511" ht="14.25" customHeight="1">
      <c r="B511" s="4"/>
      <c r="C511" s="4"/>
      <c r="D511" s="4"/>
    </row>
    <row r="512" ht="14.25" customHeight="1">
      <c r="B512" s="4"/>
      <c r="C512" s="4"/>
      <c r="D512" s="4"/>
    </row>
    <row r="513" ht="14.25" customHeight="1">
      <c r="B513" s="4"/>
      <c r="C513" s="4"/>
      <c r="D513" s="4"/>
    </row>
    <row r="514" ht="14.25" customHeight="1">
      <c r="B514" s="4"/>
      <c r="C514" s="4"/>
      <c r="D514" s="4"/>
    </row>
    <row r="515" ht="14.25" customHeight="1">
      <c r="B515" s="4"/>
      <c r="C515" s="4"/>
      <c r="D515" s="4"/>
    </row>
    <row r="516" ht="14.25" customHeight="1">
      <c r="B516" s="4"/>
      <c r="C516" s="4"/>
      <c r="D516" s="4"/>
    </row>
    <row r="517" ht="14.25" customHeight="1">
      <c r="B517" s="4"/>
      <c r="C517" s="4"/>
      <c r="D517" s="4"/>
    </row>
    <row r="518" ht="14.25" customHeight="1">
      <c r="B518" s="4"/>
      <c r="C518" s="4"/>
      <c r="D518" s="4"/>
    </row>
    <row r="519" ht="14.25" customHeight="1">
      <c r="B519" s="4"/>
      <c r="C519" s="4"/>
      <c r="D519" s="4"/>
    </row>
    <row r="520" ht="14.25" customHeight="1">
      <c r="B520" s="4"/>
      <c r="C520" s="4"/>
      <c r="D520" s="4"/>
    </row>
    <row r="521" ht="14.25" customHeight="1">
      <c r="B521" s="4"/>
      <c r="C521" s="4"/>
      <c r="D521" s="4"/>
    </row>
    <row r="522" ht="14.25" customHeight="1">
      <c r="B522" s="4"/>
      <c r="C522" s="4"/>
      <c r="D522" s="4"/>
    </row>
    <row r="523" ht="14.25" customHeight="1">
      <c r="B523" s="4"/>
      <c r="C523" s="4"/>
      <c r="D523" s="4"/>
    </row>
    <row r="524" ht="14.25" customHeight="1">
      <c r="B524" s="4"/>
      <c r="C524" s="4"/>
      <c r="D524" s="4"/>
    </row>
    <row r="525" ht="14.25" customHeight="1">
      <c r="B525" s="4"/>
      <c r="C525" s="4"/>
      <c r="D525" s="4"/>
    </row>
    <row r="526" ht="14.25" customHeight="1">
      <c r="B526" s="4"/>
      <c r="C526" s="4"/>
      <c r="D526" s="4"/>
    </row>
    <row r="527" ht="14.25" customHeight="1">
      <c r="B527" s="4"/>
      <c r="C527" s="4"/>
      <c r="D527" s="4"/>
    </row>
    <row r="528" ht="14.25" customHeight="1">
      <c r="B528" s="4"/>
      <c r="C528" s="4"/>
      <c r="D528" s="4"/>
    </row>
    <row r="529" ht="14.25" customHeight="1">
      <c r="B529" s="4"/>
      <c r="C529" s="4"/>
      <c r="D529" s="4"/>
    </row>
    <row r="530" ht="14.25" customHeight="1">
      <c r="B530" s="4"/>
      <c r="C530" s="4"/>
      <c r="D530" s="4"/>
    </row>
    <row r="531" ht="14.25" customHeight="1">
      <c r="B531" s="4"/>
      <c r="C531" s="4"/>
      <c r="D531" s="4"/>
    </row>
    <row r="532" ht="14.25" customHeight="1">
      <c r="B532" s="4"/>
      <c r="C532" s="4"/>
      <c r="D532" s="4"/>
    </row>
    <row r="533" ht="14.25" customHeight="1">
      <c r="B533" s="4"/>
      <c r="C533" s="4"/>
      <c r="D533" s="4"/>
    </row>
    <row r="534" ht="14.25" customHeight="1">
      <c r="B534" s="4"/>
      <c r="C534" s="4"/>
      <c r="D534" s="4"/>
    </row>
    <row r="535" ht="14.25" customHeight="1">
      <c r="B535" s="4"/>
      <c r="C535" s="4"/>
      <c r="D535" s="4"/>
    </row>
    <row r="536" ht="14.25" customHeight="1">
      <c r="B536" s="4"/>
      <c r="C536" s="4"/>
      <c r="D536" s="4"/>
    </row>
    <row r="537" ht="14.25" customHeight="1">
      <c r="B537" s="4"/>
      <c r="C537" s="4"/>
      <c r="D537" s="4"/>
    </row>
    <row r="538" ht="14.25" customHeight="1">
      <c r="B538" s="4"/>
      <c r="C538" s="4"/>
      <c r="D538" s="4"/>
    </row>
    <row r="539" ht="14.25" customHeight="1">
      <c r="B539" s="4"/>
      <c r="C539" s="4"/>
      <c r="D539" s="4"/>
    </row>
    <row r="540" ht="14.25" customHeight="1">
      <c r="B540" s="4"/>
      <c r="C540" s="4"/>
      <c r="D540" s="4"/>
    </row>
    <row r="541" ht="14.25" customHeight="1">
      <c r="B541" s="4"/>
      <c r="C541" s="4"/>
      <c r="D541" s="4"/>
    </row>
    <row r="542" ht="14.25" customHeight="1">
      <c r="B542" s="4"/>
      <c r="C542" s="4"/>
      <c r="D542" s="4"/>
    </row>
    <row r="543" ht="14.25" customHeight="1">
      <c r="B543" s="4"/>
      <c r="C543" s="4"/>
      <c r="D543" s="4"/>
    </row>
    <row r="544" ht="14.25" customHeight="1">
      <c r="B544" s="4"/>
      <c r="C544" s="4"/>
      <c r="D544" s="4"/>
    </row>
    <row r="545" ht="14.25" customHeight="1">
      <c r="B545" s="4"/>
      <c r="C545" s="4"/>
      <c r="D545" s="4"/>
    </row>
    <row r="546" ht="14.25" customHeight="1">
      <c r="B546" s="4"/>
      <c r="C546" s="4"/>
      <c r="D546" s="4"/>
    </row>
    <row r="547" ht="14.25" customHeight="1">
      <c r="B547" s="4"/>
      <c r="C547" s="4"/>
      <c r="D547" s="4"/>
    </row>
    <row r="548" ht="14.25" customHeight="1">
      <c r="B548" s="4"/>
      <c r="C548" s="4"/>
      <c r="D548" s="4"/>
    </row>
    <row r="549" ht="14.25" customHeight="1">
      <c r="B549" s="4"/>
      <c r="C549" s="4"/>
      <c r="D549" s="4"/>
    </row>
    <row r="550" ht="14.25" customHeight="1">
      <c r="B550" s="4"/>
      <c r="C550" s="4"/>
      <c r="D550" s="4"/>
    </row>
    <row r="551" ht="14.25" customHeight="1">
      <c r="B551" s="4"/>
      <c r="C551" s="4"/>
      <c r="D551" s="4"/>
    </row>
    <row r="552" ht="14.25" customHeight="1">
      <c r="B552" s="4"/>
      <c r="C552" s="4"/>
      <c r="D552" s="4"/>
    </row>
    <row r="553" ht="14.25" customHeight="1">
      <c r="B553" s="4"/>
      <c r="C553" s="4"/>
      <c r="D553" s="4"/>
    </row>
    <row r="554" ht="14.25" customHeight="1">
      <c r="B554" s="4"/>
      <c r="C554" s="4"/>
      <c r="D554" s="4"/>
    </row>
    <row r="555" ht="14.25" customHeight="1">
      <c r="B555" s="4"/>
      <c r="C555" s="4"/>
      <c r="D555" s="4"/>
    </row>
    <row r="556" ht="14.25" customHeight="1">
      <c r="B556" s="4"/>
      <c r="C556" s="4"/>
      <c r="D556" s="4"/>
    </row>
    <row r="557" ht="14.25" customHeight="1">
      <c r="B557" s="4"/>
      <c r="C557" s="4"/>
      <c r="D557" s="4"/>
    </row>
    <row r="558" ht="14.25" customHeight="1">
      <c r="B558" s="4"/>
      <c r="C558" s="4"/>
      <c r="D558" s="4"/>
    </row>
    <row r="559" ht="14.25" customHeight="1">
      <c r="B559" s="4"/>
      <c r="C559" s="4"/>
      <c r="D559" s="4"/>
    </row>
    <row r="560" ht="14.25" customHeight="1">
      <c r="B560" s="4"/>
      <c r="C560" s="4"/>
      <c r="D560" s="4"/>
    </row>
    <row r="561" ht="14.25" customHeight="1">
      <c r="B561" s="4"/>
      <c r="C561" s="4"/>
      <c r="D561" s="4"/>
    </row>
    <row r="562" ht="14.25" customHeight="1">
      <c r="B562" s="4"/>
      <c r="C562" s="4"/>
      <c r="D562" s="4"/>
    </row>
    <row r="563" ht="14.25" customHeight="1">
      <c r="B563" s="4"/>
      <c r="C563" s="4"/>
      <c r="D563" s="4"/>
    </row>
    <row r="564" ht="14.25" customHeight="1">
      <c r="B564" s="4"/>
      <c r="C564" s="4"/>
      <c r="D564" s="4"/>
    </row>
    <row r="565" ht="14.25" customHeight="1">
      <c r="B565" s="4"/>
      <c r="C565" s="4"/>
      <c r="D565" s="4"/>
    </row>
    <row r="566" ht="14.25" customHeight="1">
      <c r="B566" s="4"/>
      <c r="C566" s="4"/>
      <c r="D566" s="4"/>
    </row>
    <row r="567" ht="14.25" customHeight="1">
      <c r="B567" s="4"/>
      <c r="C567" s="4"/>
      <c r="D567" s="4"/>
    </row>
    <row r="568" ht="14.25" customHeight="1">
      <c r="B568" s="4"/>
      <c r="C568" s="4"/>
      <c r="D568" s="4"/>
    </row>
    <row r="569" ht="14.25" customHeight="1">
      <c r="B569" s="4"/>
      <c r="C569" s="4"/>
      <c r="D569" s="4"/>
    </row>
    <row r="570" ht="14.25" customHeight="1">
      <c r="B570" s="4"/>
      <c r="C570" s="4"/>
      <c r="D570" s="4"/>
    </row>
    <row r="571" ht="14.25" customHeight="1">
      <c r="B571" s="4"/>
      <c r="C571" s="4"/>
      <c r="D571" s="4"/>
    </row>
    <row r="572" ht="14.25" customHeight="1">
      <c r="B572" s="4"/>
      <c r="C572" s="4"/>
      <c r="D572" s="4"/>
    </row>
    <row r="573" ht="14.25" customHeight="1">
      <c r="B573" s="4"/>
      <c r="C573" s="4"/>
      <c r="D573" s="4"/>
    </row>
    <row r="574" ht="14.25" customHeight="1">
      <c r="B574" s="4"/>
      <c r="C574" s="4"/>
      <c r="D574" s="4"/>
    </row>
    <row r="575" ht="14.25" customHeight="1">
      <c r="B575" s="4"/>
      <c r="C575" s="4"/>
      <c r="D575" s="4"/>
    </row>
    <row r="576" ht="14.25" customHeight="1">
      <c r="B576" s="4"/>
      <c r="C576" s="4"/>
      <c r="D576" s="4"/>
    </row>
    <row r="577" ht="14.25" customHeight="1">
      <c r="B577" s="4"/>
      <c r="C577" s="4"/>
      <c r="D577" s="4"/>
    </row>
    <row r="578" ht="14.25" customHeight="1">
      <c r="B578" s="4"/>
      <c r="C578" s="4"/>
      <c r="D578" s="4"/>
    </row>
    <row r="579" ht="14.25" customHeight="1">
      <c r="B579" s="4"/>
      <c r="C579" s="4"/>
      <c r="D579" s="4"/>
    </row>
    <row r="580" ht="14.25" customHeight="1">
      <c r="B580" s="4"/>
      <c r="C580" s="4"/>
      <c r="D580" s="4"/>
    </row>
    <row r="581" ht="14.25" customHeight="1">
      <c r="B581" s="4"/>
      <c r="C581" s="4"/>
      <c r="D581" s="4"/>
    </row>
    <row r="582" ht="14.25" customHeight="1">
      <c r="B582" s="4"/>
      <c r="C582" s="4"/>
      <c r="D582" s="4"/>
    </row>
    <row r="583" ht="14.25" customHeight="1">
      <c r="B583" s="4"/>
      <c r="C583" s="4"/>
      <c r="D583" s="4"/>
    </row>
    <row r="584" ht="14.25" customHeight="1">
      <c r="B584" s="4"/>
      <c r="C584" s="4"/>
      <c r="D584" s="4"/>
    </row>
    <row r="585" ht="14.25" customHeight="1">
      <c r="B585" s="4"/>
      <c r="C585" s="4"/>
      <c r="D585" s="4"/>
    </row>
    <row r="586" ht="14.25" customHeight="1">
      <c r="B586" s="4"/>
      <c r="C586" s="4"/>
      <c r="D586" s="4"/>
    </row>
    <row r="587" ht="14.25" customHeight="1">
      <c r="B587" s="4"/>
      <c r="C587" s="4"/>
      <c r="D587" s="4"/>
    </row>
    <row r="588" ht="14.25" customHeight="1">
      <c r="B588" s="4"/>
      <c r="C588" s="4"/>
      <c r="D588" s="4"/>
    </row>
    <row r="589" ht="14.25" customHeight="1">
      <c r="B589" s="4"/>
      <c r="C589" s="4"/>
      <c r="D589" s="4"/>
    </row>
    <row r="590" ht="14.25" customHeight="1">
      <c r="B590" s="4"/>
      <c r="C590" s="4"/>
      <c r="D590" s="4"/>
    </row>
    <row r="591" ht="14.25" customHeight="1">
      <c r="B591" s="4"/>
      <c r="C591" s="4"/>
      <c r="D591" s="4"/>
    </row>
    <row r="592" ht="14.25" customHeight="1">
      <c r="B592" s="4"/>
      <c r="C592" s="4"/>
      <c r="D592" s="4"/>
    </row>
    <row r="593" ht="14.25" customHeight="1">
      <c r="B593" s="4"/>
      <c r="C593" s="4"/>
      <c r="D593" s="4"/>
    </row>
    <row r="594" ht="14.25" customHeight="1">
      <c r="B594" s="4"/>
      <c r="C594" s="4"/>
      <c r="D594" s="4"/>
    </row>
    <row r="595" ht="14.25" customHeight="1">
      <c r="B595" s="4"/>
      <c r="C595" s="4"/>
      <c r="D595" s="4"/>
    </row>
    <row r="596" ht="14.25" customHeight="1">
      <c r="B596" s="4"/>
      <c r="C596" s="4"/>
      <c r="D596" s="4"/>
    </row>
    <row r="597" ht="14.25" customHeight="1">
      <c r="B597" s="4"/>
      <c r="C597" s="4"/>
      <c r="D597" s="4"/>
    </row>
    <row r="598" ht="14.25" customHeight="1">
      <c r="B598" s="4"/>
      <c r="C598" s="4"/>
      <c r="D598" s="4"/>
    </row>
    <row r="599" ht="14.25" customHeight="1">
      <c r="B599" s="4"/>
      <c r="C599" s="4"/>
      <c r="D599" s="4"/>
    </row>
    <row r="600" ht="14.25" customHeight="1">
      <c r="B600" s="4"/>
      <c r="C600" s="4"/>
      <c r="D600" s="4"/>
    </row>
    <row r="601" ht="14.25" customHeight="1">
      <c r="B601" s="4"/>
      <c r="C601" s="4"/>
      <c r="D601" s="4"/>
    </row>
    <row r="602" ht="14.25" customHeight="1">
      <c r="B602" s="4"/>
      <c r="C602" s="4"/>
      <c r="D602" s="4"/>
    </row>
    <row r="603" ht="14.25" customHeight="1">
      <c r="B603" s="4"/>
      <c r="C603" s="4"/>
      <c r="D603" s="4"/>
    </row>
    <row r="604" ht="14.25" customHeight="1">
      <c r="B604" s="4"/>
      <c r="C604" s="4"/>
      <c r="D604" s="4"/>
    </row>
    <row r="605" ht="14.25" customHeight="1">
      <c r="B605" s="4"/>
      <c r="C605" s="4"/>
      <c r="D605" s="4"/>
    </row>
    <row r="606" ht="14.25" customHeight="1">
      <c r="B606" s="4"/>
      <c r="C606" s="4"/>
      <c r="D606" s="4"/>
    </row>
    <row r="607" ht="14.25" customHeight="1">
      <c r="B607" s="4"/>
      <c r="C607" s="4"/>
      <c r="D607" s="4"/>
    </row>
    <row r="608" ht="14.25" customHeight="1">
      <c r="B608" s="4"/>
      <c r="C608" s="4"/>
      <c r="D608" s="4"/>
    </row>
    <row r="609" ht="14.25" customHeight="1">
      <c r="B609" s="4"/>
      <c r="C609" s="4"/>
      <c r="D609" s="4"/>
    </row>
    <row r="610" ht="14.25" customHeight="1">
      <c r="B610" s="4"/>
      <c r="C610" s="4"/>
      <c r="D610" s="4"/>
    </row>
    <row r="611" ht="14.25" customHeight="1">
      <c r="B611" s="4"/>
      <c r="C611" s="4"/>
      <c r="D611" s="4"/>
    </row>
    <row r="612" ht="14.25" customHeight="1">
      <c r="B612" s="4"/>
      <c r="C612" s="4"/>
      <c r="D612" s="4"/>
    </row>
    <row r="613" ht="14.25" customHeight="1">
      <c r="B613" s="4"/>
      <c r="C613" s="4"/>
      <c r="D613" s="4"/>
    </row>
    <row r="614" ht="14.25" customHeight="1">
      <c r="B614" s="4"/>
      <c r="C614" s="4"/>
      <c r="D614" s="4"/>
    </row>
    <row r="615" ht="14.25" customHeight="1">
      <c r="B615" s="4"/>
      <c r="C615" s="4"/>
      <c r="D615" s="4"/>
    </row>
    <row r="616" ht="14.25" customHeight="1">
      <c r="B616" s="4"/>
      <c r="C616" s="4"/>
      <c r="D616" s="4"/>
    </row>
    <row r="617" ht="14.25" customHeight="1">
      <c r="B617" s="4"/>
      <c r="C617" s="4"/>
      <c r="D617" s="4"/>
    </row>
    <row r="618" ht="14.25" customHeight="1">
      <c r="B618" s="4"/>
      <c r="C618" s="4"/>
      <c r="D618" s="4"/>
    </row>
    <row r="619" ht="14.25" customHeight="1">
      <c r="B619" s="4"/>
      <c r="C619" s="4"/>
      <c r="D619" s="4"/>
    </row>
    <row r="620" ht="14.25" customHeight="1">
      <c r="B620" s="4"/>
      <c r="C620" s="4"/>
      <c r="D620" s="4"/>
    </row>
    <row r="621" ht="14.25" customHeight="1">
      <c r="B621" s="4"/>
      <c r="C621" s="4"/>
      <c r="D621" s="4"/>
    </row>
    <row r="622" ht="14.25" customHeight="1">
      <c r="B622" s="4"/>
      <c r="C622" s="4"/>
      <c r="D622" s="4"/>
    </row>
    <row r="623" ht="14.25" customHeight="1">
      <c r="B623" s="4"/>
      <c r="C623" s="4"/>
      <c r="D623" s="4"/>
    </row>
    <row r="624" ht="14.25" customHeight="1">
      <c r="B624" s="4"/>
      <c r="C624" s="4"/>
      <c r="D624" s="4"/>
    </row>
    <row r="625" ht="14.25" customHeight="1">
      <c r="B625" s="4"/>
      <c r="C625" s="4"/>
      <c r="D625" s="4"/>
    </row>
    <row r="626" ht="14.25" customHeight="1">
      <c r="B626" s="4"/>
      <c r="C626" s="4"/>
      <c r="D626" s="4"/>
    </row>
    <row r="627" ht="14.25" customHeight="1">
      <c r="B627" s="4"/>
      <c r="C627" s="4"/>
      <c r="D627" s="4"/>
    </row>
    <row r="628" ht="14.25" customHeight="1">
      <c r="B628" s="4"/>
      <c r="C628" s="4"/>
      <c r="D628" s="4"/>
    </row>
    <row r="629" ht="14.25" customHeight="1">
      <c r="B629" s="4"/>
      <c r="C629" s="4"/>
      <c r="D629" s="4"/>
    </row>
    <row r="630" ht="14.25" customHeight="1">
      <c r="B630" s="4"/>
      <c r="C630" s="4"/>
      <c r="D630" s="4"/>
    </row>
    <row r="631" ht="14.25" customHeight="1">
      <c r="B631" s="4"/>
      <c r="C631" s="4"/>
      <c r="D631" s="4"/>
    </row>
    <row r="632" ht="14.25" customHeight="1">
      <c r="B632" s="4"/>
      <c r="C632" s="4"/>
      <c r="D632" s="4"/>
    </row>
    <row r="633" ht="14.25" customHeight="1">
      <c r="B633" s="4"/>
      <c r="C633" s="4"/>
      <c r="D633" s="4"/>
    </row>
    <row r="634" ht="14.25" customHeight="1">
      <c r="B634" s="4"/>
      <c r="C634" s="4"/>
      <c r="D634" s="4"/>
    </row>
    <row r="635" ht="14.25" customHeight="1">
      <c r="B635" s="4"/>
      <c r="C635" s="4"/>
      <c r="D635" s="4"/>
    </row>
    <row r="636" ht="14.25" customHeight="1">
      <c r="B636" s="4"/>
      <c r="C636" s="4"/>
      <c r="D636" s="4"/>
    </row>
    <row r="637" ht="14.25" customHeight="1">
      <c r="B637" s="4"/>
      <c r="C637" s="4"/>
      <c r="D637" s="4"/>
    </row>
    <row r="638" ht="14.25" customHeight="1">
      <c r="B638" s="4"/>
      <c r="C638" s="4"/>
      <c r="D638" s="4"/>
    </row>
    <row r="639" ht="14.25" customHeight="1">
      <c r="B639" s="4"/>
      <c r="C639" s="4"/>
      <c r="D639" s="4"/>
    </row>
    <row r="640" ht="14.25" customHeight="1">
      <c r="B640" s="4"/>
      <c r="C640" s="4"/>
      <c r="D640" s="4"/>
    </row>
    <row r="641" ht="14.25" customHeight="1">
      <c r="B641" s="4"/>
      <c r="C641" s="4"/>
      <c r="D641" s="4"/>
    </row>
    <row r="642" ht="14.25" customHeight="1">
      <c r="B642" s="4"/>
      <c r="C642" s="4"/>
      <c r="D642" s="4"/>
    </row>
    <row r="643" ht="14.25" customHeight="1">
      <c r="B643" s="4"/>
      <c r="C643" s="4"/>
      <c r="D643" s="4"/>
    </row>
    <row r="644" ht="14.25" customHeight="1">
      <c r="B644" s="4"/>
      <c r="C644" s="4"/>
      <c r="D644" s="4"/>
    </row>
    <row r="645" ht="14.25" customHeight="1">
      <c r="B645" s="4"/>
      <c r="C645" s="4"/>
      <c r="D645" s="4"/>
    </row>
    <row r="646" ht="14.25" customHeight="1">
      <c r="B646" s="4"/>
      <c r="C646" s="4"/>
      <c r="D646" s="4"/>
    </row>
    <row r="647" ht="14.25" customHeight="1">
      <c r="B647" s="4"/>
      <c r="C647" s="4"/>
      <c r="D647" s="4"/>
    </row>
    <row r="648" ht="14.25" customHeight="1">
      <c r="B648" s="4"/>
      <c r="C648" s="4"/>
      <c r="D648" s="4"/>
    </row>
    <row r="649" ht="14.25" customHeight="1">
      <c r="B649" s="4"/>
      <c r="C649" s="4"/>
      <c r="D649" s="4"/>
    </row>
    <row r="650" ht="14.25" customHeight="1">
      <c r="B650" s="4"/>
      <c r="C650" s="4"/>
      <c r="D650" s="4"/>
    </row>
    <row r="651" ht="14.25" customHeight="1">
      <c r="B651" s="4"/>
      <c r="C651" s="4"/>
      <c r="D651" s="4"/>
    </row>
    <row r="652" ht="14.25" customHeight="1">
      <c r="B652" s="4"/>
      <c r="C652" s="4"/>
      <c r="D652" s="4"/>
    </row>
    <row r="653" ht="14.25" customHeight="1">
      <c r="B653" s="4"/>
      <c r="C653" s="4"/>
      <c r="D653" s="4"/>
    </row>
    <row r="654" ht="14.25" customHeight="1">
      <c r="B654" s="4"/>
      <c r="C654" s="4"/>
      <c r="D654" s="4"/>
    </row>
    <row r="655" ht="14.25" customHeight="1">
      <c r="B655" s="4"/>
      <c r="C655" s="4"/>
      <c r="D655" s="4"/>
    </row>
    <row r="656" ht="14.25" customHeight="1">
      <c r="B656" s="4"/>
      <c r="C656" s="4"/>
      <c r="D656" s="4"/>
    </row>
    <row r="657" ht="14.25" customHeight="1">
      <c r="B657" s="4"/>
      <c r="C657" s="4"/>
      <c r="D657" s="4"/>
    </row>
    <row r="658" ht="14.25" customHeight="1">
      <c r="B658" s="4"/>
      <c r="C658" s="4"/>
      <c r="D658" s="4"/>
    </row>
    <row r="659" ht="14.25" customHeight="1">
      <c r="B659" s="4"/>
      <c r="C659" s="4"/>
      <c r="D659" s="4"/>
    </row>
    <row r="660" ht="14.25" customHeight="1">
      <c r="B660" s="4"/>
      <c r="C660" s="4"/>
      <c r="D660" s="4"/>
    </row>
    <row r="661" ht="14.25" customHeight="1">
      <c r="B661" s="4"/>
      <c r="C661" s="4"/>
      <c r="D661" s="4"/>
    </row>
    <row r="662" ht="14.25" customHeight="1">
      <c r="B662" s="4"/>
      <c r="C662" s="4"/>
      <c r="D662" s="4"/>
    </row>
    <row r="663" ht="14.25" customHeight="1">
      <c r="B663" s="4"/>
      <c r="C663" s="4"/>
      <c r="D663" s="4"/>
    </row>
    <row r="664" ht="14.25" customHeight="1">
      <c r="B664" s="4"/>
      <c r="C664" s="4"/>
      <c r="D664" s="4"/>
    </row>
    <row r="665" ht="14.25" customHeight="1">
      <c r="B665" s="4"/>
      <c r="C665" s="4"/>
      <c r="D665" s="4"/>
    </row>
    <row r="666" ht="14.25" customHeight="1">
      <c r="B666" s="4"/>
      <c r="C666" s="4"/>
      <c r="D666" s="4"/>
    </row>
    <row r="667" ht="14.25" customHeight="1">
      <c r="B667" s="4"/>
      <c r="C667" s="4"/>
      <c r="D667" s="4"/>
    </row>
    <row r="668" ht="14.25" customHeight="1">
      <c r="B668" s="4"/>
      <c r="C668" s="4"/>
      <c r="D668" s="4"/>
    </row>
    <row r="669" ht="14.25" customHeight="1">
      <c r="B669" s="4"/>
      <c r="C669" s="4"/>
      <c r="D669" s="4"/>
    </row>
    <row r="670" ht="14.25" customHeight="1">
      <c r="B670" s="4"/>
      <c r="C670" s="4"/>
      <c r="D670" s="4"/>
    </row>
    <row r="671" ht="14.25" customHeight="1">
      <c r="B671" s="4"/>
      <c r="C671" s="4"/>
      <c r="D671" s="4"/>
    </row>
    <row r="672" ht="14.25" customHeight="1">
      <c r="B672" s="4"/>
      <c r="C672" s="4"/>
      <c r="D672" s="4"/>
    </row>
    <row r="673" ht="14.25" customHeight="1">
      <c r="B673" s="4"/>
      <c r="C673" s="4"/>
      <c r="D673" s="4"/>
    </row>
    <row r="674" ht="14.25" customHeight="1">
      <c r="B674" s="4"/>
      <c r="C674" s="4"/>
      <c r="D674" s="4"/>
    </row>
    <row r="675" ht="14.25" customHeight="1">
      <c r="B675" s="4"/>
      <c r="C675" s="4"/>
      <c r="D675" s="4"/>
    </row>
    <row r="676" ht="14.25" customHeight="1">
      <c r="B676" s="4"/>
      <c r="C676" s="4"/>
      <c r="D676" s="4"/>
    </row>
    <row r="677" ht="14.25" customHeight="1">
      <c r="B677" s="4"/>
      <c r="C677" s="4"/>
      <c r="D677" s="4"/>
    </row>
    <row r="678" ht="14.25" customHeight="1">
      <c r="B678" s="4"/>
      <c r="C678" s="4"/>
      <c r="D678" s="4"/>
    </row>
    <row r="679" ht="14.25" customHeight="1">
      <c r="B679" s="4"/>
      <c r="C679" s="4"/>
      <c r="D679" s="4"/>
    </row>
    <row r="680" ht="14.25" customHeight="1">
      <c r="B680" s="4"/>
      <c r="C680" s="4"/>
      <c r="D680" s="4"/>
    </row>
    <row r="681" ht="14.25" customHeight="1">
      <c r="B681" s="4"/>
      <c r="C681" s="4"/>
      <c r="D681" s="4"/>
    </row>
    <row r="682" ht="14.25" customHeight="1">
      <c r="B682" s="4"/>
      <c r="C682" s="4"/>
      <c r="D682" s="4"/>
    </row>
    <row r="683" ht="14.25" customHeight="1">
      <c r="B683" s="4"/>
      <c r="C683" s="4"/>
      <c r="D683" s="4"/>
    </row>
    <row r="684" ht="14.25" customHeight="1">
      <c r="B684" s="4"/>
      <c r="C684" s="4"/>
      <c r="D684" s="4"/>
    </row>
    <row r="685" ht="14.25" customHeight="1">
      <c r="B685" s="4"/>
      <c r="C685" s="4"/>
      <c r="D685" s="4"/>
    </row>
    <row r="686" ht="14.25" customHeight="1">
      <c r="B686" s="4"/>
      <c r="C686" s="4"/>
      <c r="D686" s="4"/>
    </row>
    <row r="687" ht="14.25" customHeight="1">
      <c r="B687" s="4"/>
      <c r="C687" s="4"/>
      <c r="D687" s="4"/>
    </row>
    <row r="688" ht="14.25" customHeight="1">
      <c r="B688" s="4"/>
      <c r="C688" s="4"/>
      <c r="D688" s="4"/>
    </row>
    <row r="689" ht="14.25" customHeight="1">
      <c r="B689" s="4"/>
      <c r="C689" s="4"/>
      <c r="D689" s="4"/>
    </row>
    <row r="690" ht="14.25" customHeight="1">
      <c r="B690" s="4"/>
      <c r="C690" s="4"/>
      <c r="D690" s="4"/>
    </row>
    <row r="691" ht="14.25" customHeight="1">
      <c r="B691" s="4"/>
      <c r="C691" s="4"/>
      <c r="D691" s="4"/>
    </row>
    <row r="692" ht="14.25" customHeight="1">
      <c r="B692" s="4"/>
      <c r="C692" s="4"/>
      <c r="D692" s="4"/>
    </row>
    <row r="693" ht="14.25" customHeight="1">
      <c r="B693" s="4"/>
      <c r="C693" s="4"/>
      <c r="D693" s="4"/>
    </row>
    <row r="694" ht="14.25" customHeight="1">
      <c r="B694" s="4"/>
      <c r="C694" s="4"/>
      <c r="D694" s="4"/>
    </row>
    <row r="695" ht="14.25" customHeight="1">
      <c r="B695" s="4"/>
      <c r="C695" s="4"/>
      <c r="D695" s="4"/>
    </row>
    <row r="696" ht="14.25" customHeight="1">
      <c r="B696" s="4"/>
      <c r="C696" s="4"/>
      <c r="D696" s="4"/>
    </row>
    <row r="697" ht="14.25" customHeight="1">
      <c r="B697" s="4"/>
      <c r="C697" s="4"/>
      <c r="D697" s="4"/>
    </row>
    <row r="698" ht="14.25" customHeight="1">
      <c r="B698" s="4"/>
      <c r="C698" s="4"/>
      <c r="D698" s="4"/>
    </row>
    <row r="699" ht="14.25" customHeight="1">
      <c r="B699" s="4"/>
      <c r="C699" s="4"/>
      <c r="D699" s="4"/>
    </row>
    <row r="700" ht="14.25" customHeight="1">
      <c r="B700" s="4"/>
      <c r="C700" s="4"/>
      <c r="D700" s="4"/>
    </row>
    <row r="701" ht="14.25" customHeight="1">
      <c r="B701" s="4"/>
      <c r="C701" s="4"/>
      <c r="D701" s="4"/>
    </row>
    <row r="702" ht="14.25" customHeight="1">
      <c r="B702" s="4"/>
      <c r="C702" s="4"/>
      <c r="D702" s="4"/>
    </row>
    <row r="703" ht="14.25" customHeight="1">
      <c r="B703" s="4"/>
      <c r="C703" s="4"/>
      <c r="D703" s="4"/>
    </row>
    <row r="704" ht="14.25" customHeight="1">
      <c r="B704" s="4"/>
      <c r="C704" s="4"/>
      <c r="D704" s="4"/>
    </row>
    <row r="705" ht="14.25" customHeight="1">
      <c r="B705" s="4"/>
      <c r="C705" s="4"/>
      <c r="D705" s="4"/>
    </row>
    <row r="706" ht="14.25" customHeight="1">
      <c r="B706" s="4"/>
      <c r="C706" s="4"/>
      <c r="D706" s="4"/>
    </row>
    <row r="707" ht="14.25" customHeight="1">
      <c r="B707" s="4"/>
      <c r="C707" s="4"/>
      <c r="D707" s="4"/>
    </row>
    <row r="708" ht="14.25" customHeight="1">
      <c r="B708" s="4"/>
      <c r="C708" s="4"/>
      <c r="D708" s="4"/>
    </row>
    <row r="709" ht="14.25" customHeight="1">
      <c r="B709" s="4"/>
      <c r="C709" s="4"/>
      <c r="D709" s="4"/>
    </row>
    <row r="710" ht="14.25" customHeight="1">
      <c r="B710" s="4"/>
      <c r="C710" s="4"/>
      <c r="D710" s="4"/>
    </row>
    <row r="711" ht="14.25" customHeight="1">
      <c r="B711" s="4"/>
      <c r="C711" s="4"/>
      <c r="D711" s="4"/>
    </row>
    <row r="712" ht="14.25" customHeight="1">
      <c r="B712" s="4"/>
      <c r="C712" s="4"/>
      <c r="D712" s="4"/>
    </row>
    <row r="713" ht="14.25" customHeight="1">
      <c r="B713" s="4"/>
      <c r="C713" s="4"/>
      <c r="D713" s="4"/>
    </row>
    <row r="714" ht="14.25" customHeight="1">
      <c r="B714" s="4"/>
      <c r="C714" s="4"/>
      <c r="D714" s="4"/>
    </row>
    <row r="715" ht="14.25" customHeight="1">
      <c r="B715" s="4"/>
      <c r="C715" s="4"/>
      <c r="D715" s="4"/>
    </row>
    <row r="716" ht="14.25" customHeight="1">
      <c r="B716" s="4"/>
      <c r="C716" s="4"/>
      <c r="D716" s="4"/>
    </row>
    <row r="717" ht="14.25" customHeight="1">
      <c r="B717" s="4"/>
      <c r="C717" s="4"/>
      <c r="D717" s="4"/>
    </row>
    <row r="718" ht="14.25" customHeight="1">
      <c r="B718" s="4"/>
      <c r="C718" s="4"/>
      <c r="D718" s="4"/>
    </row>
    <row r="719" ht="14.25" customHeight="1">
      <c r="B719" s="4"/>
      <c r="C719" s="4"/>
      <c r="D719" s="4"/>
    </row>
    <row r="720" ht="14.25" customHeight="1">
      <c r="B720" s="4"/>
      <c r="C720" s="4"/>
      <c r="D720" s="4"/>
    </row>
    <row r="721" ht="14.25" customHeight="1">
      <c r="B721" s="4"/>
      <c r="C721" s="4"/>
      <c r="D721" s="4"/>
    </row>
    <row r="722" ht="14.25" customHeight="1">
      <c r="B722" s="4"/>
      <c r="C722" s="4"/>
      <c r="D722" s="4"/>
    </row>
    <row r="723" ht="14.25" customHeight="1">
      <c r="B723" s="4"/>
      <c r="C723" s="4"/>
      <c r="D723" s="4"/>
    </row>
    <row r="724" ht="14.25" customHeight="1">
      <c r="B724" s="4"/>
      <c r="C724" s="4"/>
      <c r="D724" s="4"/>
    </row>
    <row r="725" ht="14.25" customHeight="1">
      <c r="B725" s="4"/>
      <c r="C725" s="4"/>
      <c r="D725" s="4"/>
    </row>
    <row r="726" ht="14.25" customHeight="1">
      <c r="B726" s="4"/>
      <c r="C726" s="4"/>
      <c r="D726" s="4"/>
    </row>
    <row r="727" ht="14.25" customHeight="1">
      <c r="B727" s="4"/>
      <c r="C727" s="4"/>
      <c r="D727" s="4"/>
    </row>
    <row r="728" ht="14.25" customHeight="1">
      <c r="B728" s="4"/>
      <c r="C728" s="4"/>
      <c r="D728" s="4"/>
    </row>
    <row r="729" ht="14.25" customHeight="1">
      <c r="B729" s="4"/>
      <c r="C729" s="4"/>
      <c r="D729" s="4"/>
    </row>
    <row r="730" ht="14.25" customHeight="1">
      <c r="B730" s="4"/>
      <c r="C730" s="4"/>
      <c r="D730" s="4"/>
    </row>
    <row r="731" ht="14.25" customHeight="1">
      <c r="B731" s="4"/>
      <c r="C731" s="4"/>
      <c r="D731" s="4"/>
    </row>
    <row r="732" ht="14.25" customHeight="1">
      <c r="B732" s="4"/>
      <c r="C732" s="4"/>
      <c r="D732" s="4"/>
    </row>
    <row r="733" ht="14.25" customHeight="1">
      <c r="B733" s="4"/>
      <c r="C733" s="4"/>
      <c r="D733" s="4"/>
    </row>
    <row r="734" ht="14.25" customHeight="1">
      <c r="B734" s="4"/>
      <c r="C734" s="4"/>
      <c r="D734" s="4"/>
    </row>
    <row r="735" ht="14.25" customHeight="1">
      <c r="B735" s="4"/>
      <c r="C735" s="4"/>
      <c r="D735" s="4"/>
    </row>
    <row r="736" ht="14.25" customHeight="1">
      <c r="B736" s="4"/>
      <c r="C736" s="4"/>
      <c r="D736" s="4"/>
    </row>
    <row r="737" ht="14.25" customHeight="1">
      <c r="B737" s="4"/>
      <c r="C737" s="4"/>
      <c r="D737" s="4"/>
    </row>
    <row r="738" ht="14.25" customHeight="1">
      <c r="B738" s="4"/>
      <c r="C738" s="4"/>
      <c r="D738" s="4"/>
    </row>
    <row r="739" ht="14.25" customHeight="1">
      <c r="B739" s="4"/>
      <c r="C739" s="4"/>
      <c r="D739" s="4"/>
    </row>
    <row r="740" ht="14.25" customHeight="1">
      <c r="B740" s="4"/>
      <c r="C740" s="4"/>
      <c r="D740" s="4"/>
    </row>
    <row r="741" ht="14.25" customHeight="1">
      <c r="B741" s="4"/>
      <c r="C741" s="4"/>
      <c r="D741" s="4"/>
    </row>
    <row r="742" ht="14.25" customHeight="1">
      <c r="B742" s="4"/>
      <c r="C742" s="4"/>
      <c r="D742" s="4"/>
    </row>
    <row r="743" ht="14.25" customHeight="1">
      <c r="B743" s="4"/>
      <c r="C743" s="4"/>
      <c r="D743" s="4"/>
    </row>
    <row r="744" ht="14.25" customHeight="1">
      <c r="B744" s="4"/>
      <c r="C744" s="4"/>
      <c r="D744" s="4"/>
    </row>
    <row r="745" ht="14.25" customHeight="1">
      <c r="B745" s="4"/>
      <c r="C745" s="4"/>
      <c r="D745" s="4"/>
    </row>
    <row r="746" ht="14.25" customHeight="1">
      <c r="B746" s="4"/>
      <c r="C746" s="4"/>
      <c r="D746" s="4"/>
    </row>
    <row r="747" ht="14.25" customHeight="1">
      <c r="B747" s="4"/>
      <c r="C747" s="4"/>
      <c r="D747" s="4"/>
    </row>
    <row r="748" ht="14.25" customHeight="1">
      <c r="B748" s="4"/>
      <c r="C748" s="4"/>
      <c r="D748" s="4"/>
    </row>
    <row r="749" ht="14.25" customHeight="1">
      <c r="B749" s="4"/>
      <c r="C749" s="4"/>
      <c r="D749" s="4"/>
    </row>
    <row r="750" ht="14.25" customHeight="1">
      <c r="B750" s="4"/>
      <c r="C750" s="4"/>
      <c r="D750" s="4"/>
    </row>
    <row r="751" ht="14.25" customHeight="1">
      <c r="B751" s="4"/>
      <c r="C751" s="4"/>
      <c r="D751" s="4"/>
    </row>
    <row r="752" ht="14.25" customHeight="1">
      <c r="B752" s="4"/>
      <c r="C752" s="4"/>
      <c r="D752" s="4"/>
    </row>
    <row r="753" ht="14.25" customHeight="1">
      <c r="B753" s="4"/>
      <c r="C753" s="4"/>
      <c r="D753" s="4"/>
    </row>
    <row r="754" ht="14.25" customHeight="1">
      <c r="B754" s="4"/>
      <c r="C754" s="4"/>
      <c r="D754" s="4"/>
    </row>
    <row r="755" ht="14.25" customHeight="1">
      <c r="B755" s="4"/>
      <c r="C755" s="4"/>
      <c r="D755" s="4"/>
    </row>
    <row r="756" ht="14.25" customHeight="1">
      <c r="B756" s="4"/>
      <c r="C756" s="4"/>
      <c r="D756" s="4"/>
    </row>
    <row r="757" ht="14.25" customHeight="1">
      <c r="B757" s="4"/>
      <c r="C757" s="4"/>
      <c r="D757" s="4"/>
    </row>
    <row r="758" ht="14.25" customHeight="1">
      <c r="B758" s="4"/>
      <c r="C758" s="4"/>
      <c r="D758" s="4"/>
    </row>
    <row r="759" ht="14.25" customHeight="1">
      <c r="B759" s="4"/>
      <c r="C759" s="4"/>
      <c r="D759" s="4"/>
    </row>
    <row r="760" ht="14.25" customHeight="1">
      <c r="B760" s="4"/>
      <c r="C760" s="4"/>
      <c r="D760" s="4"/>
    </row>
    <row r="761" ht="14.25" customHeight="1">
      <c r="B761" s="4"/>
      <c r="C761" s="4"/>
      <c r="D761" s="4"/>
    </row>
    <row r="762" ht="14.25" customHeight="1">
      <c r="B762" s="4"/>
      <c r="C762" s="4"/>
      <c r="D762" s="4"/>
    </row>
    <row r="763" ht="14.25" customHeight="1">
      <c r="B763" s="4"/>
      <c r="C763" s="4"/>
      <c r="D763" s="4"/>
    </row>
    <row r="764" ht="14.25" customHeight="1">
      <c r="B764" s="4"/>
      <c r="C764" s="4"/>
      <c r="D764" s="4"/>
    </row>
    <row r="765" ht="14.25" customHeight="1">
      <c r="B765" s="4"/>
      <c r="C765" s="4"/>
      <c r="D765" s="4"/>
    </row>
    <row r="766" ht="14.25" customHeight="1">
      <c r="B766" s="4"/>
      <c r="C766" s="4"/>
      <c r="D766" s="4"/>
    </row>
    <row r="767" ht="14.25" customHeight="1">
      <c r="B767" s="4"/>
      <c r="C767" s="4"/>
      <c r="D767" s="4"/>
    </row>
    <row r="768" ht="14.25" customHeight="1">
      <c r="B768" s="4"/>
      <c r="C768" s="4"/>
      <c r="D768" s="4"/>
    </row>
    <row r="769" ht="14.25" customHeight="1">
      <c r="B769" s="4"/>
      <c r="C769" s="4"/>
      <c r="D769" s="4"/>
    </row>
    <row r="770" ht="14.25" customHeight="1">
      <c r="B770" s="4"/>
      <c r="C770" s="4"/>
      <c r="D770" s="4"/>
    </row>
    <row r="771" ht="14.25" customHeight="1">
      <c r="B771" s="4"/>
      <c r="C771" s="4"/>
      <c r="D771" s="4"/>
    </row>
    <row r="772" ht="14.25" customHeight="1">
      <c r="B772" s="4"/>
      <c r="C772" s="4"/>
      <c r="D772" s="4"/>
    </row>
    <row r="773" ht="14.25" customHeight="1">
      <c r="B773" s="4"/>
      <c r="C773" s="4"/>
      <c r="D773" s="4"/>
    </row>
    <row r="774" ht="14.25" customHeight="1">
      <c r="B774" s="4"/>
      <c r="C774" s="4"/>
      <c r="D774" s="4"/>
    </row>
    <row r="775" ht="14.25" customHeight="1">
      <c r="B775" s="4"/>
      <c r="C775" s="4"/>
      <c r="D775" s="4"/>
    </row>
    <row r="776" ht="14.25" customHeight="1">
      <c r="B776" s="4"/>
      <c r="C776" s="4"/>
      <c r="D776" s="4"/>
    </row>
    <row r="777" ht="14.25" customHeight="1">
      <c r="B777" s="4"/>
      <c r="C777" s="4"/>
      <c r="D777" s="4"/>
    </row>
    <row r="778" ht="14.25" customHeight="1">
      <c r="B778" s="4"/>
      <c r="C778" s="4"/>
      <c r="D778" s="4"/>
    </row>
    <row r="779" ht="14.25" customHeight="1">
      <c r="B779" s="4"/>
      <c r="C779" s="4"/>
      <c r="D779" s="4"/>
    </row>
    <row r="780" ht="14.25" customHeight="1">
      <c r="B780" s="4"/>
      <c r="C780" s="4"/>
      <c r="D780" s="4"/>
    </row>
    <row r="781" ht="14.25" customHeight="1">
      <c r="B781" s="4"/>
      <c r="C781" s="4"/>
      <c r="D781" s="4"/>
    </row>
    <row r="782" ht="14.25" customHeight="1">
      <c r="B782" s="4"/>
      <c r="C782" s="4"/>
      <c r="D782" s="4"/>
    </row>
    <row r="783" ht="14.25" customHeight="1">
      <c r="B783" s="4"/>
      <c r="C783" s="4"/>
      <c r="D783" s="4"/>
    </row>
    <row r="784" ht="14.25" customHeight="1">
      <c r="B784" s="4"/>
      <c r="C784" s="4"/>
      <c r="D784" s="4"/>
    </row>
    <row r="785" ht="14.25" customHeight="1">
      <c r="B785" s="4"/>
      <c r="C785" s="4"/>
      <c r="D785" s="4"/>
    </row>
    <row r="786" ht="14.25" customHeight="1">
      <c r="B786" s="4"/>
      <c r="C786" s="4"/>
      <c r="D786" s="4"/>
    </row>
    <row r="787" ht="14.25" customHeight="1">
      <c r="B787" s="4"/>
      <c r="C787" s="4"/>
      <c r="D787" s="4"/>
    </row>
    <row r="788" ht="14.25" customHeight="1">
      <c r="B788" s="4"/>
      <c r="C788" s="4"/>
      <c r="D788" s="4"/>
    </row>
    <row r="789" ht="14.25" customHeight="1">
      <c r="B789" s="4"/>
      <c r="C789" s="4"/>
      <c r="D789" s="4"/>
    </row>
    <row r="790" ht="14.25" customHeight="1">
      <c r="B790" s="4"/>
      <c r="C790" s="4"/>
      <c r="D790" s="4"/>
    </row>
    <row r="791" ht="14.25" customHeight="1">
      <c r="B791" s="4"/>
      <c r="C791" s="4"/>
      <c r="D791" s="4"/>
    </row>
    <row r="792" ht="14.25" customHeight="1">
      <c r="B792" s="4"/>
      <c r="C792" s="4"/>
      <c r="D792" s="4"/>
    </row>
    <row r="793" ht="14.25" customHeight="1">
      <c r="B793" s="4"/>
      <c r="C793" s="4"/>
      <c r="D793" s="4"/>
    </row>
    <row r="794" ht="14.25" customHeight="1">
      <c r="B794" s="4"/>
      <c r="C794" s="4"/>
      <c r="D794" s="4"/>
    </row>
    <row r="795" ht="14.25" customHeight="1">
      <c r="B795" s="4"/>
      <c r="C795" s="4"/>
      <c r="D795" s="4"/>
    </row>
    <row r="796" ht="14.25" customHeight="1">
      <c r="B796" s="4"/>
      <c r="C796" s="4"/>
      <c r="D796" s="4"/>
    </row>
    <row r="797" ht="14.25" customHeight="1">
      <c r="B797" s="4"/>
      <c r="C797" s="4"/>
      <c r="D797" s="4"/>
    </row>
    <row r="798" ht="14.25" customHeight="1">
      <c r="B798" s="4"/>
      <c r="C798" s="4"/>
      <c r="D798" s="4"/>
    </row>
    <row r="799" ht="14.25" customHeight="1">
      <c r="B799" s="4"/>
      <c r="C799" s="4"/>
      <c r="D799" s="4"/>
    </row>
    <row r="800" ht="14.25" customHeight="1">
      <c r="B800" s="4"/>
      <c r="C800" s="4"/>
      <c r="D800" s="4"/>
    </row>
    <row r="801" ht="14.25" customHeight="1">
      <c r="B801" s="4"/>
      <c r="C801" s="4"/>
      <c r="D801" s="4"/>
    </row>
    <row r="802" ht="14.25" customHeight="1">
      <c r="B802" s="4"/>
      <c r="C802" s="4"/>
      <c r="D802" s="4"/>
    </row>
    <row r="803" ht="14.25" customHeight="1">
      <c r="B803" s="4"/>
      <c r="C803" s="4"/>
      <c r="D803" s="4"/>
    </row>
    <row r="804" ht="14.25" customHeight="1">
      <c r="B804" s="4"/>
      <c r="C804" s="4"/>
      <c r="D804" s="4"/>
    </row>
    <row r="805" ht="14.25" customHeight="1">
      <c r="B805" s="4"/>
      <c r="C805" s="4"/>
      <c r="D805" s="4"/>
    </row>
    <row r="806" ht="14.25" customHeight="1">
      <c r="B806" s="4"/>
      <c r="C806" s="4"/>
      <c r="D806" s="4"/>
    </row>
    <row r="807" ht="14.25" customHeight="1">
      <c r="B807" s="4"/>
      <c r="C807" s="4"/>
      <c r="D807" s="4"/>
    </row>
    <row r="808" ht="14.25" customHeight="1">
      <c r="B808" s="4"/>
      <c r="C808" s="4"/>
      <c r="D808" s="4"/>
    </row>
    <row r="809" ht="14.25" customHeight="1">
      <c r="B809" s="4"/>
      <c r="C809" s="4"/>
      <c r="D809" s="4"/>
    </row>
    <row r="810" ht="14.25" customHeight="1">
      <c r="B810" s="4"/>
      <c r="C810" s="4"/>
      <c r="D810" s="4"/>
    </row>
    <row r="811" ht="14.25" customHeight="1">
      <c r="B811" s="4"/>
      <c r="C811" s="4"/>
      <c r="D811" s="4"/>
    </row>
    <row r="812" ht="14.25" customHeight="1">
      <c r="B812" s="4"/>
      <c r="C812" s="4"/>
      <c r="D812" s="4"/>
    </row>
    <row r="813" ht="14.25" customHeight="1">
      <c r="B813" s="4"/>
      <c r="C813" s="4"/>
      <c r="D813" s="4"/>
    </row>
    <row r="814" ht="14.25" customHeight="1">
      <c r="B814" s="4"/>
      <c r="C814" s="4"/>
      <c r="D814" s="4"/>
    </row>
    <row r="815" ht="14.25" customHeight="1">
      <c r="B815" s="4"/>
      <c r="C815" s="4"/>
      <c r="D815" s="4"/>
    </row>
    <row r="816" ht="14.25" customHeight="1">
      <c r="B816" s="4"/>
      <c r="C816" s="4"/>
      <c r="D816" s="4"/>
    </row>
    <row r="817" ht="14.25" customHeight="1">
      <c r="B817" s="4"/>
      <c r="C817" s="4"/>
      <c r="D817" s="4"/>
    </row>
    <row r="818" ht="14.25" customHeight="1">
      <c r="B818" s="4"/>
      <c r="C818" s="4"/>
      <c r="D818" s="4"/>
    </row>
    <row r="819" ht="14.25" customHeight="1">
      <c r="B819" s="4"/>
      <c r="C819" s="4"/>
      <c r="D819" s="4"/>
    </row>
    <row r="820" ht="14.25" customHeight="1">
      <c r="B820" s="4"/>
      <c r="C820" s="4"/>
      <c r="D820" s="4"/>
    </row>
    <row r="821" ht="14.25" customHeight="1">
      <c r="B821" s="4"/>
      <c r="C821" s="4"/>
      <c r="D821" s="4"/>
    </row>
    <row r="822" ht="14.25" customHeight="1">
      <c r="B822" s="4"/>
      <c r="C822" s="4"/>
      <c r="D822" s="4"/>
    </row>
    <row r="823" ht="14.25" customHeight="1">
      <c r="B823" s="4"/>
      <c r="C823" s="4"/>
      <c r="D823" s="4"/>
    </row>
    <row r="824" ht="14.25" customHeight="1">
      <c r="B824" s="4"/>
      <c r="C824" s="4"/>
      <c r="D824" s="4"/>
    </row>
    <row r="825" ht="14.25" customHeight="1">
      <c r="B825" s="4"/>
      <c r="C825" s="4"/>
      <c r="D825" s="4"/>
    </row>
    <row r="826" ht="14.25" customHeight="1">
      <c r="B826" s="4"/>
      <c r="C826" s="4"/>
      <c r="D826" s="4"/>
    </row>
    <row r="827" ht="14.25" customHeight="1">
      <c r="B827" s="4"/>
      <c r="C827" s="4"/>
      <c r="D827" s="4"/>
    </row>
    <row r="828" ht="14.25" customHeight="1">
      <c r="B828" s="4"/>
      <c r="C828" s="4"/>
      <c r="D828" s="4"/>
    </row>
    <row r="829" ht="14.25" customHeight="1">
      <c r="B829" s="4"/>
      <c r="C829" s="4"/>
      <c r="D829" s="4"/>
    </row>
    <row r="830" ht="14.25" customHeight="1">
      <c r="B830" s="4"/>
      <c r="C830" s="4"/>
      <c r="D830" s="4"/>
    </row>
    <row r="831" ht="14.25" customHeight="1">
      <c r="B831" s="4"/>
      <c r="C831" s="4"/>
      <c r="D831" s="4"/>
    </row>
    <row r="832" ht="14.25" customHeight="1">
      <c r="B832" s="4"/>
      <c r="C832" s="4"/>
      <c r="D832" s="4"/>
    </row>
    <row r="833" ht="14.25" customHeight="1">
      <c r="B833" s="4"/>
      <c r="C833" s="4"/>
      <c r="D833" s="4"/>
    </row>
    <row r="834" ht="14.25" customHeight="1">
      <c r="B834" s="4"/>
      <c r="C834" s="4"/>
      <c r="D834" s="4"/>
    </row>
    <row r="835" ht="14.25" customHeight="1">
      <c r="B835" s="4"/>
      <c r="C835" s="4"/>
      <c r="D835" s="4"/>
    </row>
    <row r="836" ht="14.25" customHeight="1">
      <c r="B836" s="4"/>
      <c r="C836" s="4"/>
      <c r="D836" s="4"/>
    </row>
    <row r="837" ht="14.25" customHeight="1">
      <c r="B837" s="4"/>
      <c r="C837" s="4"/>
      <c r="D837" s="4"/>
    </row>
    <row r="838" ht="14.25" customHeight="1">
      <c r="B838" s="4"/>
      <c r="C838" s="4"/>
      <c r="D838" s="4"/>
    </row>
    <row r="839" ht="14.25" customHeight="1">
      <c r="B839" s="4"/>
      <c r="C839" s="4"/>
      <c r="D839" s="4"/>
    </row>
    <row r="840" ht="14.25" customHeight="1">
      <c r="B840" s="4"/>
      <c r="C840" s="4"/>
      <c r="D840" s="4"/>
    </row>
    <row r="841" ht="14.25" customHeight="1">
      <c r="B841" s="4"/>
      <c r="C841" s="4"/>
      <c r="D841" s="4"/>
    </row>
    <row r="842" ht="14.25" customHeight="1">
      <c r="B842" s="4"/>
      <c r="C842" s="4"/>
      <c r="D842" s="4"/>
    </row>
    <row r="843" ht="14.25" customHeight="1">
      <c r="B843" s="4"/>
      <c r="C843" s="4"/>
      <c r="D843" s="4"/>
    </row>
    <row r="844" ht="14.25" customHeight="1">
      <c r="B844" s="4"/>
      <c r="C844" s="4"/>
      <c r="D844" s="4"/>
    </row>
    <row r="845" ht="14.25" customHeight="1">
      <c r="B845" s="4"/>
      <c r="C845" s="4"/>
      <c r="D845" s="4"/>
    </row>
    <row r="846" ht="14.25" customHeight="1">
      <c r="B846" s="4"/>
      <c r="C846" s="4"/>
      <c r="D846" s="4"/>
    </row>
    <row r="847" ht="14.25" customHeight="1">
      <c r="B847" s="4"/>
      <c r="C847" s="4"/>
      <c r="D847" s="4"/>
    </row>
    <row r="848" ht="14.25" customHeight="1">
      <c r="B848" s="4"/>
      <c r="C848" s="4"/>
      <c r="D848" s="4"/>
    </row>
    <row r="849" ht="14.25" customHeight="1">
      <c r="B849" s="4"/>
      <c r="C849" s="4"/>
      <c r="D849" s="4"/>
    </row>
    <row r="850" ht="14.25" customHeight="1">
      <c r="B850" s="4"/>
      <c r="C850" s="4"/>
      <c r="D850" s="4"/>
    </row>
    <row r="851" ht="14.25" customHeight="1">
      <c r="B851" s="4"/>
      <c r="C851" s="4"/>
      <c r="D851" s="4"/>
    </row>
    <row r="852" ht="14.25" customHeight="1">
      <c r="B852" s="4"/>
      <c r="C852" s="4"/>
      <c r="D852" s="4"/>
    </row>
    <row r="853" ht="14.25" customHeight="1">
      <c r="B853" s="4"/>
      <c r="C853" s="4"/>
      <c r="D853" s="4"/>
    </row>
    <row r="854" ht="14.25" customHeight="1">
      <c r="B854" s="4"/>
      <c r="C854" s="4"/>
      <c r="D854" s="4"/>
    </row>
    <row r="855" ht="14.25" customHeight="1">
      <c r="B855" s="4"/>
      <c r="C855" s="4"/>
      <c r="D855" s="4"/>
    </row>
    <row r="856" ht="14.25" customHeight="1">
      <c r="B856" s="4"/>
      <c r="C856" s="4"/>
      <c r="D856" s="4"/>
    </row>
    <row r="857" ht="14.25" customHeight="1">
      <c r="B857" s="4"/>
      <c r="C857" s="4"/>
      <c r="D857" s="4"/>
    </row>
    <row r="858" ht="14.25" customHeight="1">
      <c r="B858" s="4"/>
      <c r="C858" s="4"/>
      <c r="D858" s="4"/>
    </row>
    <row r="859" ht="14.25" customHeight="1">
      <c r="B859" s="4"/>
      <c r="C859" s="4"/>
      <c r="D859" s="4"/>
    </row>
    <row r="860" ht="14.25" customHeight="1">
      <c r="B860" s="4"/>
      <c r="C860" s="4"/>
      <c r="D860" s="4"/>
    </row>
    <row r="861" ht="14.25" customHeight="1">
      <c r="B861" s="4"/>
      <c r="C861" s="4"/>
      <c r="D861" s="4"/>
    </row>
    <row r="862" ht="14.25" customHeight="1">
      <c r="B862" s="4"/>
      <c r="C862" s="4"/>
      <c r="D862" s="4"/>
    </row>
    <row r="863" ht="14.25" customHeight="1">
      <c r="B863" s="4"/>
      <c r="C863" s="4"/>
      <c r="D863" s="4"/>
    </row>
    <row r="864" ht="14.25" customHeight="1">
      <c r="B864" s="4"/>
      <c r="C864" s="4"/>
      <c r="D864" s="4"/>
    </row>
    <row r="865" ht="14.25" customHeight="1">
      <c r="B865" s="4"/>
      <c r="C865" s="4"/>
      <c r="D865" s="4"/>
    </row>
    <row r="866" ht="14.25" customHeight="1">
      <c r="B866" s="4"/>
      <c r="C866" s="4"/>
      <c r="D866" s="4"/>
    </row>
    <row r="867" ht="14.25" customHeight="1">
      <c r="B867" s="4"/>
      <c r="C867" s="4"/>
      <c r="D867" s="4"/>
    </row>
    <row r="868" ht="14.25" customHeight="1">
      <c r="B868" s="4"/>
      <c r="C868" s="4"/>
      <c r="D868" s="4"/>
    </row>
    <row r="869" ht="14.25" customHeight="1">
      <c r="B869" s="4"/>
      <c r="C869" s="4"/>
      <c r="D869" s="4"/>
    </row>
    <row r="870" ht="14.25" customHeight="1">
      <c r="B870" s="4"/>
      <c r="C870" s="4"/>
      <c r="D870" s="4"/>
    </row>
    <row r="871" ht="14.25" customHeight="1">
      <c r="B871" s="4"/>
      <c r="C871" s="4"/>
      <c r="D871" s="4"/>
    </row>
    <row r="872" ht="14.25" customHeight="1">
      <c r="B872" s="4"/>
      <c r="C872" s="4"/>
      <c r="D872" s="4"/>
    </row>
    <row r="873" ht="14.25" customHeight="1">
      <c r="B873" s="4"/>
      <c r="C873" s="4"/>
      <c r="D873" s="4"/>
    </row>
    <row r="874" ht="14.25" customHeight="1">
      <c r="B874" s="4"/>
      <c r="C874" s="4"/>
      <c r="D874" s="4"/>
    </row>
    <row r="875" ht="14.25" customHeight="1">
      <c r="B875" s="4"/>
      <c r="C875" s="4"/>
      <c r="D875" s="4"/>
    </row>
    <row r="876" ht="14.25" customHeight="1">
      <c r="B876" s="4"/>
      <c r="C876" s="4"/>
      <c r="D876" s="4"/>
    </row>
    <row r="877" ht="14.25" customHeight="1">
      <c r="B877" s="4"/>
      <c r="C877" s="4"/>
      <c r="D877" s="4"/>
    </row>
    <row r="878" ht="14.25" customHeight="1">
      <c r="B878" s="4"/>
      <c r="C878" s="4"/>
      <c r="D878" s="4"/>
    </row>
    <row r="879" ht="14.25" customHeight="1">
      <c r="B879" s="4"/>
      <c r="C879" s="4"/>
      <c r="D879" s="4"/>
    </row>
    <row r="880" ht="14.25" customHeight="1">
      <c r="B880" s="4"/>
      <c r="C880" s="4"/>
      <c r="D880" s="4"/>
    </row>
    <row r="881" ht="14.25" customHeight="1">
      <c r="B881" s="4"/>
      <c r="C881" s="4"/>
      <c r="D881" s="4"/>
    </row>
    <row r="882" ht="14.25" customHeight="1">
      <c r="B882" s="4"/>
      <c r="C882" s="4"/>
      <c r="D882" s="4"/>
    </row>
    <row r="883" ht="14.25" customHeight="1">
      <c r="B883" s="4"/>
      <c r="C883" s="4"/>
      <c r="D883" s="4"/>
    </row>
    <row r="884" ht="14.25" customHeight="1">
      <c r="B884" s="4"/>
      <c r="C884" s="4"/>
      <c r="D884" s="4"/>
    </row>
    <row r="885" ht="14.25" customHeight="1">
      <c r="B885" s="4"/>
      <c r="C885" s="4"/>
      <c r="D885" s="4"/>
    </row>
    <row r="886" ht="14.25" customHeight="1">
      <c r="B886" s="4"/>
      <c r="C886" s="4"/>
      <c r="D886" s="4"/>
    </row>
    <row r="887" ht="14.25" customHeight="1">
      <c r="B887" s="4"/>
      <c r="C887" s="4"/>
      <c r="D887" s="4"/>
    </row>
    <row r="888" ht="14.25" customHeight="1">
      <c r="B888" s="4"/>
      <c r="C888" s="4"/>
      <c r="D888" s="4"/>
    </row>
    <row r="889" ht="14.25" customHeight="1">
      <c r="B889" s="4"/>
      <c r="C889" s="4"/>
      <c r="D889" s="4"/>
    </row>
    <row r="890" ht="14.25" customHeight="1">
      <c r="B890" s="4"/>
      <c r="C890" s="4"/>
      <c r="D890" s="4"/>
    </row>
    <row r="891" ht="14.25" customHeight="1">
      <c r="B891" s="4"/>
      <c r="C891" s="4"/>
      <c r="D891" s="4"/>
    </row>
    <row r="892" ht="14.25" customHeight="1">
      <c r="B892" s="4"/>
      <c r="C892" s="4"/>
      <c r="D892" s="4"/>
    </row>
    <row r="893" ht="14.25" customHeight="1">
      <c r="B893" s="4"/>
      <c r="C893" s="4"/>
      <c r="D893" s="4"/>
    </row>
    <row r="894" ht="14.25" customHeight="1">
      <c r="B894" s="4"/>
      <c r="C894" s="4"/>
      <c r="D894" s="4"/>
    </row>
    <row r="895" ht="14.25" customHeight="1">
      <c r="B895" s="4"/>
      <c r="C895" s="4"/>
      <c r="D895" s="4"/>
    </row>
    <row r="896" ht="14.25" customHeight="1">
      <c r="B896" s="4"/>
      <c r="C896" s="4"/>
      <c r="D896" s="4"/>
    </row>
    <row r="897" ht="14.25" customHeight="1">
      <c r="B897" s="4"/>
      <c r="C897" s="4"/>
      <c r="D897" s="4"/>
    </row>
    <row r="898" ht="14.25" customHeight="1">
      <c r="B898" s="4"/>
      <c r="C898" s="4"/>
      <c r="D898" s="4"/>
    </row>
    <row r="899" ht="14.25" customHeight="1">
      <c r="B899" s="4"/>
      <c r="C899" s="4"/>
      <c r="D899" s="4"/>
    </row>
    <row r="900" ht="14.25" customHeight="1">
      <c r="B900" s="4"/>
      <c r="C900" s="4"/>
      <c r="D900" s="4"/>
    </row>
    <row r="901" ht="14.25" customHeight="1">
      <c r="B901" s="4"/>
      <c r="C901" s="4"/>
      <c r="D901" s="4"/>
    </row>
    <row r="902" ht="14.25" customHeight="1">
      <c r="B902" s="4"/>
      <c r="C902" s="4"/>
      <c r="D902" s="4"/>
    </row>
    <row r="903" ht="14.25" customHeight="1">
      <c r="B903" s="4"/>
      <c r="C903" s="4"/>
      <c r="D903" s="4"/>
    </row>
    <row r="904" ht="14.25" customHeight="1">
      <c r="B904" s="4"/>
      <c r="C904" s="4"/>
      <c r="D904" s="4"/>
    </row>
    <row r="905" ht="14.25" customHeight="1">
      <c r="B905" s="4"/>
      <c r="C905" s="4"/>
      <c r="D905" s="4"/>
    </row>
    <row r="906" ht="14.25" customHeight="1">
      <c r="B906" s="4"/>
      <c r="C906" s="4"/>
      <c r="D906" s="4"/>
    </row>
    <row r="907" ht="14.25" customHeight="1">
      <c r="B907" s="4"/>
      <c r="C907" s="4"/>
      <c r="D907" s="4"/>
    </row>
    <row r="908" ht="14.25" customHeight="1">
      <c r="B908" s="4"/>
      <c r="C908" s="4"/>
      <c r="D908" s="4"/>
    </row>
    <row r="909" ht="14.25" customHeight="1">
      <c r="B909" s="4"/>
      <c r="C909" s="4"/>
      <c r="D909" s="4"/>
    </row>
    <row r="910" ht="14.25" customHeight="1">
      <c r="B910" s="4"/>
      <c r="C910" s="4"/>
      <c r="D910" s="4"/>
    </row>
    <row r="911" ht="14.25" customHeight="1">
      <c r="B911" s="4"/>
      <c r="C911" s="4"/>
      <c r="D911" s="4"/>
    </row>
    <row r="912" ht="14.25" customHeight="1">
      <c r="B912" s="4"/>
      <c r="C912" s="4"/>
      <c r="D912" s="4"/>
    </row>
    <row r="913" ht="14.25" customHeight="1">
      <c r="B913" s="4"/>
      <c r="C913" s="4"/>
      <c r="D913" s="4"/>
    </row>
    <row r="914" ht="14.25" customHeight="1">
      <c r="B914" s="4"/>
      <c r="C914" s="4"/>
      <c r="D914" s="4"/>
    </row>
    <row r="915" ht="14.25" customHeight="1">
      <c r="B915" s="4"/>
      <c r="C915" s="4"/>
      <c r="D915" s="4"/>
    </row>
    <row r="916" ht="14.25" customHeight="1">
      <c r="B916" s="4"/>
      <c r="C916" s="4"/>
      <c r="D916" s="4"/>
    </row>
    <row r="917" ht="14.25" customHeight="1">
      <c r="B917" s="4"/>
      <c r="C917" s="4"/>
      <c r="D917" s="4"/>
    </row>
    <row r="918" ht="14.25" customHeight="1">
      <c r="B918" s="4"/>
      <c r="C918" s="4"/>
      <c r="D918" s="4"/>
    </row>
    <row r="919" ht="14.25" customHeight="1">
      <c r="B919" s="4"/>
      <c r="C919" s="4"/>
      <c r="D919" s="4"/>
    </row>
    <row r="920" ht="14.25" customHeight="1">
      <c r="B920" s="4"/>
      <c r="C920" s="4"/>
      <c r="D920" s="4"/>
    </row>
    <row r="921" ht="14.25" customHeight="1">
      <c r="B921" s="4"/>
      <c r="C921" s="4"/>
      <c r="D921" s="4"/>
    </row>
    <row r="922" ht="14.25" customHeight="1">
      <c r="B922" s="4"/>
      <c r="C922" s="4"/>
      <c r="D922" s="4"/>
    </row>
    <row r="923" ht="14.25" customHeight="1">
      <c r="B923" s="4"/>
      <c r="C923" s="4"/>
      <c r="D923" s="4"/>
    </row>
    <row r="924" ht="14.25" customHeight="1">
      <c r="B924" s="4"/>
      <c r="C924" s="4"/>
      <c r="D924" s="4"/>
    </row>
    <row r="925" ht="14.25" customHeight="1">
      <c r="B925" s="4"/>
      <c r="C925" s="4"/>
      <c r="D925" s="4"/>
    </row>
    <row r="926" ht="14.25" customHeight="1">
      <c r="B926" s="4"/>
      <c r="C926" s="4"/>
      <c r="D926" s="4"/>
    </row>
    <row r="927" ht="14.25" customHeight="1">
      <c r="B927" s="4"/>
      <c r="C927" s="4"/>
      <c r="D927" s="4"/>
    </row>
    <row r="928" ht="14.25" customHeight="1">
      <c r="B928" s="4"/>
      <c r="C928" s="4"/>
      <c r="D928" s="4"/>
    </row>
    <row r="929" ht="14.25" customHeight="1">
      <c r="B929" s="4"/>
      <c r="C929" s="4"/>
      <c r="D929" s="4"/>
    </row>
    <row r="930" ht="14.25" customHeight="1">
      <c r="B930" s="4"/>
      <c r="C930" s="4"/>
      <c r="D930" s="4"/>
    </row>
    <row r="931" ht="14.25" customHeight="1">
      <c r="B931" s="4"/>
      <c r="C931" s="4"/>
      <c r="D931" s="4"/>
    </row>
    <row r="932" ht="14.25" customHeight="1">
      <c r="B932" s="4"/>
      <c r="C932" s="4"/>
      <c r="D932" s="4"/>
    </row>
    <row r="933" ht="14.25" customHeight="1">
      <c r="B933" s="4"/>
      <c r="C933" s="4"/>
      <c r="D933" s="4"/>
    </row>
    <row r="934" ht="14.25" customHeight="1">
      <c r="B934" s="4"/>
      <c r="C934" s="4"/>
      <c r="D934" s="4"/>
    </row>
    <row r="935" ht="14.25" customHeight="1">
      <c r="B935" s="4"/>
      <c r="C935" s="4"/>
      <c r="D935" s="4"/>
    </row>
    <row r="936" ht="14.25" customHeight="1">
      <c r="B936" s="4"/>
      <c r="C936" s="4"/>
      <c r="D936" s="4"/>
    </row>
    <row r="937" ht="14.25" customHeight="1">
      <c r="B937" s="4"/>
      <c r="C937" s="4"/>
      <c r="D937" s="4"/>
    </row>
    <row r="938" ht="14.25" customHeight="1">
      <c r="B938" s="4"/>
      <c r="C938" s="4"/>
      <c r="D938" s="4"/>
    </row>
    <row r="939" ht="14.25" customHeight="1">
      <c r="B939" s="4"/>
      <c r="C939" s="4"/>
      <c r="D939" s="4"/>
    </row>
    <row r="940" ht="14.25" customHeight="1">
      <c r="B940" s="4"/>
      <c r="C940" s="4"/>
      <c r="D940" s="4"/>
    </row>
    <row r="941" ht="14.25" customHeight="1">
      <c r="B941" s="4"/>
      <c r="C941" s="4"/>
      <c r="D941" s="4"/>
    </row>
    <row r="942" ht="14.25" customHeight="1">
      <c r="B942" s="4"/>
      <c r="C942" s="4"/>
      <c r="D942" s="4"/>
    </row>
    <row r="943" ht="14.25" customHeight="1">
      <c r="B943" s="4"/>
      <c r="C943" s="4"/>
      <c r="D943" s="4"/>
    </row>
    <row r="944" ht="14.25" customHeight="1">
      <c r="B944" s="4"/>
      <c r="C944" s="4"/>
      <c r="D944" s="4"/>
    </row>
    <row r="945" ht="14.25" customHeight="1">
      <c r="B945" s="4"/>
      <c r="C945" s="4"/>
      <c r="D945" s="4"/>
    </row>
    <row r="946" ht="14.25" customHeight="1">
      <c r="B946" s="4"/>
      <c r="C946" s="4"/>
      <c r="D946" s="4"/>
    </row>
    <row r="947" ht="14.25" customHeight="1">
      <c r="B947" s="4"/>
      <c r="C947" s="4"/>
      <c r="D947" s="4"/>
    </row>
    <row r="948" ht="14.25" customHeight="1">
      <c r="B948" s="4"/>
      <c r="C948" s="4"/>
      <c r="D948" s="4"/>
    </row>
    <row r="949" ht="14.25" customHeight="1">
      <c r="B949" s="4"/>
      <c r="C949" s="4"/>
      <c r="D949" s="4"/>
    </row>
    <row r="950" ht="14.25" customHeight="1">
      <c r="B950" s="4"/>
      <c r="C950" s="4"/>
      <c r="D950" s="4"/>
    </row>
    <row r="951" ht="14.25" customHeight="1">
      <c r="B951" s="4"/>
      <c r="C951" s="4"/>
      <c r="D951" s="4"/>
    </row>
    <row r="952" ht="14.25" customHeight="1">
      <c r="B952" s="4"/>
      <c r="C952" s="4"/>
      <c r="D952" s="4"/>
    </row>
    <row r="953" ht="14.25" customHeight="1">
      <c r="B953" s="4"/>
      <c r="C953" s="4"/>
      <c r="D953" s="4"/>
    </row>
    <row r="954" ht="14.25" customHeight="1">
      <c r="B954" s="4"/>
      <c r="C954" s="4"/>
      <c r="D954" s="4"/>
    </row>
    <row r="955" ht="14.25" customHeight="1">
      <c r="B955" s="4"/>
      <c r="C955" s="4"/>
      <c r="D955" s="4"/>
    </row>
    <row r="956" ht="14.25" customHeight="1">
      <c r="B956" s="4"/>
      <c r="C956" s="4"/>
      <c r="D956" s="4"/>
    </row>
    <row r="957" ht="14.25" customHeight="1">
      <c r="B957" s="4"/>
      <c r="C957" s="4"/>
      <c r="D957" s="4"/>
    </row>
    <row r="958" ht="14.25" customHeight="1">
      <c r="B958" s="4"/>
      <c r="C958" s="4"/>
      <c r="D958" s="4"/>
    </row>
    <row r="959" ht="14.25" customHeight="1">
      <c r="B959" s="4"/>
      <c r="C959" s="4"/>
      <c r="D959" s="4"/>
    </row>
    <row r="960" ht="14.25" customHeight="1">
      <c r="B960" s="4"/>
      <c r="C960" s="4"/>
      <c r="D960" s="4"/>
    </row>
    <row r="961" ht="14.25" customHeight="1">
      <c r="B961" s="4"/>
      <c r="C961" s="4"/>
      <c r="D961" s="4"/>
    </row>
    <row r="962" ht="14.25" customHeight="1">
      <c r="B962" s="4"/>
      <c r="C962" s="4"/>
      <c r="D962" s="4"/>
    </row>
    <row r="963" ht="14.25" customHeight="1">
      <c r="B963" s="4"/>
      <c r="C963" s="4"/>
      <c r="D963" s="4"/>
    </row>
    <row r="964" ht="14.25" customHeight="1">
      <c r="B964" s="4"/>
      <c r="C964" s="4"/>
      <c r="D964" s="4"/>
    </row>
    <row r="965" ht="14.25" customHeight="1">
      <c r="B965" s="4"/>
      <c r="C965" s="4"/>
      <c r="D965" s="4"/>
    </row>
    <row r="966" ht="14.25" customHeight="1">
      <c r="B966" s="4"/>
      <c r="C966" s="4"/>
      <c r="D966" s="4"/>
    </row>
    <row r="967" ht="14.25" customHeight="1">
      <c r="B967" s="4"/>
      <c r="C967" s="4"/>
      <c r="D967" s="4"/>
    </row>
    <row r="968" ht="14.25" customHeight="1">
      <c r="B968" s="4"/>
      <c r="C968" s="4"/>
      <c r="D968" s="4"/>
    </row>
    <row r="969" ht="14.25" customHeight="1">
      <c r="B969" s="4"/>
      <c r="C969" s="4"/>
      <c r="D969" s="4"/>
    </row>
    <row r="970" ht="14.25" customHeight="1">
      <c r="B970" s="4"/>
      <c r="C970" s="4"/>
      <c r="D970" s="4"/>
    </row>
    <row r="971" ht="14.25" customHeight="1">
      <c r="B971" s="4"/>
      <c r="C971" s="4"/>
      <c r="D971" s="4"/>
    </row>
    <row r="972" ht="14.25" customHeight="1">
      <c r="B972" s="4"/>
      <c r="C972" s="4"/>
      <c r="D972" s="4"/>
    </row>
    <row r="973" ht="14.25" customHeight="1">
      <c r="B973" s="4"/>
      <c r="C973" s="4"/>
      <c r="D973" s="4"/>
    </row>
    <row r="974" ht="14.25" customHeight="1">
      <c r="B974" s="4"/>
      <c r="C974" s="4"/>
      <c r="D974" s="4"/>
    </row>
    <row r="975" ht="14.25" customHeight="1">
      <c r="B975" s="4"/>
      <c r="C975" s="4"/>
      <c r="D975" s="4"/>
    </row>
    <row r="976" ht="14.25" customHeight="1">
      <c r="B976" s="4"/>
      <c r="C976" s="4"/>
      <c r="D976" s="4"/>
    </row>
    <row r="977" ht="14.25" customHeight="1">
      <c r="B977" s="4"/>
      <c r="C977" s="4"/>
      <c r="D977" s="4"/>
    </row>
    <row r="978" ht="14.25" customHeight="1">
      <c r="B978" s="4"/>
      <c r="C978" s="4"/>
      <c r="D978" s="4"/>
    </row>
    <row r="979" ht="14.25" customHeight="1">
      <c r="B979" s="4"/>
      <c r="C979" s="4"/>
      <c r="D979" s="4"/>
    </row>
    <row r="980" ht="14.25" customHeight="1">
      <c r="B980" s="4"/>
      <c r="C980" s="4"/>
      <c r="D980" s="4"/>
    </row>
    <row r="981" ht="14.25" customHeight="1">
      <c r="B981" s="4"/>
      <c r="C981" s="4"/>
      <c r="D981" s="4"/>
    </row>
    <row r="982" ht="14.25" customHeight="1">
      <c r="B982" s="4"/>
      <c r="C982" s="4"/>
      <c r="D982" s="4"/>
    </row>
    <row r="983" ht="14.25" customHeight="1">
      <c r="B983" s="4"/>
      <c r="C983" s="4"/>
      <c r="D983" s="4"/>
    </row>
    <row r="984" ht="14.25" customHeight="1">
      <c r="B984" s="4"/>
      <c r="C984" s="4"/>
      <c r="D984" s="4"/>
    </row>
    <row r="985" ht="14.25" customHeight="1">
      <c r="B985" s="4"/>
      <c r="C985" s="4"/>
      <c r="D985" s="4"/>
    </row>
    <row r="986" ht="14.25" customHeight="1">
      <c r="B986" s="4"/>
      <c r="C986" s="4"/>
      <c r="D986" s="4"/>
    </row>
    <row r="987" ht="14.25" customHeight="1">
      <c r="B987" s="4"/>
      <c r="C987" s="4"/>
      <c r="D987" s="4"/>
    </row>
    <row r="988" ht="14.25" customHeight="1">
      <c r="B988" s="4"/>
      <c r="C988" s="4"/>
      <c r="D988" s="4"/>
    </row>
    <row r="989" ht="14.25" customHeight="1">
      <c r="B989" s="4"/>
      <c r="C989" s="4"/>
      <c r="D989" s="4"/>
    </row>
    <row r="990" ht="14.25" customHeight="1">
      <c r="B990" s="4"/>
      <c r="C990" s="4"/>
      <c r="D990" s="4"/>
    </row>
    <row r="991" ht="14.25" customHeight="1">
      <c r="B991" s="4"/>
      <c r="C991" s="4"/>
      <c r="D991" s="4"/>
    </row>
    <row r="992" ht="14.25" customHeight="1">
      <c r="B992" s="4"/>
      <c r="C992" s="4"/>
      <c r="D992" s="4"/>
    </row>
    <row r="993" ht="14.25" customHeight="1">
      <c r="B993" s="4"/>
      <c r="C993" s="4"/>
      <c r="D993" s="4"/>
    </row>
    <row r="994" ht="14.25" customHeight="1">
      <c r="B994" s="4"/>
      <c r="C994" s="4"/>
      <c r="D994" s="4"/>
    </row>
    <row r="995" ht="14.25" customHeight="1">
      <c r="B995" s="4"/>
      <c r="C995" s="4"/>
      <c r="D995" s="4"/>
    </row>
    <row r="996" ht="14.25" customHeight="1">
      <c r="B996" s="4"/>
      <c r="C996" s="4"/>
      <c r="D996" s="4"/>
    </row>
    <row r="997" ht="14.25" customHeight="1">
      <c r="B997" s="4"/>
      <c r="C997" s="4"/>
      <c r="D997" s="4"/>
    </row>
    <row r="998" ht="14.25" customHeight="1">
      <c r="B998" s="4"/>
      <c r="C998" s="4"/>
      <c r="D998" s="4"/>
    </row>
    <row r="999" ht="14.25" customHeight="1">
      <c r="B999" s="4"/>
      <c r="C999" s="4"/>
      <c r="D999" s="4"/>
    </row>
    <row r="1000" ht="14.25" customHeight="1">
      <c r="B1000" s="4"/>
      <c r="C1000" s="4"/>
      <c r="D1000" s="4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21.43"/>
    <col customWidth="1" min="3" max="5" width="8.71"/>
    <col customWidth="1" min="6" max="6" width="12.86"/>
    <col customWidth="1" min="7" max="7" width="14.43"/>
    <col customWidth="1" hidden="1" min="8" max="8" width="14.43"/>
    <col customWidth="1" min="9" max="26" width="8.71"/>
  </cols>
  <sheetData>
    <row r="1" ht="14.25" customHeight="1"/>
    <row r="2" ht="14.25" customHeight="1"/>
    <row r="3" ht="14.25" customHeight="1">
      <c r="F3" s="6" t="s">
        <v>63</v>
      </c>
      <c r="G3" s="6" t="s">
        <v>91</v>
      </c>
      <c r="H3" s="6" t="s">
        <v>64</v>
      </c>
      <c r="I3" s="6" t="s">
        <v>65</v>
      </c>
    </row>
    <row r="4" ht="14.25" customHeight="1">
      <c r="F4" s="6" t="s">
        <v>24</v>
      </c>
      <c r="G4" s="6">
        <v>1520.0</v>
      </c>
      <c r="H4" s="6">
        <f>G4</f>
        <v>1520</v>
      </c>
      <c r="I4" s="9">
        <f t="shared" ref="I4:I5" si="1">H4/$H$5</f>
        <v>0.02806654726</v>
      </c>
    </row>
    <row r="5" ht="14.25" customHeight="1">
      <c r="F5" s="6" t="s">
        <v>16</v>
      </c>
      <c r="G5" s="6">
        <v>52637.0</v>
      </c>
      <c r="H5" s="6">
        <f>H4+G5</f>
        <v>54157</v>
      </c>
      <c r="I5" s="9">
        <f t="shared" si="1"/>
        <v>1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>
      <c r="F11" s="6" t="s">
        <v>63</v>
      </c>
      <c r="G11" s="6" t="s">
        <v>92</v>
      </c>
      <c r="H11" s="6" t="s">
        <v>93</v>
      </c>
      <c r="I11" s="6" t="s">
        <v>65</v>
      </c>
    </row>
    <row r="12" ht="14.25" customHeight="1">
      <c r="F12" s="6" t="s">
        <v>24</v>
      </c>
      <c r="G12" s="10">
        <v>561520.64</v>
      </c>
      <c r="H12" s="10">
        <f>G12</f>
        <v>561520.64</v>
      </c>
      <c r="I12" s="9">
        <f t="shared" ref="I12:I13" si="2">H12/$H$13</f>
        <v>0.02719531141</v>
      </c>
    </row>
    <row r="13" ht="14.25" customHeight="1">
      <c r="F13" s="6" t="s">
        <v>16</v>
      </c>
      <c r="G13" s="10">
        <v>2.00861796736E7</v>
      </c>
      <c r="H13" s="10">
        <f>G13+H12</f>
        <v>20647700.31</v>
      </c>
      <c r="I13" s="9">
        <f t="shared" si="2"/>
        <v>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F26" s="6" t="s">
        <v>63</v>
      </c>
      <c r="G26" s="6" t="s">
        <v>94</v>
      </c>
    </row>
    <row r="27" ht="14.25" customHeight="1">
      <c r="B27" s="5"/>
      <c r="F27" s="6" t="s">
        <v>70</v>
      </c>
      <c r="G27" s="10">
        <v>260.938</v>
      </c>
    </row>
    <row r="28" ht="14.25" customHeight="1">
      <c r="B28" s="5"/>
      <c r="F28" s="6" t="s">
        <v>72</v>
      </c>
      <c r="G28" s="10">
        <v>297.785</v>
      </c>
    </row>
    <row r="29" ht="14.25" customHeight="1">
      <c r="B29" s="5"/>
      <c r="F29" s="6" t="s">
        <v>73</v>
      </c>
      <c r="G29" s="10">
        <v>519.1388888888889</v>
      </c>
    </row>
    <row r="30" ht="14.25" customHeight="1">
      <c r="B30" s="5"/>
      <c r="F30" s="6" t="s">
        <v>69</v>
      </c>
      <c r="G30" s="10">
        <v>277.345</v>
      </c>
    </row>
    <row r="31" ht="14.25" customHeight="1">
      <c r="B31" s="5"/>
      <c r="F31" s="6" t="s">
        <v>75</v>
      </c>
      <c r="G31" s="10">
        <v>337.5</v>
      </c>
    </row>
    <row r="32" ht="14.25" customHeight="1">
      <c r="B32" s="5"/>
      <c r="F32" s="6" t="s">
        <v>76</v>
      </c>
      <c r="G32" s="10">
        <v>269.7142857142857</v>
      </c>
    </row>
    <row r="33" ht="14.25" customHeight="1">
      <c r="B33" s="5"/>
      <c r="F33" s="6" t="s">
        <v>74</v>
      </c>
      <c r="G33" s="10">
        <v>274.2</v>
      </c>
    </row>
    <row r="34" ht="14.25" customHeight="1">
      <c r="B34" s="5"/>
      <c r="F34" s="6" t="s">
        <v>95</v>
      </c>
      <c r="G34" s="10">
        <v>294.322</v>
      </c>
    </row>
    <row r="35" ht="14.25" customHeight="1">
      <c r="B35" s="5"/>
      <c r="F35" s="6" t="s">
        <v>96</v>
      </c>
      <c r="G35" s="10">
        <v>284.0</v>
      </c>
    </row>
    <row r="36" ht="14.25" customHeight="1">
      <c r="B36" s="5"/>
      <c r="F36" s="6" t="s">
        <v>77</v>
      </c>
      <c r="G36" s="10">
        <v>269.075</v>
      </c>
    </row>
    <row r="37" ht="14.25" customHeight="1">
      <c r="B37" s="5"/>
      <c r="F37" s="6" t="s">
        <v>78</v>
      </c>
      <c r="G37" s="10">
        <v>280.25</v>
      </c>
    </row>
    <row r="38" ht="14.25" customHeight="1">
      <c r="B38" s="5"/>
      <c r="F38" s="6" t="s">
        <v>71</v>
      </c>
      <c r="G38" s="10">
        <v>257.81</v>
      </c>
    </row>
    <row r="39" ht="14.25" customHeight="1">
      <c r="B39" s="5"/>
    </row>
    <row r="40" ht="14.25" customHeight="1"/>
    <row r="41" ht="14.25" customHeight="1"/>
    <row r="42" ht="14.25" customHeight="1"/>
    <row r="43" ht="14.25" customHeight="1">
      <c r="B43" s="6" t="s">
        <v>91</v>
      </c>
      <c r="F43" s="6" t="s">
        <v>63</v>
      </c>
      <c r="G43" s="6" t="s">
        <v>91</v>
      </c>
      <c r="H43" s="6" t="s">
        <v>64</v>
      </c>
      <c r="I43" s="6" t="s">
        <v>65</v>
      </c>
    </row>
    <row r="44" ht="14.25" customHeight="1">
      <c r="A44" s="7" t="s">
        <v>55</v>
      </c>
      <c r="B44" s="6">
        <v>625.0</v>
      </c>
      <c r="F44" s="6" t="s">
        <v>22</v>
      </c>
      <c r="G44" s="6">
        <v>16919.0</v>
      </c>
      <c r="H44" s="6">
        <f>G44</f>
        <v>16919</v>
      </c>
      <c r="I44" s="9">
        <f t="shared" ref="I44:I52" si="3">H44/$H$52</f>
        <v>0.3124065218</v>
      </c>
    </row>
    <row r="45" ht="14.25" customHeight="1">
      <c r="A45" s="7" t="s">
        <v>97</v>
      </c>
      <c r="B45" s="6">
        <v>1940.0</v>
      </c>
      <c r="F45" s="6" t="s">
        <v>14</v>
      </c>
      <c r="G45" s="6">
        <v>13538.0</v>
      </c>
      <c r="H45" s="6">
        <f t="shared" ref="H45:H52" si="4">G45+H44</f>
        <v>30457</v>
      </c>
      <c r="I45" s="9">
        <f t="shared" si="3"/>
        <v>0.5623834407</v>
      </c>
    </row>
    <row r="46" ht="14.25" customHeight="1">
      <c r="A46" s="7" t="s">
        <v>14</v>
      </c>
      <c r="B46" s="6">
        <v>13538.0</v>
      </c>
      <c r="F46" s="6" t="s">
        <v>28</v>
      </c>
      <c r="G46" s="6">
        <v>11450.0</v>
      </c>
      <c r="H46" s="6">
        <f t="shared" si="4"/>
        <v>41907</v>
      </c>
      <c r="I46" s="9">
        <f t="shared" si="3"/>
        <v>0.7738057869</v>
      </c>
    </row>
    <row r="47" ht="14.25" customHeight="1">
      <c r="A47" s="7" t="s">
        <v>28</v>
      </c>
      <c r="B47" s="6">
        <v>11450.0</v>
      </c>
      <c r="F47" s="6" t="s">
        <v>11</v>
      </c>
      <c r="G47" s="6">
        <v>5000.0</v>
      </c>
      <c r="H47" s="6">
        <f t="shared" si="4"/>
        <v>46907</v>
      </c>
      <c r="I47" s="9">
        <f t="shared" si="3"/>
        <v>0.8661299555</v>
      </c>
    </row>
    <row r="48" ht="14.25" customHeight="1">
      <c r="A48" s="7" t="s">
        <v>45</v>
      </c>
      <c r="B48" s="6">
        <v>1510.0</v>
      </c>
      <c r="F48" s="6" t="s">
        <v>25</v>
      </c>
      <c r="G48" s="6">
        <v>2200.0</v>
      </c>
      <c r="H48" s="6">
        <f t="shared" si="4"/>
        <v>49107</v>
      </c>
      <c r="I48" s="9">
        <f t="shared" si="3"/>
        <v>0.9067525897</v>
      </c>
    </row>
    <row r="49" ht="14.25" customHeight="1">
      <c r="A49" s="7" t="s">
        <v>22</v>
      </c>
      <c r="B49" s="6">
        <v>16919.0</v>
      </c>
      <c r="F49" s="6" t="s">
        <v>97</v>
      </c>
      <c r="G49" s="6">
        <v>1940.0</v>
      </c>
      <c r="H49" s="6">
        <f t="shared" si="4"/>
        <v>51047</v>
      </c>
      <c r="I49" s="9">
        <f t="shared" si="3"/>
        <v>0.9425743671</v>
      </c>
    </row>
    <row r="50" ht="14.25" customHeight="1">
      <c r="A50" s="7" t="s">
        <v>25</v>
      </c>
      <c r="B50" s="6">
        <v>2200.0</v>
      </c>
      <c r="F50" s="6" t="s">
        <v>45</v>
      </c>
      <c r="G50" s="6">
        <v>1510.0</v>
      </c>
      <c r="H50" s="6">
        <f t="shared" si="4"/>
        <v>52557</v>
      </c>
      <c r="I50" s="9">
        <f t="shared" si="3"/>
        <v>0.970456266</v>
      </c>
    </row>
    <row r="51" ht="14.25" customHeight="1">
      <c r="A51" s="7" t="s">
        <v>11</v>
      </c>
      <c r="B51" s="6">
        <v>5000.0</v>
      </c>
      <c r="F51" s="6" t="s">
        <v>53</v>
      </c>
      <c r="G51" s="6">
        <v>975.0</v>
      </c>
      <c r="H51" s="6">
        <f t="shared" si="4"/>
        <v>53532</v>
      </c>
      <c r="I51" s="9">
        <f t="shared" si="3"/>
        <v>0.9884594789</v>
      </c>
    </row>
    <row r="52" ht="14.25" customHeight="1">
      <c r="A52" s="7" t="s">
        <v>53</v>
      </c>
      <c r="B52" s="6">
        <v>975.0</v>
      </c>
      <c r="F52" s="6" t="s">
        <v>55</v>
      </c>
      <c r="G52" s="6">
        <v>625.0</v>
      </c>
      <c r="H52" s="6">
        <f t="shared" si="4"/>
        <v>54157</v>
      </c>
      <c r="I52" s="9">
        <f t="shared" si="3"/>
        <v>1</v>
      </c>
    </row>
    <row r="53" ht="14.25" customHeight="1">
      <c r="A53" s="7" t="s">
        <v>66</v>
      </c>
      <c r="B53" s="6">
        <v>54157.0</v>
      </c>
    </row>
    <row r="54" ht="14.25" customHeight="1"/>
    <row r="55" ht="14.25" customHeight="1"/>
    <row r="56" ht="14.25" customHeight="1"/>
    <row r="57" ht="14.25" customHeight="1">
      <c r="A57" s="5" t="s">
        <v>63</v>
      </c>
      <c r="B57" s="6" t="s">
        <v>92</v>
      </c>
      <c r="F57" s="6" t="s">
        <v>63</v>
      </c>
      <c r="G57" s="6" t="s">
        <v>92</v>
      </c>
      <c r="H57" s="6" t="s">
        <v>64</v>
      </c>
      <c r="I57" s="6" t="s">
        <v>65</v>
      </c>
    </row>
    <row r="58" ht="14.25" customHeight="1">
      <c r="A58" s="7" t="s">
        <v>55</v>
      </c>
      <c r="B58" s="6">
        <v>221711.36</v>
      </c>
      <c r="F58" s="6" t="s">
        <v>22</v>
      </c>
      <c r="G58" s="10">
        <v>6163761.4336</v>
      </c>
      <c r="H58" s="10">
        <f>G58</f>
        <v>6163761.434</v>
      </c>
      <c r="I58" s="9">
        <f t="shared" ref="I58:I66" si="5">H58/$H$66</f>
        <v>0.2985204812</v>
      </c>
    </row>
    <row r="59" ht="14.25" customHeight="1">
      <c r="A59" s="7" t="s">
        <v>97</v>
      </c>
      <c r="B59" s="6">
        <v>740636.8</v>
      </c>
      <c r="F59" s="6" t="s">
        <v>14</v>
      </c>
      <c r="G59" s="10">
        <v>4458901.76</v>
      </c>
      <c r="H59" s="10">
        <f t="shared" ref="H59:H66" si="6">G59+H58</f>
        <v>10622663.19</v>
      </c>
      <c r="I59" s="9">
        <f t="shared" si="5"/>
        <v>0.5144719766</v>
      </c>
    </row>
    <row r="60" ht="14.25" customHeight="1">
      <c r="A60" s="7" t="s">
        <v>14</v>
      </c>
      <c r="B60" s="6">
        <v>4458901.76</v>
      </c>
      <c r="F60" s="6" t="s">
        <v>28</v>
      </c>
      <c r="G60" s="10">
        <v>4316275.2</v>
      </c>
      <c r="H60" s="10">
        <f t="shared" si="6"/>
        <v>14938938.39</v>
      </c>
      <c r="I60" s="9">
        <f t="shared" si="5"/>
        <v>0.7235158476</v>
      </c>
    </row>
    <row r="61" ht="14.25" customHeight="1">
      <c r="A61" s="7" t="s">
        <v>28</v>
      </c>
      <c r="B61" s="6">
        <v>4316275.2</v>
      </c>
      <c r="F61" s="6" t="s">
        <v>11</v>
      </c>
      <c r="G61" s="10">
        <v>3153999.36</v>
      </c>
      <c r="H61" s="10">
        <f t="shared" si="6"/>
        <v>18092937.75</v>
      </c>
      <c r="I61" s="9">
        <f t="shared" si="5"/>
        <v>0.8762689054</v>
      </c>
    </row>
    <row r="62" ht="14.25" customHeight="1">
      <c r="A62" s="7" t="s">
        <v>45</v>
      </c>
      <c r="B62" s="6">
        <v>552320.0</v>
      </c>
      <c r="F62" s="6" t="s">
        <v>97</v>
      </c>
      <c r="G62" s="10">
        <v>740636.8</v>
      </c>
      <c r="H62" s="10">
        <f t="shared" si="6"/>
        <v>18833574.55</v>
      </c>
      <c r="I62" s="9">
        <f t="shared" si="5"/>
        <v>0.912139089</v>
      </c>
    </row>
    <row r="63" ht="14.25" customHeight="1">
      <c r="A63" s="7" t="s">
        <v>22</v>
      </c>
      <c r="B63" s="6">
        <v>6163761.4336</v>
      </c>
      <c r="F63" s="6" t="s">
        <v>25</v>
      </c>
      <c r="G63" s="10">
        <v>704000.0</v>
      </c>
      <c r="H63" s="10">
        <f t="shared" si="6"/>
        <v>19537574.55</v>
      </c>
      <c r="I63" s="9">
        <f t="shared" si="5"/>
        <v>0.9462348957</v>
      </c>
    </row>
    <row r="64" ht="14.25" customHeight="1">
      <c r="A64" s="7" t="s">
        <v>25</v>
      </c>
      <c r="B64" s="6">
        <v>704000.0</v>
      </c>
      <c r="F64" s="6" t="s">
        <v>45</v>
      </c>
      <c r="G64" s="10">
        <v>552320.0</v>
      </c>
      <c r="H64" s="10">
        <f t="shared" si="6"/>
        <v>20089894.55</v>
      </c>
      <c r="I64" s="9">
        <f t="shared" si="5"/>
        <v>0.972984606</v>
      </c>
    </row>
    <row r="65" ht="14.25" customHeight="1">
      <c r="A65" s="7" t="s">
        <v>11</v>
      </c>
      <c r="B65" s="6">
        <v>3153999.36</v>
      </c>
      <c r="F65" s="6" t="s">
        <v>53</v>
      </c>
      <c r="G65" s="10">
        <v>336094.4</v>
      </c>
      <c r="H65" s="10">
        <f t="shared" si="6"/>
        <v>20425988.95</v>
      </c>
      <c r="I65" s="9">
        <f t="shared" si="5"/>
        <v>0.9892621766</v>
      </c>
    </row>
    <row r="66" ht="14.25" customHeight="1">
      <c r="A66" s="7" t="s">
        <v>53</v>
      </c>
      <c r="B66" s="6">
        <v>336094.4</v>
      </c>
      <c r="F66" s="6" t="s">
        <v>55</v>
      </c>
      <c r="G66" s="10">
        <v>221711.36</v>
      </c>
      <c r="H66" s="10">
        <f t="shared" si="6"/>
        <v>20647700.31</v>
      </c>
      <c r="I66" s="9">
        <f t="shared" si="5"/>
        <v>1</v>
      </c>
    </row>
    <row r="67" ht="14.25" customHeight="1">
      <c r="A67" s="7" t="s">
        <v>66</v>
      </c>
      <c r="B67" s="6">
        <v>2.06477003136E7</v>
      </c>
    </row>
    <row r="68" ht="14.25" customHeight="1"/>
    <row r="69" ht="14.25" customHeight="1"/>
    <row r="70" ht="14.25" customHeight="1"/>
    <row r="71" ht="14.25" customHeight="1"/>
    <row r="72" ht="14.25" customHeight="1">
      <c r="A72" s="5" t="s">
        <v>63</v>
      </c>
      <c r="B72" s="6" t="s">
        <v>98</v>
      </c>
      <c r="G72" s="6" t="s">
        <v>63</v>
      </c>
      <c r="H72" s="6" t="s">
        <v>98</v>
      </c>
      <c r="I72" s="6" t="s">
        <v>99</v>
      </c>
    </row>
    <row r="73" ht="14.25" customHeight="1">
      <c r="A73" s="7" t="s">
        <v>55</v>
      </c>
      <c r="B73" s="6">
        <v>4970.0</v>
      </c>
      <c r="G73" s="6" t="s">
        <v>55</v>
      </c>
      <c r="H73" s="10">
        <v>4970.0</v>
      </c>
      <c r="I73" s="9">
        <f t="shared" ref="I73:I81" si="7">H73/$H$82</f>
        <v>0.01165446504</v>
      </c>
    </row>
    <row r="74" ht="14.25" customHeight="1">
      <c r="A74" s="7" t="s">
        <v>97</v>
      </c>
      <c r="B74" s="6">
        <v>13900.0</v>
      </c>
      <c r="G74" s="6" t="s">
        <v>97</v>
      </c>
      <c r="H74" s="10">
        <v>13900.0</v>
      </c>
      <c r="I74" s="9">
        <f t="shared" si="7"/>
        <v>0.03259498272</v>
      </c>
    </row>
    <row r="75" ht="14.25" customHeight="1">
      <c r="A75" s="7" t="s">
        <v>14</v>
      </c>
      <c r="B75" s="6">
        <v>99804.0</v>
      </c>
      <c r="G75" s="6" t="s">
        <v>14</v>
      </c>
      <c r="H75" s="10">
        <v>99804.0</v>
      </c>
      <c r="I75" s="9">
        <f t="shared" si="7"/>
        <v>0.2340366658</v>
      </c>
    </row>
    <row r="76" ht="14.25" customHeight="1">
      <c r="A76" s="7" t="s">
        <v>28</v>
      </c>
      <c r="B76" s="6">
        <v>94700.0</v>
      </c>
      <c r="G76" s="6" t="s">
        <v>28</v>
      </c>
      <c r="H76" s="10">
        <v>94700.0</v>
      </c>
      <c r="I76" s="9">
        <f t="shared" si="7"/>
        <v>0.2220679758</v>
      </c>
    </row>
    <row r="77" ht="14.25" customHeight="1">
      <c r="A77" s="7" t="s">
        <v>45</v>
      </c>
      <c r="B77" s="6">
        <v>12645.0</v>
      </c>
      <c r="G77" s="6" t="s">
        <v>45</v>
      </c>
      <c r="H77" s="10">
        <v>12645.0</v>
      </c>
      <c r="I77" s="9">
        <f t="shared" si="7"/>
        <v>0.02965205442</v>
      </c>
    </row>
    <row r="78" ht="14.25" customHeight="1">
      <c r="A78" s="7" t="s">
        <v>22</v>
      </c>
      <c r="B78" s="6">
        <v>131352.0</v>
      </c>
      <c r="G78" s="6" t="s">
        <v>22</v>
      </c>
      <c r="H78" s="10">
        <v>131352.0</v>
      </c>
      <c r="I78" s="9">
        <f t="shared" si="7"/>
        <v>0.3080155518</v>
      </c>
    </row>
    <row r="79" ht="14.25" customHeight="1">
      <c r="A79" s="7" t="s">
        <v>25</v>
      </c>
      <c r="B79" s="6">
        <v>17600.0</v>
      </c>
      <c r="G79" s="6" t="s">
        <v>25</v>
      </c>
      <c r="H79" s="10">
        <v>17600.0</v>
      </c>
      <c r="I79" s="9">
        <f t="shared" si="7"/>
        <v>0.04127134502</v>
      </c>
    </row>
    <row r="80" ht="14.25" customHeight="1">
      <c r="A80" s="7" t="s">
        <v>11</v>
      </c>
      <c r="B80" s="6">
        <v>43600.0</v>
      </c>
      <c r="G80" s="6" t="s">
        <v>11</v>
      </c>
      <c r="H80" s="10">
        <v>43600.0</v>
      </c>
      <c r="I80" s="9">
        <f t="shared" si="7"/>
        <v>0.1022403774</v>
      </c>
    </row>
    <row r="81" ht="14.25" customHeight="1">
      <c r="A81" s="7" t="s">
        <v>53</v>
      </c>
      <c r="B81" s="6">
        <v>7875.0</v>
      </c>
      <c r="G81" s="6" t="s">
        <v>53</v>
      </c>
      <c r="H81" s="10">
        <v>7875.0</v>
      </c>
      <c r="I81" s="9">
        <f t="shared" si="7"/>
        <v>0.01846658194</v>
      </c>
    </row>
    <row r="82" ht="14.25" customHeight="1">
      <c r="A82" s="7" t="s">
        <v>66</v>
      </c>
      <c r="B82" s="6">
        <v>426446.0</v>
      </c>
      <c r="H82" s="10">
        <f>SUM(H73:H81)</f>
        <v>426446</v>
      </c>
    </row>
    <row r="83" ht="14.25" customHeight="1"/>
    <row r="84" ht="14.25" customHeight="1"/>
    <row r="85" ht="14.25" customHeight="1"/>
    <row r="86" ht="14.25" customHeight="1"/>
    <row r="87" ht="14.25" customHeight="1">
      <c r="A87" s="5" t="s">
        <v>63</v>
      </c>
      <c r="B87" s="6" t="s">
        <v>100</v>
      </c>
      <c r="E87" s="6" t="s">
        <v>68</v>
      </c>
      <c r="F87" s="6" t="s">
        <v>101</v>
      </c>
      <c r="G87" s="6" t="s">
        <v>102</v>
      </c>
    </row>
    <row r="88" ht="14.25" customHeight="1">
      <c r="A88" s="7" t="s">
        <v>70</v>
      </c>
      <c r="B88" s="6">
        <v>329.95</v>
      </c>
      <c r="E88" s="6" t="s">
        <v>70</v>
      </c>
      <c r="F88" s="6">
        <v>329.95</v>
      </c>
      <c r="G88" s="6">
        <f>VLOOKUP(E88,'tagert set by company'!$A$1:$F$16,3,FALSE)</f>
        <v>300</v>
      </c>
    </row>
    <row r="89" ht="14.25" customHeight="1">
      <c r="A89" s="7" t="s">
        <v>72</v>
      </c>
      <c r="B89" s="6">
        <v>360.0</v>
      </c>
      <c r="E89" s="6" t="s">
        <v>72</v>
      </c>
      <c r="F89" s="6">
        <v>360.0</v>
      </c>
      <c r="G89" s="6">
        <f>VLOOKUP(E89,'tagert set by company'!$A$1:$F$16,3,FALSE)</f>
        <v>350</v>
      </c>
    </row>
    <row r="90" ht="14.25" customHeight="1">
      <c r="A90" s="7" t="s">
        <v>73</v>
      </c>
      <c r="B90" s="6">
        <v>436.9</v>
      </c>
      <c r="E90" s="6" t="s">
        <v>73</v>
      </c>
      <c r="F90" s="6">
        <v>436.9</v>
      </c>
      <c r="G90" s="6">
        <f>VLOOKUP(E90,'tagert set by company'!$A$1:$F$16,3,FALSE)</f>
        <v>325</v>
      </c>
    </row>
    <row r="91" ht="14.25" customHeight="1">
      <c r="A91" s="7" t="s">
        <v>69</v>
      </c>
      <c r="B91" s="6">
        <v>345.0</v>
      </c>
      <c r="E91" s="6" t="s">
        <v>69</v>
      </c>
      <c r="F91" s="6">
        <v>345.0</v>
      </c>
      <c r="G91" s="6">
        <f>VLOOKUP(E91,'tagert set by company'!$A$1:$F$16,3,FALSE)</f>
        <v>350</v>
      </c>
    </row>
    <row r="92" ht="14.25" customHeight="1">
      <c r="A92" s="7" t="s">
        <v>75</v>
      </c>
      <c r="B92" s="6">
        <v>50.0</v>
      </c>
      <c r="E92" s="6" t="s">
        <v>75</v>
      </c>
      <c r="F92" s="6">
        <v>50.0</v>
      </c>
      <c r="G92" s="6">
        <f>VLOOKUP(E92,'tagert set by company'!$A$1:$F$16,3,FALSE)</f>
        <v>340</v>
      </c>
    </row>
    <row r="93" ht="14.25" customHeight="1">
      <c r="A93" s="7" t="s">
        <v>76</v>
      </c>
      <c r="B93" s="6">
        <v>69.75</v>
      </c>
      <c r="E93" s="6" t="s">
        <v>76</v>
      </c>
      <c r="F93" s="6">
        <v>69.75</v>
      </c>
      <c r="G93" s="6">
        <f>VLOOKUP(E93,'tagert set by company'!$A$1:$F$16,3,FALSE)</f>
        <v>300</v>
      </c>
    </row>
    <row r="94" ht="14.25" customHeight="1">
      <c r="A94" s="7" t="s">
        <v>74</v>
      </c>
      <c r="B94" s="6">
        <v>61.25</v>
      </c>
      <c r="E94" s="6" t="s">
        <v>74</v>
      </c>
      <c r="F94" s="6">
        <v>61.25</v>
      </c>
      <c r="G94" s="6">
        <f>VLOOKUP(E94,'tagert set by company'!$A$1:$F$16,3,FALSE)</f>
        <v>360</v>
      </c>
    </row>
    <row r="95" ht="14.25" customHeight="1">
      <c r="A95" s="7" t="s">
        <v>95</v>
      </c>
      <c r="B95" s="6">
        <v>235.0</v>
      </c>
      <c r="E95" s="6" t="s">
        <v>95</v>
      </c>
      <c r="F95" s="6">
        <v>235.0</v>
      </c>
      <c r="G95" s="6">
        <f>VLOOKUP(E95,'tagert set by company'!$A$1:$F$16,3,FALSE)</f>
        <v>370</v>
      </c>
    </row>
    <row r="96" ht="14.25" customHeight="1">
      <c r="A96" s="7" t="s">
        <v>96</v>
      </c>
      <c r="B96" s="6">
        <v>39.75</v>
      </c>
      <c r="E96" s="6" t="s">
        <v>96</v>
      </c>
      <c r="F96" s="6">
        <v>39.75</v>
      </c>
      <c r="G96" s="6">
        <f>VLOOKUP(E96,'tagert set by company'!$A$1:$F$16,3,FALSE)</f>
        <v>330</v>
      </c>
    </row>
    <row r="97" ht="14.25" customHeight="1">
      <c r="A97" s="7" t="s">
        <v>77</v>
      </c>
      <c r="B97" s="6">
        <v>307.5</v>
      </c>
      <c r="E97" s="6" t="s">
        <v>77</v>
      </c>
      <c r="F97" s="6">
        <v>307.5</v>
      </c>
      <c r="G97" s="6">
        <f>VLOOKUP(E97,'tagert set by company'!$A$1:$F$16,3,FALSE)</f>
        <v>310</v>
      </c>
    </row>
    <row r="98" ht="14.25" customHeight="1">
      <c r="A98" s="7" t="s">
        <v>78</v>
      </c>
      <c r="B98" s="6">
        <v>97.75</v>
      </c>
      <c r="E98" s="6" t="s">
        <v>78</v>
      </c>
      <c r="F98" s="6">
        <v>97.75</v>
      </c>
      <c r="G98" s="6">
        <f>VLOOKUP(E98,'tagert set by company'!$A$1:$F$16,3,FALSE)</f>
        <v>330</v>
      </c>
    </row>
    <row r="99" ht="14.25" customHeight="1">
      <c r="A99" s="7" t="s">
        <v>71</v>
      </c>
      <c r="B99" s="6">
        <v>375.0</v>
      </c>
      <c r="E99" s="6" t="s">
        <v>71</v>
      </c>
      <c r="F99" s="6">
        <v>375.0</v>
      </c>
      <c r="G99" s="6">
        <f>VLOOKUP(E99,'tagert set by company'!$A$1:$F$16,3,FALSE)</f>
        <v>320</v>
      </c>
    </row>
    <row r="100" ht="14.25" customHeight="1">
      <c r="A100" s="7" t="s">
        <v>66</v>
      </c>
      <c r="B100" s="6">
        <v>2707.85</v>
      </c>
    </row>
    <row r="101" ht="14.25" customHeight="1"/>
    <row r="102" ht="14.25" customHeight="1"/>
    <row r="103" ht="14.25" customHeight="1"/>
    <row r="104" ht="14.25" customHeight="1">
      <c r="A104" s="5" t="s">
        <v>63</v>
      </c>
      <c r="B104" s="6" t="s">
        <v>98</v>
      </c>
    </row>
    <row r="105" ht="14.25" customHeight="1">
      <c r="A105" s="7" t="s">
        <v>70</v>
      </c>
      <c r="B105" s="6">
        <v>52792.0</v>
      </c>
      <c r="E105" s="6" t="s">
        <v>63</v>
      </c>
      <c r="F105" s="6" t="s">
        <v>98</v>
      </c>
    </row>
    <row r="106" ht="14.25" customHeight="1">
      <c r="A106" s="7" t="s">
        <v>72</v>
      </c>
      <c r="B106" s="6">
        <v>55400.0</v>
      </c>
      <c r="E106" s="6" t="s">
        <v>70</v>
      </c>
      <c r="F106" s="10">
        <v>52792.0</v>
      </c>
    </row>
    <row r="107" ht="14.25" customHeight="1">
      <c r="A107" s="7" t="s">
        <v>73</v>
      </c>
      <c r="B107" s="6">
        <v>77904.0</v>
      </c>
      <c r="E107" s="6" t="s">
        <v>72</v>
      </c>
      <c r="F107" s="10">
        <v>55400.0</v>
      </c>
    </row>
    <row r="108" ht="14.25" customHeight="1">
      <c r="A108" s="7" t="s">
        <v>69</v>
      </c>
      <c r="B108" s="6">
        <v>55200.0</v>
      </c>
      <c r="E108" s="6" t="s">
        <v>73</v>
      </c>
      <c r="F108" s="10">
        <v>77904.0</v>
      </c>
    </row>
    <row r="109" ht="14.25" customHeight="1">
      <c r="A109" s="7" t="s">
        <v>75</v>
      </c>
      <c r="B109" s="6">
        <v>6000.0</v>
      </c>
      <c r="E109" s="6" t="s">
        <v>69</v>
      </c>
      <c r="F109" s="10">
        <v>55200.0</v>
      </c>
    </row>
    <row r="110" ht="14.25" customHeight="1">
      <c r="A110" s="7" t="s">
        <v>76</v>
      </c>
      <c r="B110" s="6">
        <v>9510.0</v>
      </c>
      <c r="E110" s="6" t="s">
        <v>75</v>
      </c>
      <c r="F110" s="10">
        <v>6000.0</v>
      </c>
    </row>
    <row r="111" ht="14.25" customHeight="1">
      <c r="A111" s="7" t="s">
        <v>74</v>
      </c>
      <c r="B111" s="6">
        <v>9800.0</v>
      </c>
      <c r="E111" s="6" t="s">
        <v>76</v>
      </c>
      <c r="F111" s="10">
        <v>9510.0</v>
      </c>
    </row>
    <row r="112" ht="14.25" customHeight="1">
      <c r="A112" s="7" t="s">
        <v>95</v>
      </c>
      <c r="B112" s="6">
        <v>43150.0</v>
      </c>
      <c r="E112" s="6" t="s">
        <v>74</v>
      </c>
      <c r="F112" s="10">
        <v>9800.0</v>
      </c>
    </row>
    <row r="113" ht="14.25" customHeight="1">
      <c r="A113" s="7" t="s">
        <v>96</v>
      </c>
      <c r="B113" s="6">
        <v>7155.0</v>
      </c>
      <c r="E113" s="6" t="s">
        <v>95</v>
      </c>
      <c r="F113" s="10">
        <v>43150.0</v>
      </c>
    </row>
    <row r="114" ht="14.25" customHeight="1">
      <c r="A114" s="7" t="s">
        <v>77</v>
      </c>
      <c r="B114" s="6">
        <v>45350.0</v>
      </c>
      <c r="E114" s="6" t="s">
        <v>96</v>
      </c>
      <c r="F114" s="10">
        <v>7155.0</v>
      </c>
    </row>
    <row r="115" ht="14.25" customHeight="1">
      <c r="A115" s="7" t="s">
        <v>78</v>
      </c>
      <c r="B115" s="6">
        <v>13685.0</v>
      </c>
      <c r="E115" s="6" t="s">
        <v>77</v>
      </c>
      <c r="F115" s="10">
        <v>45350.0</v>
      </c>
    </row>
    <row r="116" ht="14.25" customHeight="1">
      <c r="A116" s="7" t="s">
        <v>71</v>
      </c>
      <c r="B116" s="6">
        <v>50500.0</v>
      </c>
      <c r="E116" s="6" t="s">
        <v>78</v>
      </c>
      <c r="F116" s="10">
        <v>13685.0</v>
      </c>
    </row>
    <row r="117" ht="14.25" customHeight="1">
      <c r="A117" s="7" t="s">
        <v>66</v>
      </c>
      <c r="B117" s="6">
        <v>426446.0</v>
      </c>
      <c r="E117" s="6" t="s">
        <v>71</v>
      </c>
      <c r="F117" s="10">
        <v>50500.0</v>
      </c>
    </row>
    <row r="118" ht="14.25" customHeight="1"/>
    <row r="119" ht="14.25" customHeight="1"/>
    <row r="120" ht="14.25" customHeight="1"/>
    <row r="121" ht="14.25" customHeight="1">
      <c r="A121" s="5" t="s">
        <v>63</v>
      </c>
      <c r="B121" s="6" t="s">
        <v>92</v>
      </c>
      <c r="E121" s="6" t="s">
        <v>63</v>
      </c>
      <c r="F121" s="6" t="s">
        <v>92</v>
      </c>
    </row>
    <row r="122" ht="14.25" customHeight="1">
      <c r="A122" s="7" t="s">
        <v>58</v>
      </c>
      <c r="B122" s="6">
        <v>184320.0</v>
      </c>
      <c r="E122" s="6" t="s">
        <v>58</v>
      </c>
      <c r="F122" s="10">
        <v>184320.0</v>
      </c>
    </row>
    <row r="123" ht="14.25" customHeight="1">
      <c r="A123" s="7" t="s">
        <v>48</v>
      </c>
      <c r="B123" s="6">
        <v>71936.0</v>
      </c>
      <c r="E123" s="6" t="s">
        <v>48</v>
      </c>
      <c r="F123" s="10">
        <v>71936.0</v>
      </c>
    </row>
    <row r="124" ht="14.25" customHeight="1">
      <c r="A124" s="7" t="s">
        <v>49</v>
      </c>
      <c r="B124" s="6">
        <v>84480.0</v>
      </c>
      <c r="E124" s="6" t="s">
        <v>49</v>
      </c>
      <c r="F124" s="10">
        <v>84480.0</v>
      </c>
    </row>
    <row r="125" ht="14.25" customHeight="1">
      <c r="A125" s="7" t="s">
        <v>40</v>
      </c>
      <c r="B125" s="6">
        <v>312732.8</v>
      </c>
      <c r="E125" s="6" t="s">
        <v>40</v>
      </c>
      <c r="F125" s="10">
        <v>312732.8</v>
      </c>
    </row>
    <row r="126" ht="14.25" customHeight="1">
      <c r="A126" s="7" t="s">
        <v>61</v>
      </c>
      <c r="B126" s="6">
        <v>43008.0</v>
      </c>
      <c r="E126" s="6" t="s">
        <v>61</v>
      </c>
      <c r="F126" s="10">
        <v>43008.0</v>
      </c>
    </row>
    <row r="127" ht="14.25" customHeight="1">
      <c r="A127" s="7" t="s">
        <v>47</v>
      </c>
      <c r="B127" s="6">
        <v>221760.0</v>
      </c>
      <c r="E127" s="6" t="s">
        <v>47</v>
      </c>
      <c r="F127" s="10">
        <v>221760.0</v>
      </c>
    </row>
    <row r="128" ht="14.25" customHeight="1">
      <c r="A128" s="7" t="s">
        <v>54</v>
      </c>
      <c r="B128" s="6">
        <v>237510.4</v>
      </c>
      <c r="E128" s="6" t="s">
        <v>54</v>
      </c>
      <c r="F128" s="10">
        <v>237510.4</v>
      </c>
    </row>
    <row r="129" ht="14.25" customHeight="1">
      <c r="A129" s="7" t="s">
        <v>56</v>
      </c>
      <c r="B129" s="6">
        <v>124723.2</v>
      </c>
      <c r="E129" s="6" t="s">
        <v>56</v>
      </c>
      <c r="F129" s="10">
        <v>124723.2</v>
      </c>
    </row>
    <row r="130" ht="14.25" customHeight="1">
      <c r="A130" s="7" t="s">
        <v>59</v>
      </c>
      <c r="B130" s="6">
        <v>89344.0</v>
      </c>
      <c r="E130" s="6" t="s">
        <v>59</v>
      </c>
      <c r="F130" s="10">
        <v>89344.0</v>
      </c>
    </row>
    <row r="131" ht="14.25" customHeight="1">
      <c r="A131" s="7" t="s">
        <v>50</v>
      </c>
      <c r="B131" s="6">
        <v>42240.0</v>
      </c>
      <c r="E131" s="6" t="s">
        <v>50</v>
      </c>
      <c r="F131" s="10">
        <v>42240.0</v>
      </c>
    </row>
    <row r="132" ht="14.25" customHeight="1">
      <c r="A132" s="7" t="s">
        <v>38</v>
      </c>
      <c r="B132" s="6">
        <v>149440.0</v>
      </c>
      <c r="E132" s="6" t="s">
        <v>38</v>
      </c>
      <c r="F132" s="10">
        <v>149440.0</v>
      </c>
    </row>
    <row r="133" ht="14.25" customHeight="1">
      <c r="A133" s="7" t="s">
        <v>15</v>
      </c>
      <c r="B133" s="6">
        <v>4458901.76</v>
      </c>
      <c r="E133" s="6" t="s">
        <v>15</v>
      </c>
      <c r="F133" s="10">
        <v>4458901.76</v>
      </c>
    </row>
    <row r="134" ht="14.25" customHeight="1">
      <c r="A134" s="7" t="s">
        <v>60</v>
      </c>
      <c r="B134" s="6">
        <v>19200.0</v>
      </c>
      <c r="E134" s="6" t="s">
        <v>60</v>
      </c>
      <c r="F134" s="10">
        <v>19200.0</v>
      </c>
    </row>
    <row r="135" ht="14.25" customHeight="1">
      <c r="A135" s="7" t="s">
        <v>43</v>
      </c>
      <c r="B135" s="6">
        <v>154588.16</v>
      </c>
      <c r="E135" s="6" t="s">
        <v>43</v>
      </c>
      <c r="F135" s="10">
        <v>154588.16</v>
      </c>
    </row>
    <row r="136" ht="14.25" customHeight="1">
      <c r="A136" s="7" t="s">
        <v>52</v>
      </c>
      <c r="B136" s="6">
        <v>233856.0</v>
      </c>
      <c r="E136" s="6" t="s">
        <v>52</v>
      </c>
      <c r="F136" s="10">
        <v>233856.0</v>
      </c>
    </row>
    <row r="137" ht="14.25" customHeight="1">
      <c r="A137" s="7" t="s">
        <v>46</v>
      </c>
      <c r="B137" s="6">
        <v>56896.0</v>
      </c>
      <c r="E137" s="6" t="s">
        <v>46</v>
      </c>
      <c r="F137" s="10">
        <v>56896.0</v>
      </c>
    </row>
    <row r="138" ht="14.25" customHeight="1">
      <c r="A138" s="7" t="s">
        <v>29</v>
      </c>
      <c r="B138" s="6">
        <v>4159987.2</v>
      </c>
      <c r="E138" s="6" t="s">
        <v>29</v>
      </c>
      <c r="F138" s="10">
        <v>4159987.2</v>
      </c>
    </row>
    <row r="139" ht="14.25" customHeight="1">
      <c r="A139" s="7" t="s">
        <v>12</v>
      </c>
      <c r="B139" s="6">
        <v>9715904.7936</v>
      </c>
      <c r="E139" s="6" t="s">
        <v>12</v>
      </c>
      <c r="F139" s="10">
        <v>9715904.7936</v>
      </c>
    </row>
    <row r="140" ht="14.25" customHeight="1">
      <c r="A140" s="7" t="s">
        <v>42</v>
      </c>
      <c r="B140" s="6">
        <v>89600.0</v>
      </c>
      <c r="E140" s="6" t="s">
        <v>42</v>
      </c>
      <c r="F140" s="10">
        <v>89600.0</v>
      </c>
    </row>
    <row r="141" ht="14.25" customHeight="1">
      <c r="A141" s="7" t="s">
        <v>57</v>
      </c>
      <c r="B141" s="6">
        <v>98584.0</v>
      </c>
      <c r="E141" s="6" t="s">
        <v>57</v>
      </c>
      <c r="F141" s="10">
        <v>98584.0</v>
      </c>
    </row>
    <row r="142" ht="14.25" customHeight="1">
      <c r="A142" s="7" t="s">
        <v>44</v>
      </c>
      <c r="B142" s="6">
        <v>98688.0</v>
      </c>
      <c r="E142" s="6" t="s">
        <v>44</v>
      </c>
      <c r="F142" s="10">
        <v>98688.0</v>
      </c>
    </row>
    <row r="143" ht="14.25" customHeight="1">
      <c r="A143" s="7" t="s">
        <v>66</v>
      </c>
      <c r="B143" s="6">
        <v>2.06477003136E7</v>
      </c>
    </row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11.29"/>
    <col customWidth="1" min="3" max="3" width="10.43"/>
    <col customWidth="1" min="4" max="4" width="14.71"/>
    <col customWidth="1" min="5" max="5" width="10.57"/>
    <col customWidth="1" min="6" max="6" width="11.71"/>
    <col customWidth="1" min="7" max="7" width="14.0"/>
    <col customWidth="1" min="8" max="8" width="10.43"/>
    <col customWidth="1" min="9" max="9" width="16.86"/>
    <col customWidth="1" min="10" max="10" width="12.29"/>
    <col customWidth="1" min="11" max="11" width="17.71"/>
    <col customWidth="1" min="12" max="12" width="18.71"/>
    <col customWidth="1" min="13" max="13" width="12.29"/>
    <col customWidth="1" min="14" max="14" width="10.29"/>
    <col customWidth="1" min="15" max="26" width="8.71"/>
  </cols>
  <sheetData>
    <row r="1" ht="14.25" customHeight="1">
      <c r="A1" s="3" t="s">
        <v>0</v>
      </c>
      <c r="B1" s="2" t="s">
        <v>81</v>
      </c>
      <c r="C1" s="3" t="s">
        <v>103</v>
      </c>
      <c r="D1" s="3" t="s">
        <v>104</v>
      </c>
      <c r="E1" s="3" t="s">
        <v>90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</row>
    <row r="2" ht="14.25" customHeight="1">
      <c r="A2" s="3">
        <v>420.0</v>
      </c>
      <c r="B2" s="2">
        <v>44270.0</v>
      </c>
      <c r="C2" s="3" t="s">
        <v>14</v>
      </c>
      <c r="D2" s="3" t="s">
        <v>15</v>
      </c>
      <c r="E2" s="3" t="s">
        <v>16</v>
      </c>
      <c r="F2" s="3">
        <v>2000.0</v>
      </c>
      <c r="G2" s="3">
        <v>250.0</v>
      </c>
      <c r="H2" s="3">
        <v>28.0</v>
      </c>
      <c r="I2" s="3">
        <f t="shared" ref="I2:I68" si="1">50/1000</f>
        <v>0.05</v>
      </c>
      <c r="J2" s="3">
        <f t="shared" ref="J2:J68" si="2">I2*F2</f>
        <v>100</v>
      </c>
      <c r="K2" s="3">
        <f t="shared" ref="K2:K14" si="3">G2-8</f>
        <v>242</v>
      </c>
      <c r="L2" s="3">
        <f t="shared" ref="L2:L68" si="4">G2*F2</f>
        <v>500000</v>
      </c>
      <c r="M2" s="3">
        <f t="shared" ref="M2:M68" si="5">L2*(H2/100)</f>
        <v>140000</v>
      </c>
      <c r="N2" s="3">
        <f t="shared" ref="N2:N68" si="6">L2+M2</f>
        <v>640000</v>
      </c>
      <c r="O2" s="3">
        <f t="shared" ref="O2:O68" si="7">L2-K2*F2</f>
        <v>16000</v>
      </c>
    </row>
    <row r="3" ht="14.25" customHeight="1">
      <c r="A3" s="3">
        <v>437.0</v>
      </c>
      <c r="B3" s="2">
        <v>44291.0</v>
      </c>
      <c r="C3" s="3" t="s">
        <v>11</v>
      </c>
      <c r="D3" s="3" t="s">
        <v>12</v>
      </c>
      <c r="E3" s="3" t="s">
        <v>16</v>
      </c>
      <c r="F3" s="3">
        <v>2600.0</v>
      </c>
      <c r="G3" s="3">
        <v>281.25</v>
      </c>
      <c r="H3" s="3">
        <v>28.0</v>
      </c>
      <c r="I3" s="3">
        <f t="shared" si="1"/>
        <v>0.05</v>
      </c>
      <c r="J3" s="3">
        <f t="shared" si="2"/>
        <v>130</v>
      </c>
      <c r="K3" s="3">
        <f t="shared" si="3"/>
        <v>273.25</v>
      </c>
      <c r="L3" s="3">
        <f t="shared" si="4"/>
        <v>731250</v>
      </c>
      <c r="M3" s="3">
        <f t="shared" si="5"/>
        <v>204750</v>
      </c>
      <c r="N3" s="3">
        <f t="shared" si="6"/>
        <v>936000</v>
      </c>
      <c r="O3" s="3">
        <f t="shared" si="7"/>
        <v>20800</v>
      </c>
    </row>
    <row r="4" ht="14.25" customHeight="1">
      <c r="A4" s="3">
        <v>438.0</v>
      </c>
      <c r="B4" s="2">
        <v>44291.0</v>
      </c>
      <c r="C4" s="3" t="s">
        <v>22</v>
      </c>
      <c r="D4" s="3" t="s">
        <v>12</v>
      </c>
      <c r="E4" s="3" t="s">
        <v>16</v>
      </c>
      <c r="F4" s="3">
        <v>500.0</v>
      </c>
      <c r="G4" s="3">
        <v>281.25</v>
      </c>
      <c r="H4" s="3">
        <v>28.0</v>
      </c>
      <c r="I4" s="3">
        <f t="shared" si="1"/>
        <v>0.05</v>
      </c>
      <c r="J4" s="3">
        <f t="shared" si="2"/>
        <v>25</v>
      </c>
      <c r="K4" s="3">
        <f t="shared" si="3"/>
        <v>273.25</v>
      </c>
      <c r="L4" s="3">
        <f t="shared" si="4"/>
        <v>140625</v>
      </c>
      <c r="M4" s="3">
        <f t="shared" si="5"/>
        <v>39375</v>
      </c>
      <c r="N4" s="3">
        <f t="shared" si="6"/>
        <v>180000</v>
      </c>
      <c r="O4" s="3">
        <f t="shared" si="7"/>
        <v>4000</v>
      </c>
    </row>
    <row r="5" ht="14.25" customHeight="1">
      <c r="A5" s="3">
        <v>443.0</v>
      </c>
      <c r="B5" s="2">
        <v>44303.0</v>
      </c>
      <c r="C5" s="3" t="s">
        <v>22</v>
      </c>
      <c r="D5" s="3" t="s">
        <v>12</v>
      </c>
      <c r="E5" s="3" t="s">
        <v>16</v>
      </c>
      <c r="F5" s="3">
        <v>3000.0</v>
      </c>
      <c r="G5" s="3">
        <v>290.63</v>
      </c>
      <c r="H5" s="3">
        <v>28.0</v>
      </c>
      <c r="I5" s="3">
        <f t="shared" si="1"/>
        <v>0.05</v>
      </c>
      <c r="J5" s="3">
        <f t="shared" si="2"/>
        <v>150</v>
      </c>
      <c r="K5" s="3">
        <f t="shared" si="3"/>
        <v>282.63</v>
      </c>
      <c r="L5" s="3">
        <f t="shared" si="4"/>
        <v>871890</v>
      </c>
      <c r="M5" s="3">
        <f t="shared" si="5"/>
        <v>244129.2</v>
      </c>
      <c r="N5" s="3">
        <f t="shared" si="6"/>
        <v>1116019.2</v>
      </c>
      <c r="O5" s="3">
        <f t="shared" si="7"/>
        <v>24000</v>
      </c>
    </row>
    <row r="6" ht="14.25" customHeight="1">
      <c r="A6" s="3">
        <v>450.0</v>
      </c>
      <c r="B6" s="2">
        <v>44301.0</v>
      </c>
      <c r="C6" s="3" t="s">
        <v>14</v>
      </c>
      <c r="D6" s="3" t="s">
        <v>15</v>
      </c>
      <c r="E6" s="3" t="s">
        <v>16</v>
      </c>
      <c r="F6" s="3">
        <v>800.0</v>
      </c>
      <c r="G6" s="3">
        <v>256.25</v>
      </c>
      <c r="H6" s="3">
        <v>28.0</v>
      </c>
      <c r="I6" s="3">
        <f t="shared" si="1"/>
        <v>0.05</v>
      </c>
      <c r="J6" s="3">
        <f t="shared" si="2"/>
        <v>40</v>
      </c>
      <c r="K6" s="3">
        <f t="shared" si="3"/>
        <v>248.25</v>
      </c>
      <c r="L6" s="3">
        <f t="shared" si="4"/>
        <v>205000</v>
      </c>
      <c r="M6" s="3">
        <f t="shared" si="5"/>
        <v>57400</v>
      </c>
      <c r="N6" s="3">
        <f t="shared" si="6"/>
        <v>262400</v>
      </c>
      <c r="O6" s="3">
        <f t="shared" si="7"/>
        <v>6400</v>
      </c>
    </row>
    <row r="7" ht="14.25" customHeight="1">
      <c r="A7" s="3">
        <v>410.0</v>
      </c>
      <c r="B7" s="2">
        <v>44253.0</v>
      </c>
      <c r="C7" s="3" t="s">
        <v>22</v>
      </c>
      <c r="D7" s="3" t="s">
        <v>12</v>
      </c>
      <c r="E7" s="3" t="s">
        <v>24</v>
      </c>
      <c r="F7" s="3">
        <v>400.0</v>
      </c>
      <c r="G7" s="3">
        <v>324.22</v>
      </c>
      <c r="H7" s="3">
        <v>28.0</v>
      </c>
      <c r="I7" s="3">
        <f t="shared" si="1"/>
        <v>0.05</v>
      </c>
      <c r="J7" s="3">
        <f t="shared" si="2"/>
        <v>20</v>
      </c>
      <c r="K7" s="3">
        <f t="shared" si="3"/>
        <v>316.22</v>
      </c>
      <c r="L7" s="3">
        <f t="shared" si="4"/>
        <v>129688</v>
      </c>
      <c r="M7" s="3">
        <f t="shared" si="5"/>
        <v>36312.64</v>
      </c>
      <c r="N7" s="3">
        <f t="shared" si="6"/>
        <v>166000.64</v>
      </c>
      <c r="O7" s="3">
        <f t="shared" si="7"/>
        <v>3200</v>
      </c>
    </row>
    <row r="8" ht="14.25" customHeight="1">
      <c r="A8" s="3">
        <v>399.0</v>
      </c>
      <c r="B8" s="2">
        <v>44204.0</v>
      </c>
      <c r="C8" s="3" t="s">
        <v>22</v>
      </c>
      <c r="D8" s="3" t="s">
        <v>12</v>
      </c>
      <c r="E8" s="3" t="s">
        <v>16</v>
      </c>
      <c r="F8" s="3">
        <v>1199.0</v>
      </c>
      <c r="G8" s="3">
        <v>234.38</v>
      </c>
      <c r="H8" s="3">
        <v>28.0</v>
      </c>
      <c r="I8" s="3">
        <f t="shared" si="1"/>
        <v>0.05</v>
      </c>
      <c r="J8" s="3">
        <f t="shared" si="2"/>
        <v>59.95</v>
      </c>
      <c r="K8" s="3">
        <f t="shared" si="3"/>
        <v>226.38</v>
      </c>
      <c r="L8" s="3">
        <f t="shared" si="4"/>
        <v>281021.62</v>
      </c>
      <c r="M8" s="3">
        <f t="shared" si="5"/>
        <v>78686.0536</v>
      </c>
      <c r="N8" s="3">
        <f t="shared" si="6"/>
        <v>359707.6736</v>
      </c>
      <c r="O8" s="3">
        <f t="shared" si="7"/>
        <v>9592</v>
      </c>
    </row>
    <row r="9" ht="14.25" customHeight="1">
      <c r="A9" s="3">
        <v>400.0</v>
      </c>
      <c r="B9" s="2">
        <v>44204.0</v>
      </c>
      <c r="C9" s="3" t="s">
        <v>25</v>
      </c>
      <c r="D9" s="3" t="s">
        <v>12</v>
      </c>
      <c r="E9" s="3" t="s">
        <v>16</v>
      </c>
      <c r="F9" s="3">
        <v>1200.0</v>
      </c>
      <c r="G9" s="3">
        <v>250.0</v>
      </c>
      <c r="H9" s="3">
        <v>28.0</v>
      </c>
      <c r="I9" s="3">
        <f t="shared" si="1"/>
        <v>0.05</v>
      </c>
      <c r="J9" s="3">
        <f t="shared" si="2"/>
        <v>60</v>
      </c>
      <c r="K9" s="3">
        <f t="shared" si="3"/>
        <v>242</v>
      </c>
      <c r="L9" s="3">
        <f t="shared" si="4"/>
        <v>300000</v>
      </c>
      <c r="M9" s="3">
        <f t="shared" si="5"/>
        <v>84000</v>
      </c>
      <c r="N9" s="3">
        <f t="shared" si="6"/>
        <v>384000</v>
      </c>
      <c r="O9" s="3">
        <f t="shared" si="7"/>
        <v>9600</v>
      </c>
    </row>
    <row r="10" ht="14.25" customHeight="1">
      <c r="A10" s="3">
        <v>401.0</v>
      </c>
      <c r="B10" s="2">
        <v>44218.0</v>
      </c>
      <c r="C10" s="3" t="s">
        <v>25</v>
      </c>
      <c r="D10" s="3" t="s">
        <v>12</v>
      </c>
      <c r="E10" s="3" t="s">
        <v>16</v>
      </c>
      <c r="F10" s="3">
        <v>1000.0</v>
      </c>
      <c r="G10" s="3">
        <v>250.0</v>
      </c>
      <c r="H10" s="3">
        <v>28.0</v>
      </c>
      <c r="I10" s="3">
        <f t="shared" si="1"/>
        <v>0.05</v>
      </c>
      <c r="J10" s="3">
        <f t="shared" si="2"/>
        <v>50</v>
      </c>
      <c r="K10" s="3">
        <f t="shared" si="3"/>
        <v>242</v>
      </c>
      <c r="L10" s="3">
        <f t="shared" si="4"/>
        <v>250000</v>
      </c>
      <c r="M10" s="3">
        <f t="shared" si="5"/>
        <v>70000</v>
      </c>
      <c r="N10" s="3">
        <f t="shared" si="6"/>
        <v>320000</v>
      </c>
      <c r="O10" s="3">
        <f t="shared" si="7"/>
        <v>8000</v>
      </c>
    </row>
    <row r="11" ht="14.25" customHeight="1">
      <c r="A11" s="3">
        <v>402.0</v>
      </c>
      <c r="B11" s="2">
        <v>44218.0</v>
      </c>
      <c r="C11" s="3" t="s">
        <v>22</v>
      </c>
      <c r="D11" s="3" t="s">
        <v>12</v>
      </c>
      <c r="E11" s="3" t="s">
        <v>16</v>
      </c>
      <c r="F11" s="3">
        <v>1200.0</v>
      </c>
      <c r="G11" s="3">
        <v>234.38</v>
      </c>
      <c r="H11" s="3">
        <v>28.0</v>
      </c>
      <c r="I11" s="3">
        <f t="shared" si="1"/>
        <v>0.05</v>
      </c>
      <c r="J11" s="3">
        <f t="shared" si="2"/>
        <v>60</v>
      </c>
      <c r="K11" s="3">
        <f t="shared" si="3"/>
        <v>226.38</v>
      </c>
      <c r="L11" s="3">
        <f t="shared" si="4"/>
        <v>281256</v>
      </c>
      <c r="M11" s="3">
        <f t="shared" si="5"/>
        <v>78751.68</v>
      </c>
      <c r="N11" s="3">
        <f t="shared" si="6"/>
        <v>360007.68</v>
      </c>
      <c r="O11" s="3">
        <f t="shared" si="7"/>
        <v>9600</v>
      </c>
    </row>
    <row r="12" ht="14.25" customHeight="1">
      <c r="A12" s="3">
        <v>433.0</v>
      </c>
      <c r="B12" s="2">
        <v>44284.0</v>
      </c>
      <c r="C12" s="3" t="s">
        <v>14</v>
      </c>
      <c r="D12" s="3" t="s">
        <v>15</v>
      </c>
      <c r="E12" s="3" t="s">
        <v>16</v>
      </c>
      <c r="F12" s="3">
        <v>238.0</v>
      </c>
      <c r="G12" s="3">
        <v>266.0</v>
      </c>
      <c r="H12" s="3">
        <v>28.0</v>
      </c>
      <c r="I12" s="3">
        <f t="shared" si="1"/>
        <v>0.05</v>
      </c>
      <c r="J12" s="3">
        <f t="shared" si="2"/>
        <v>11.9</v>
      </c>
      <c r="K12" s="3">
        <f t="shared" si="3"/>
        <v>258</v>
      </c>
      <c r="L12" s="3">
        <f t="shared" si="4"/>
        <v>63308</v>
      </c>
      <c r="M12" s="3">
        <f t="shared" si="5"/>
        <v>17726.24</v>
      </c>
      <c r="N12" s="3">
        <f t="shared" si="6"/>
        <v>81034.24</v>
      </c>
      <c r="O12" s="3">
        <f t="shared" si="7"/>
        <v>1904</v>
      </c>
    </row>
    <row r="13" ht="14.25" customHeight="1">
      <c r="A13" s="3">
        <v>51.0</v>
      </c>
      <c r="B13" s="2">
        <v>44218.0</v>
      </c>
      <c r="C13" s="3" t="s">
        <v>28</v>
      </c>
      <c r="D13" s="3" t="s">
        <v>29</v>
      </c>
      <c r="E13" s="3" t="s">
        <v>16</v>
      </c>
      <c r="F13" s="3">
        <v>2000.0</v>
      </c>
      <c r="G13" s="3">
        <v>281.25</v>
      </c>
      <c r="H13" s="3">
        <v>28.0</v>
      </c>
      <c r="I13" s="3">
        <f t="shared" si="1"/>
        <v>0.05</v>
      </c>
      <c r="J13" s="3">
        <f t="shared" si="2"/>
        <v>100</v>
      </c>
      <c r="K13" s="3">
        <f t="shared" si="3"/>
        <v>273.25</v>
      </c>
      <c r="L13" s="3">
        <f t="shared" si="4"/>
        <v>562500</v>
      </c>
      <c r="M13" s="3">
        <f t="shared" si="5"/>
        <v>157500</v>
      </c>
      <c r="N13" s="3">
        <f t="shared" si="6"/>
        <v>720000</v>
      </c>
      <c r="O13" s="3">
        <f t="shared" si="7"/>
        <v>16000</v>
      </c>
    </row>
    <row r="14" ht="14.25" customHeight="1">
      <c r="A14" s="3">
        <v>53.0</v>
      </c>
      <c r="B14" s="2">
        <v>44229.0</v>
      </c>
      <c r="C14" s="3" t="s">
        <v>28</v>
      </c>
      <c r="D14" s="3" t="s">
        <v>29</v>
      </c>
      <c r="E14" s="3" t="s">
        <v>16</v>
      </c>
      <c r="F14" s="3">
        <v>1000.0</v>
      </c>
      <c r="G14" s="3">
        <v>281.25</v>
      </c>
      <c r="H14" s="3">
        <v>28.0</v>
      </c>
      <c r="I14" s="3">
        <f t="shared" si="1"/>
        <v>0.05</v>
      </c>
      <c r="J14" s="3">
        <f t="shared" si="2"/>
        <v>50</v>
      </c>
      <c r="K14" s="3">
        <f t="shared" si="3"/>
        <v>273.25</v>
      </c>
      <c r="L14" s="3">
        <f t="shared" si="4"/>
        <v>281250</v>
      </c>
      <c r="M14" s="3">
        <f t="shared" si="5"/>
        <v>78750</v>
      </c>
      <c r="N14" s="3">
        <f t="shared" si="6"/>
        <v>360000</v>
      </c>
      <c r="O14" s="3">
        <f t="shared" si="7"/>
        <v>8000</v>
      </c>
    </row>
    <row r="15" ht="14.25" customHeight="1">
      <c r="A15" s="3">
        <v>69.0</v>
      </c>
      <c r="B15" s="2">
        <v>44259.0</v>
      </c>
      <c r="C15" s="3" t="s">
        <v>28</v>
      </c>
      <c r="D15" s="3" t="s">
        <v>29</v>
      </c>
      <c r="E15" s="3" t="s">
        <v>16</v>
      </c>
      <c r="F15" s="3">
        <v>4000.0</v>
      </c>
      <c r="G15" s="3">
        <v>300.78</v>
      </c>
      <c r="H15" s="3">
        <v>28.0</v>
      </c>
      <c r="I15" s="3">
        <f t="shared" si="1"/>
        <v>0.05</v>
      </c>
      <c r="J15" s="3">
        <f t="shared" si="2"/>
        <v>200</v>
      </c>
      <c r="K15" s="3">
        <f t="shared" ref="K15:K16" si="8">G15-9</f>
        <v>291.78</v>
      </c>
      <c r="L15" s="3">
        <f t="shared" si="4"/>
        <v>1203120</v>
      </c>
      <c r="M15" s="3">
        <f t="shared" si="5"/>
        <v>336873.6</v>
      </c>
      <c r="N15" s="3">
        <f t="shared" si="6"/>
        <v>1539993.6</v>
      </c>
      <c r="O15" s="3">
        <f t="shared" si="7"/>
        <v>36000</v>
      </c>
    </row>
    <row r="16" ht="14.25" customHeight="1">
      <c r="A16" s="3">
        <v>70.0</v>
      </c>
      <c r="B16" s="2">
        <v>44261.0</v>
      </c>
      <c r="C16" s="3" t="s">
        <v>22</v>
      </c>
      <c r="D16" s="3" t="s">
        <v>12</v>
      </c>
      <c r="E16" s="3" t="s">
        <v>16</v>
      </c>
      <c r="F16" s="3">
        <v>1000.0</v>
      </c>
      <c r="G16" s="3">
        <v>304.69</v>
      </c>
      <c r="H16" s="3">
        <v>28.0</v>
      </c>
      <c r="I16" s="3">
        <f t="shared" si="1"/>
        <v>0.05</v>
      </c>
      <c r="J16" s="3">
        <f t="shared" si="2"/>
        <v>50</v>
      </c>
      <c r="K16" s="3">
        <f t="shared" si="8"/>
        <v>295.69</v>
      </c>
      <c r="L16" s="3">
        <f t="shared" si="4"/>
        <v>304690</v>
      </c>
      <c r="M16" s="3">
        <f t="shared" si="5"/>
        <v>85313.2</v>
      </c>
      <c r="N16" s="3">
        <f t="shared" si="6"/>
        <v>390003.2</v>
      </c>
      <c r="O16" s="3">
        <f t="shared" si="7"/>
        <v>9000</v>
      </c>
    </row>
    <row r="17" ht="14.25" customHeight="1">
      <c r="A17" s="3">
        <v>67.0</v>
      </c>
      <c r="B17" s="2">
        <v>44285.0</v>
      </c>
      <c r="C17" s="3" t="s">
        <v>11</v>
      </c>
      <c r="D17" s="3" t="s">
        <v>12</v>
      </c>
      <c r="E17" s="3" t="s">
        <v>16</v>
      </c>
      <c r="F17" s="3">
        <v>500.0</v>
      </c>
      <c r="G17" s="3">
        <v>812.5</v>
      </c>
      <c r="H17" s="3">
        <v>28.0</v>
      </c>
      <c r="I17" s="3">
        <f t="shared" si="1"/>
        <v>0.05</v>
      </c>
      <c r="J17" s="3">
        <f t="shared" si="2"/>
        <v>25</v>
      </c>
      <c r="K17" s="3">
        <f t="shared" ref="K17:K22" si="9">G17-10</f>
        <v>802.5</v>
      </c>
      <c r="L17" s="3">
        <f t="shared" si="4"/>
        <v>406250</v>
      </c>
      <c r="M17" s="3">
        <f t="shared" si="5"/>
        <v>113750</v>
      </c>
      <c r="N17" s="3">
        <f t="shared" si="6"/>
        <v>520000</v>
      </c>
      <c r="O17" s="3">
        <f t="shared" si="7"/>
        <v>5000</v>
      </c>
    </row>
    <row r="18" ht="14.25" customHeight="1">
      <c r="A18" s="3">
        <v>77.0</v>
      </c>
      <c r="B18" s="2">
        <v>44438.0</v>
      </c>
      <c r="C18" s="3" t="s">
        <v>11</v>
      </c>
      <c r="D18" s="3" t="s">
        <v>12</v>
      </c>
      <c r="E18" s="3" t="s">
        <v>16</v>
      </c>
      <c r="F18" s="3">
        <v>500.0</v>
      </c>
      <c r="G18" s="3">
        <v>812.5</v>
      </c>
      <c r="H18" s="3">
        <v>28.0</v>
      </c>
      <c r="I18" s="3">
        <f t="shared" si="1"/>
        <v>0.05</v>
      </c>
      <c r="J18" s="3">
        <f t="shared" si="2"/>
        <v>25</v>
      </c>
      <c r="K18" s="3">
        <f t="shared" si="9"/>
        <v>802.5</v>
      </c>
      <c r="L18" s="3">
        <f t="shared" si="4"/>
        <v>406250</v>
      </c>
      <c r="M18" s="3">
        <f t="shared" si="5"/>
        <v>113750</v>
      </c>
      <c r="N18" s="3">
        <f t="shared" si="6"/>
        <v>520000</v>
      </c>
      <c r="O18" s="3">
        <f t="shared" si="7"/>
        <v>5000</v>
      </c>
    </row>
    <row r="19" ht="14.25" customHeight="1">
      <c r="A19" s="3">
        <v>78.0</v>
      </c>
      <c r="B19" s="2">
        <v>44285.0</v>
      </c>
      <c r="C19" s="3" t="s">
        <v>11</v>
      </c>
      <c r="D19" s="3" t="s">
        <v>12</v>
      </c>
      <c r="E19" s="3" t="s">
        <v>16</v>
      </c>
      <c r="F19" s="3">
        <v>500.0</v>
      </c>
      <c r="G19" s="3">
        <v>812.5</v>
      </c>
      <c r="H19" s="3">
        <v>28.0</v>
      </c>
      <c r="I19" s="3">
        <f t="shared" si="1"/>
        <v>0.05</v>
      </c>
      <c r="J19" s="3">
        <f t="shared" si="2"/>
        <v>25</v>
      </c>
      <c r="K19" s="3">
        <f t="shared" si="9"/>
        <v>802.5</v>
      </c>
      <c r="L19" s="3">
        <f t="shared" si="4"/>
        <v>406250</v>
      </c>
      <c r="M19" s="3">
        <f t="shared" si="5"/>
        <v>113750</v>
      </c>
      <c r="N19" s="3">
        <f t="shared" si="6"/>
        <v>520000</v>
      </c>
      <c r="O19" s="3">
        <f t="shared" si="7"/>
        <v>5000</v>
      </c>
    </row>
    <row r="20" ht="14.25" customHeight="1">
      <c r="A20" s="3">
        <v>79.0</v>
      </c>
      <c r="B20" s="2">
        <v>44285.0</v>
      </c>
      <c r="C20" s="3" t="s">
        <v>11</v>
      </c>
      <c r="D20" s="3" t="s">
        <v>12</v>
      </c>
      <c r="E20" s="3" t="s">
        <v>16</v>
      </c>
      <c r="F20" s="3">
        <v>500.0</v>
      </c>
      <c r="G20" s="3">
        <v>812.5</v>
      </c>
      <c r="H20" s="3">
        <v>28.0</v>
      </c>
      <c r="I20" s="3">
        <f t="shared" si="1"/>
        <v>0.05</v>
      </c>
      <c r="J20" s="3">
        <f t="shared" si="2"/>
        <v>25</v>
      </c>
      <c r="K20" s="3">
        <f t="shared" si="9"/>
        <v>802.5</v>
      </c>
      <c r="L20" s="3">
        <f t="shared" si="4"/>
        <v>406250</v>
      </c>
      <c r="M20" s="3">
        <f t="shared" si="5"/>
        <v>113750</v>
      </c>
      <c r="N20" s="3">
        <f t="shared" si="6"/>
        <v>520000</v>
      </c>
      <c r="O20" s="3">
        <f t="shared" si="7"/>
        <v>5000</v>
      </c>
    </row>
    <row r="21" ht="14.25" customHeight="1">
      <c r="A21" s="3">
        <v>80.0</v>
      </c>
      <c r="B21" s="2">
        <v>44438.0</v>
      </c>
      <c r="C21" s="3" t="s">
        <v>28</v>
      </c>
      <c r="D21" s="3" t="s">
        <v>29</v>
      </c>
      <c r="E21" s="3" t="s">
        <v>16</v>
      </c>
      <c r="F21" s="3">
        <v>2000.0</v>
      </c>
      <c r="G21" s="3">
        <v>300.78</v>
      </c>
      <c r="H21" s="3">
        <v>28.0</v>
      </c>
      <c r="I21" s="3">
        <f t="shared" si="1"/>
        <v>0.05</v>
      </c>
      <c r="J21" s="3">
        <f t="shared" si="2"/>
        <v>100</v>
      </c>
      <c r="K21" s="3">
        <f t="shared" si="9"/>
        <v>290.78</v>
      </c>
      <c r="L21" s="3">
        <f t="shared" si="4"/>
        <v>601560</v>
      </c>
      <c r="M21" s="3">
        <f t="shared" si="5"/>
        <v>168436.8</v>
      </c>
      <c r="N21" s="3">
        <f t="shared" si="6"/>
        <v>769996.8</v>
      </c>
      <c r="O21" s="3">
        <f t="shared" si="7"/>
        <v>20000</v>
      </c>
    </row>
    <row r="22" ht="14.25" customHeight="1">
      <c r="A22" s="3">
        <v>67.0</v>
      </c>
      <c r="B22" s="2">
        <v>44254.0</v>
      </c>
      <c r="C22" s="3" t="s">
        <v>22</v>
      </c>
      <c r="D22" s="3" t="s">
        <v>12</v>
      </c>
      <c r="E22" s="3" t="s">
        <v>16</v>
      </c>
      <c r="F22" s="3">
        <v>1200.0</v>
      </c>
      <c r="G22" s="3">
        <v>304.69</v>
      </c>
      <c r="H22" s="3">
        <v>28.0</v>
      </c>
      <c r="I22" s="3">
        <f t="shared" si="1"/>
        <v>0.05</v>
      </c>
      <c r="J22" s="3">
        <f t="shared" si="2"/>
        <v>60</v>
      </c>
      <c r="K22" s="3">
        <f t="shared" si="9"/>
        <v>294.69</v>
      </c>
      <c r="L22" s="3">
        <f t="shared" si="4"/>
        <v>365628</v>
      </c>
      <c r="M22" s="3">
        <f t="shared" si="5"/>
        <v>102375.84</v>
      </c>
      <c r="N22" s="3">
        <f t="shared" si="6"/>
        <v>468003.84</v>
      </c>
      <c r="O22" s="3">
        <f t="shared" si="7"/>
        <v>12000</v>
      </c>
    </row>
    <row r="23" ht="14.25" customHeight="1">
      <c r="A23" s="3">
        <v>539.0</v>
      </c>
      <c r="B23" s="2">
        <v>44482.0</v>
      </c>
      <c r="C23" s="3" t="s">
        <v>14</v>
      </c>
      <c r="D23" s="3" t="s">
        <v>15</v>
      </c>
      <c r="E23" s="3" t="s">
        <v>16</v>
      </c>
      <c r="F23" s="3">
        <v>800.0</v>
      </c>
      <c r="G23" s="3">
        <v>273.44</v>
      </c>
      <c r="H23" s="3">
        <v>28.0</v>
      </c>
      <c r="I23" s="3">
        <f t="shared" si="1"/>
        <v>0.05</v>
      </c>
      <c r="J23" s="3">
        <f t="shared" si="2"/>
        <v>40</v>
      </c>
      <c r="K23" s="3">
        <f t="shared" ref="K23:K33" si="10">G23-7</f>
        <v>266.44</v>
      </c>
      <c r="L23" s="3">
        <f t="shared" si="4"/>
        <v>218752</v>
      </c>
      <c r="M23" s="3">
        <f t="shared" si="5"/>
        <v>61250.56</v>
      </c>
      <c r="N23" s="3">
        <f t="shared" si="6"/>
        <v>280002.56</v>
      </c>
      <c r="O23" s="3">
        <f t="shared" si="7"/>
        <v>5600</v>
      </c>
    </row>
    <row r="24" ht="14.25" customHeight="1">
      <c r="A24" s="3">
        <v>538.0</v>
      </c>
      <c r="B24" s="2">
        <v>44477.0</v>
      </c>
      <c r="C24" s="3" t="s">
        <v>14</v>
      </c>
      <c r="D24" s="3" t="s">
        <v>15</v>
      </c>
      <c r="E24" s="3" t="s">
        <v>16</v>
      </c>
      <c r="F24" s="3">
        <v>700.0</v>
      </c>
      <c r="G24" s="3">
        <v>257.81</v>
      </c>
      <c r="H24" s="3">
        <v>28.0</v>
      </c>
      <c r="I24" s="3">
        <f t="shared" si="1"/>
        <v>0.05</v>
      </c>
      <c r="J24" s="3">
        <f t="shared" si="2"/>
        <v>35</v>
      </c>
      <c r="K24" s="3">
        <f t="shared" si="10"/>
        <v>250.81</v>
      </c>
      <c r="L24" s="3">
        <f t="shared" si="4"/>
        <v>180467</v>
      </c>
      <c r="M24" s="3">
        <f t="shared" si="5"/>
        <v>50530.76</v>
      </c>
      <c r="N24" s="3">
        <f t="shared" si="6"/>
        <v>230997.76</v>
      </c>
      <c r="O24" s="3">
        <f t="shared" si="7"/>
        <v>4900</v>
      </c>
    </row>
    <row r="25" ht="14.25" customHeight="1">
      <c r="A25" s="3">
        <v>537.0</v>
      </c>
      <c r="B25" s="2">
        <v>44477.0</v>
      </c>
      <c r="C25" s="3" t="s">
        <v>11</v>
      </c>
      <c r="D25" s="3" t="s">
        <v>12</v>
      </c>
      <c r="E25" s="3" t="s">
        <v>16</v>
      </c>
      <c r="F25" s="3">
        <v>400.0</v>
      </c>
      <c r="G25" s="3">
        <v>269.53</v>
      </c>
      <c r="H25" s="3">
        <v>28.0</v>
      </c>
      <c r="I25" s="3">
        <f t="shared" si="1"/>
        <v>0.05</v>
      </c>
      <c r="J25" s="3">
        <f t="shared" si="2"/>
        <v>20</v>
      </c>
      <c r="K25" s="3">
        <f t="shared" si="10"/>
        <v>262.53</v>
      </c>
      <c r="L25" s="3">
        <f t="shared" si="4"/>
        <v>107812</v>
      </c>
      <c r="M25" s="3">
        <f t="shared" si="5"/>
        <v>30187.36</v>
      </c>
      <c r="N25" s="3">
        <f t="shared" si="6"/>
        <v>137999.36</v>
      </c>
      <c r="O25" s="3">
        <f t="shared" si="7"/>
        <v>2800</v>
      </c>
    </row>
    <row r="26" ht="14.25" customHeight="1">
      <c r="A26" s="3">
        <v>535.0</v>
      </c>
      <c r="B26" s="2">
        <v>44477.0</v>
      </c>
      <c r="C26" s="3" t="s">
        <v>14</v>
      </c>
      <c r="D26" s="3" t="s">
        <v>15</v>
      </c>
      <c r="E26" s="3" t="s">
        <v>16</v>
      </c>
      <c r="F26" s="3">
        <v>1500.0</v>
      </c>
      <c r="G26" s="3">
        <v>257.81</v>
      </c>
      <c r="H26" s="3">
        <v>28.0</v>
      </c>
      <c r="I26" s="3">
        <f t="shared" si="1"/>
        <v>0.05</v>
      </c>
      <c r="J26" s="3">
        <f t="shared" si="2"/>
        <v>75</v>
      </c>
      <c r="K26" s="3">
        <f t="shared" si="10"/>
        <v>250.81</v>
      </c>
      <c r="L26" s="3">
        <f t="shared" si="4"/>
        <v>386715</v>
      </c>
      <c r="M26" s="3">
        <f t="shared" si="5"/>
        <v>108280.2</v>
      </c>
      <c r="N26" s="3">
        <f t="shared" si="6"/>
        <v>494995.2</v>
      </c>
      <c r="O26" s="3">
        <f t="shared" si="7"/>
        <v>10500</v>
      </c>
    </row>
    <row r="27" ht="14.25" customHeight="1">
      <c r="A27" s="3">
        <v>528.0</v>
      </c>
      <c r="B27" s="2">
        <v>44558.0</v>
      </c>
      <c r="C27" s="3" t="s">
        <v>14</v>
      </c>
      <c r="D27" s="3" t="s">
        <v>15</v>
      </c>
      <c r="E27" s="3" t="s">
        <v>16</v>
      </c>
      <c r="F27" s="3">
        <v>1400.0</v>
      </c>
      <c r="G27" s="3">
        <v>257.81</v>
      </c>
      <c r="H27" s="3">
        <v>28.0</v>
      </c>
      <c r="I27" s="3">
        <f t="shared" si="1"/>
        <v>0.05</v>
      </c>
      <c r="J27" s="3">
        <f t="shared" si="2"/>
        <v>70</v>
      </c>
      <c r="K27" s="3">
        <f t="shared" si="10"/>
        <v>250.81</v>
      </c>
      <c r="L27" s="3">
        <f t="shared" si="4"/>
        <v>360934</v>
      </c>
      <c r="M27" s="3">
        <f t="shared" si="5"/>
        <v>101061.52</v>
      </c>
      <c r="N27" s="3">
        <f t="shared" si="6"/>
        <v>461995.52</v>
      </c>
      <c r="O27" s="3">
        <f t="shared" si="7"/>
        <v>9800</v>
      </c>
    </row>
    <row r="28" ht="14.25" customHeight="1">
      <c r="A28" s="3">
        <v>529.0</v>
      </c>
      <c r="B28" s="2">
        <v>44559.0</v>
      </c>
      <c r="C28" s="3" t="s">
        <v>14</v>
      </c>
      <c r="D28" s="3" t="s">
        <v>15</v>
      </c>
      <c r="E28" s="3" t="s">
        <v>16</v>
      </c>
      <c r="F28" s="3">
        <v>1400.0</v>
      </c>
      <c r="G28" s="3">
        <v>257.81</v>
      </c>
      <c r="H28" s="3">
        <v>28.0</v>
      </c>
      <c r="I28" s="3">
        <f t="shared" si="1"/>
        <v>0.05</v>
      </c>
      <c r="J28" s="3">
        <f t="shared" si="2"/>
        <v>70</v>
      </c>
      <c r="K28" s="3">
        <f t="shared" si="10"/>
        <v>250.81</v>
      </c>
      <c r="L28" s="3">
        <f t="shared" si="4"/>
        <v>360934</v>
      </c>
      <c r="M28" s="3">
        <f t="shared" si="5"/>
        <v>101061.52</v>
      </c>
      <c r="N28" s="3">
        <f t="shared" si="6"/>
        <v>461995.52</v>
      </c>
      <c r="O28" s="3">
        <f t="shared" si="7"/>
        <v>9800</v>
      </c>
    </row>
    <row r="29" ht="14.25" customHeight="1">
      <c r="A29" s="3">
        <v>530.0</v>
      </c>
      <c r="B29" s="2">
        <v>44560.0</v>
      </c>
      <c r="C29" s="3" t="s">
        <v>14</v>
      </c>
      <c r="D29" s="3" t="s">
        <v>15</v>
      </c>
      <c r="E29" s="3" t="s">
        <v>16</v>
      </c>
      <c r="F29" s="3">
        <v>1100.0</v>
      </c>
      <c r="G29" s="3">
        <v>257.81</v>
      </c>
      <c r="H29" s="3">
        <v>28.0</v>
      </c>
      <c r="I29" s="3">
        <f t="shared" si="1"/>
        <v>0.05</v>
      </c>
      <c r="J29" s="3">
        <f t="shared" si="2"/>
        <v>55</v>
      </c>
      <c r="K29" s="3">
        <f t="shared" si="10"/>
        <v>250.81</v>
      </c>
      <c r="L29" s="3">
        <f t="shared" si="4"/>
        <v>283591</v>
      </c>
      <c r="M29" s="3">
        <f t="shared" si="5"/>
        <v>79405.48</v>
      </c>
      <c r="N29" s="3">
        <f t="shared" si="6"/>
        <v>362996.48</v>
      </c>
      <c r="O29" s="3">
        <f t="shared" si="7"/>
        <v>7700</v>
      </c>
    </row>
    <row r="30" ht="14.25" customHeight="1">
      <c r="A30" s="3">
        <v>526.0</v>
      </c>
      <c r="B30" s="2">
        <v>44550.0</v>
      </c>
      <c r="C30" s="3" t="s">
        <v>14</v>
      </c>
      <c r="D30" s="3" t="s">
        <v>15</v>
      </c>
      <c r="E30" s="3" t="s">
        <v>16</v>
      </c>
      <c r="F30" s="3">
        <v>1100.0</v>
      </c>
      <c r="G30" s="3">
        <v>257.81</v>
      </c>
      <c r="H30" s="3">
        <v>28.0</v>
      </c>
      <c r="I30" s="3">
        <f t="shared" si="1"/>
        <v>0.05</v>
      </c>
      <c r="J30" s="3">
        <f t="shared" si="2"/>
        <v>55</v>
      </c>
      <c r="K30" s="3">
        <f t="shared" si="10"/>
        <v>250.81</v>
      </c>
      <c r="L30" s="3">
        <f t="shared" si="4"/>
        <v>283591</v>
      </c>
      <c r="M30" s="3">
        <f t="shared" si="5"/>
        <v>79405.48</v>
      </c>
      <c r="N30" s="3">
        <f t="shared" si="6"/>
        <v>362996.48</v>
      </c>
      <c r="O30" s="3">
        <f t="shared" si="7"/>
        <v>7700</v>
      </c>
    </row>
    <row r="31" ht="14.25" customHeight="1">
      <c r="A31" s="3">
        <v>547.0</v>
      </c>
      <c r="B31" s="2">
        <v>44242.0</v>
      </c>
      <c r="C31" s="3" t="s">
        <v>22</v>
      </c>
      <c r="D31" s="3" t="s">
        <v>12</v>
      </c>
      <c r="E31" s="3" t="s">
        <v>16</v>
      </c>
      <c r="F31" s="3">
        <v>2000.0</v>
      </c>
      <c r="G31" s="3">
        <v>297.65</v>
      </c>
      <c r="H31" s="3">
        <v>28.0</v>
      </c>
      <c r="I31" s="3">
        <f t="shared" si="1"/>
        <v>0.05</v>
      </c>
      <c r="J31" s="3">
        <f t="shared" si="2"/>
        <v>100</v>
      </c>
      <c r="K31" s="3">
        <f t="shared" si="10"/>
        <v>290.65</v>
      </c>
      <c r="L31" s="3">
        <f t="shared" si="4"/>
        <v>595300</v>
      </c>
      <c r="M31" s="3">
        <f t="shared" si="5"/>
        <v>166684</v>
      </c>
      <c r="N31" s="3">
        <f t="shared" si="6"/>
        <v>761984</v>
      </c>
      <c r="O31" s="3">
        <f t="shared" si="7"/>
        <v>14000</v>
      </c>
    </row>
    <row r="32" ht="14.25" customHeight="1">
      <c r="A32" s="3">
        <v>545.0</v>
      </c>
      <c r="B32" s="2">
        <v>44234.0</v>
      </c>
      <c r="C32" s="3" t="s">
        <v>22</v>
      </c>
      <c r="D32" s="3" t="s">
        <v>12</v>
      </c>
      <c r="E32" s="3" t="s">
        <v>16</v>
      </c>
      <c r="F32" s="3">
        <v>2600.0</v>
      </c>
      <c r="G32" s="3">
        <v>297.65</v>
      </c>
      <c r="H32" s="3">
        <v>28.0</v>
      </c>
      <c r="I32" s="3">
        <f t="shared" si="1"/>
        <v>0.05</v>
      </c>
      <c r="J32" s="3">
        <f t="shared" si="2"/>
        <v>130</v>
      </c>
      <c r="K32" s="3">
        <f t="shared" si="10"/>
        <v>290.65</v>
      </c>
      <c r="L32" s="3">
        <f t="shared" si="4"/>
        <v>773890</v>
      </c>
      <c r="M32" s="3">
        <f t="shared" si="5"/>
        <v>216689.2</v>
      </c>
      <c r="N32" s="3">
        <f t="shared" si="6"/>
        <v>990579.2</v>
      </c>
      <c r="O32" s="3">
        <f t="shared" si="7"/>
        <v>18200</v>
      </c>
    </row>
    <row r="33" ht="14.25" customHeight="1">
      <c r="A33" s="3">
        <v>541.0</v>
      </c>
      <c r="B33" s="2">
        <v>44554.0</v>
      </c>
      <c r="C33" s="3" t="s">
        <v>22</v>
      </c>
      <c r="D33" s="3" t="s">
        <v>12</v>
      </c>
      <c r="E33" s="3" t="s">
        <v>16</v>
      </c>
      <c r="F33" s="3">
        <v>500.0</v>
      </c>
      <c r="G33" s="3">
        <v>281.25</v>
      </c>
      <c r="H33" s="3">
        <v>28.0</v>
      </c>
      <c r="I33" s="3">
        <f t="shared" si="1"/>
        <v>0.05</v>
      </c>
      <c r="J33" s="3">
        <f t="shared" si="2"/>
        <v>25</v>
      </c>
      <c r="K33" s="3">
        <f t="shared" si="10"/>
        <v>274.25</v>
      </c>
      <c r="L33" s="3">
        <f t="shared" si="4"/>
        <v>140625</v>
      </c>
      <c r="M33" s="3">
        <f t="shared" si="5"/>
        <v>39375</v>
      </c>
      <c r="N33" s="3">
        <f t="shared" si="6"/>
        <v>180000</v>
      </c>
      <c r="O33" s="3">
        <f t="shared" si="7"/>
        <v>3500</v>
      </c>
    </row>
    <row r="34" ht="14.25" customHeight="1">
      <c r="A34" s="13">
        <v>62.0</v>
      </c>
      <c r="B34" s="14">
        <v>44561.0</v>
      </c>
      <c r="C34" s="13" t="s">
        <v>28</v>
      </c>
      <c r="D34" s="13" t="s">
        <v>29</v>
      </c>
      <c r="E34" s="13" t="s">
        <v>16</v>
      </c>
      <c r="F34" s="13">
        <v>2000.0</v>
      </c>
      <c r="G34" s="13">
        <v>300.78</v>
      </c>
      <c r="H34" s="13">
        <v>28.0</v>
      </c>
      <c r="I34" s="3">
        <f t="shared" si="1"/>
        <v>0.05</v>
      </c>
      <c r="J34" s="3">
        <f t="shared" si="2"/>
        <v>100</v>
      </c>
      <c r="K34" s="3">
        <f t="shared" ref="K34:K42" si="11">G34-6</f>
        <v>294.78</v>
      </c>
      <c r="L34" s="3">
        <f t="shared" si="4"/>
        <v>601560</v>
      </c>
      <c r="M34" s="3">
        <f t="shared" si="5"/>
        <v>168436.8</v>
      </c>
      <c r="N34" s="3">
        <f t="shared" si="6"/>
        <v>769996.8</v>
      </c>
      <c r="O34" s="3">
        <f t="shared" si="7"/>
        <v>12000</v>
      </c>
    </row>
    <row r="35" ht="14.25" customHeight="1">
      <c r="A35" s="3">
        <v>451.0</v>
      </c>
      <c r="B35" s="2">
        <v>44328.0</v>
      </c>
      <c r="C35" s="3" t="s">
        <v>22</v>
      </c>
      <c r="D35" s="3" t="s">
        <v>38</v>
      </c>
      <c r="E35" s="3" t="s">
        <v>16</v>
      </c>
      <c r="F35" s="3">
        <v>150.0</v>
      </c>
      <c r="G35" s="3">
        <v>350.0</v>
      </c>
      <c r="H35" s="3">
        <v>28.0</v>
      </c>
      <c r="I35" s="3">
        <f t="shared" si="1"/>
        <v>0.05</v>
      </c>
      <c r="J35" s="3">
        <f t="shared" si="2"/>
        <v>7.5</v>
      </c>
      <c r="K35" s="3">
        <f t="shared" si="11"/>
        <v>344</v>
      </c>
      <c r="L35" s="3">
        <f t="shared" si="4"/>
        <v>52500</v>
      </c>
      <c r="M35" s="3">
        <f t="shared" si="5"/>
        <v>14700</v>
      </c>
      <c r="N35" s="3">
        <f t="shared" si="6"/>
        <v>67200</v>
      </c>
      <c r="O35" s="3">
        <f t="shared" si="7"/>
        <v>900</v>
      </c>
    </row>
    <row r="36" ht="14.25" customHeight="1">
      <c r="A36" s="3">
        <v>453.0</v>
      </c>
      <c r="B36" s="2">
        <v>44328.0</v>
      </c>
      <c r="C36" s="3" t="s">
        <v>97</v>
      </c>
      <c r="D36" s="3" t="s">
        <v>40</v>
      </c>
      <c r="E36" s="3" t="s">
        <v>16</v>
      </c>
      <c r="F36" s="3">
        <v>500.0</v>
      </c>
      <c r="G36" s="3">
        <v>350.0</v>
      </c>
      <c r="H36" s="3">
        <v>28.0</v>
      </c>
      <c r="I36" s="3">
        <f t="shared" si="1"/>
        <v>0.05</v>
      </c>
      <c r="J36" s="3">
        <f t="shared" si="2"/>
        <v>25</v>
      </c>
      <c r="K36" s="3">
        <f t="shared" si="11"/>
        <v>344</v>
      </c>
      <c r="L36" s="3">
        <f t="shared" si="4"/>
        <v>175000</v>
      </c>
      <c r="M36" s="3">
        <f t="shared" si="5"/>
        <v>49000</v>
      </c>
      <c r="N36" s="3">
        <f t="shared" si="6"/>
        <v>224000</v>
      </c>
      <c r="O36" s="3">
        <f t="shared" si="7"/>
        <v>3000</v>
      </c>
    </row>
    <row r="37" ht="14.25" customHeight="1">
      <c r="A37" s="3">
        <v>454.0</v>
      </c>
      <c r="B37" s="2">
        <v>44329.0</v>
      </c>
      <c r="C37" s="3" t="s">
        <v>97</v>
      </c>
      <c r="D37" s="3" t="s">
        <v>42</v>
      </c>
      <c r="E37" s="3" t="s">
        <v>16</v>
      </c>
      <c r="F37" s="3">
        <v>200.0</v>
      </c>
      <c r="G37" s="3">
        <v>350.0</v>
      </c>
      <c r="H37" s="3">
        <v>28.0</v>
      </c>
      <c r="I37" s="3">
        <f t="shared" si="1"/>
        <v>0.05</v>
      </c>
      <c r="J37" s="3">
        <f t="shared" si="2"/>
        <v>10</v>
      </c>
      <c r="K37" s="3">
        <f t="shared" si="11"/>
        <v>344</v>
      </c>
      <c r="L37" s="3">
        <f t="shared" si="4"/>
        <v>70000</v>
      </c>
      <c r="M37" s="3">
        <f t="shared" si="5"/>
        <v>19600</v>
      </c>
      <c r="N37" s="3">
        <f t="shared" si="6"/>
        <v>89600</v>
      </c>
      <c r="O37" s="3">
        <f t="shared" si="7"/>
        <v>1200</v>
      </c>
    </row>
    <row r="38" ht="14.25" customHeight="1">
      <c r="A38" s="3">
        <v>456.0</v>
      </c>
      <c r="B38" s="2">
        <v>44331.0</v>
      </c>
      <c r="C38" s="3" t="s">
        <v>28</v>
      </c>
      <c r="D38" s="3" t="s">
        <v>43</v>
      </c>
      <c r="E38" s="3" t="s">
        <v>24</v>
      </c>
      <c r="F38" s="3">
        <v>150.0</v>
      </c>
      <c r="G38" s="3">
        <v>300.0</v>
      </c>
      <c r="H38" s="3">
        <v>28.0</v>
      </c>
      <c r="I38" s="3">
        <f t="shared" si="1"/>
        <v>0.05</v>
      </c>
      <c r="J38" s="3">
        <f t="shared" si="2"/>
        <v>7.5</v>
      </c>
      <c r="K38" s="3">
        <f t="shared" si="11"/>
        <v>294</v>
      </c>
      <c r="L38" s="3">
        <f t="shared" si="4"/>
        <v>45000</v>
      </c>
      <c r="M38" s="3">
        <f t="shared" si="5"/>
        <v>12600</v>
      </c>
      <c r="N38" s="3">
        <f t="shared" si="6"/>
        <v>57600</v>
      </c>
      <c r="O38" s="3">
        <f t="shared" si="7"/>
        <v>900</v>
      </c>
    </row>
    <row r="39" ht="14.25" customHeight="1">
      <c r="A39" s="3">
        <v>457.0</v>
      </c>
      <c r="B39" s="2">
        <v>44352.0</v>
      </c>
      <c r="C39" s="3" t="s">
        <v>28</v>
      </c>
      <c r="D39" s="3" t="s">
        <v>44</v>
      </c>
      <c r="E39" s="3" t="s">
        <v>24</v>
      </c>
      <c r="F39" s="3">
        <v>300.0</v>
      </c>
      <c r="G39" s="3">
        <v>257.0</v>
      </c>
      <c r="H39" s="3">
        <v>28.0</v>
      </c>
      <c r="I39" s="3">
        <f t="shared" si="1"/>
        <v>0.05</v>
      </c>
      <c r="J39" s="3">
        <f t="shared" si="2"/>
        <v>15</v>
      </c>
      <c r="K39" s="3">
        <f t="shared" si="11"/>
        <v>251</v>
      </c>
      <c r="L39" s="3">
        <f t="shared" si="4"/>
        <v>77100</v>
      </c>
      <c r="M39" s="3">
        <f t="shared" si="5"/>
        <v>21588</v>
      </c>
      <c r="N39" s="3">
        <f t="shared" si="6"/>
        <v>98688</v>
      </c>
      <c r="O39" s="3">
        <f t="shared" si="7"/>
        <v>1800</v>
      </c>
    </row>
    <row r="40" ht="14.25" customHeight="1">
      <c r="A40" s="3">
        <v>458.0</v>
      </c>
      <c r="B40" s="2">
        <v>44353.0</v>
      </c>
      <c r="C40" s="3" t="s">
        <v>22</v>
      </c>
      <c r="D40" s="3" t="s">
        <v>38</v>
      </c>
      <c r="E40" s="3" t="s">
        <v>16</v>
      </c>
      <c r="F40" s="3">
        <v>250.0</v>
      </c>
      <c r="G40" s="3">
        <v>257.0</v>
      </c>
      <c r="H40" s="3">
        <v>28.0</v>
      </c>
      <c r="I40" s="3">
        <f t="shared" si="1"/>
        <v>0.05</v>
      </c>
      <c r="J40" s="3">
        <f t="shared" si="2"/>
        <v>12.5</v>
      </c>
      <c r="K40" s="3">
        <f t="shared" si="11"/>
        <v>251</v>
      </c>
      <c r="L40" s="3">
        <f t="shared" si="4"/>
        <v>64250</v>
      </c>
      <c r="M40" s="3">
        <f t="shared" si="5"/>
        <v>17990</v>
      </c>
      <c r="N40" s="3">
        <f t="shared" si="6"/>
        <v>82240</v>
      </c>
      <c r="O40" s="3">
        <f t="shared" si="7"/>
        <v>1500</v>
      </c>
    </row>
    <row r="41" ht="14.25" customHeight="1">
      <c r="A41" s="3">
        <v>459.0</v>
      </c>
      <c r="B41" s="2">
        <v>44354.0</v>
      </c>
      <c r="C41" s="3" t="s">
        <v>97</v>
      </c>
      <c r="D41" s="3" t="s">
        <v>40</v>
      </c>
      <c r="E41" s="3" t="s">
        <v>24</v>
      </c>
      <c r="F41" s="3">
        <v>100.0</v>
      </c>
      <c r="G41" s="3">
        <v>264.0</v>
      </c>
      <c r="H41" s="3">
        <v>28.0</v>
      </c>
      <c r="I41" s="3">
        <f t="shared" si="1"/>
        <v>0.05</v>
      </c>
      <c r="J41" s="3">
        <f t="shared" si="2"/>
        <v>5</v>
      </c>
      <c r="K41" s="3">
        <f t="shared" si="11"/>
        <v>258</v>
      </c>
      <c r="L41" s="3">
        <f t="shared" si="4"/>
        <v>26400</v>
      </c>
      <c r="M41" s="3">
        <f t="shared" si="5"/>
        <v>7392</v>
      </c>
      <c r="N41" s="3">
        <f t="shared" si="6"/>
        <v>33792</v>
      </c>
      <c r="O41" s="3">
        <f t="shared" si="7"/>
        <v>600</v>
      </c>
    </row>
    <row r="42" ht="14.25" customHeight="1">
      <c r="A42" s="3">
        <v>460.0</v>
      </c>
      <c r="B42" s="2">
        <v>44355.0</v>
      </c>
      <c r="C42" s="3" t="s">
        <v>45</v>
      </c>
      <c r="D42" s="3" t="s">
        <v>46</v>
      </c>
      <c r="E42" s="3" t="s">
        <v>16</v>
      </c>
      <c r="F42" s="3">
        <v>175.0</v>
      </c>
      <c r="G42" s="3">
        <v>254.0</v>
      </c>
      <c r="H42" s="3">
        <v>28.0</v>
      </c>
      <c r="I42" s="3">
        <f t="shared" si="1"/>
        <v>0.05</v>
      </c>
      <c r="J42" s="3">
        <f t="shared" si="2"/>
        <v>8.75</v>
      </c>
      <c r="K42" s="3">
        <f t="shared" si="11"/>
        <v>248</v>
      </c>
      <c r="L42" s="3">
        <f t="shared" si="4"/>
        <v>44450</v>
      </c>
      <c r="M42" s="3">
        <f t="shared" si="5"/>
        <v>12446</v>
      </c>
      <c r="N42" s="3">
        <f t="shared" si="6"/>
        <v>56896</v>
      </c>
      <c r="O42" s="3">
        <f t="shared" si="7"/>
        <v>1050</v>
      </c>
    </row>
    <row r="43" ht="14.25" customHeight="1">
      <c r="A43" s="3">
        <v>461.0</v>
      </c>
      <c r="B43" s="2">
        <v>44356.0</v>
      </c>
      <c r="C43" s="3" t="s">
        <v>45</v>
      </c>
      <c r="D43" s="3" t="s">
        <v>47</v>
      </c>
      <c r="E43" s="3" t="s">
        <v>24</v>
      </c>
      <c r="F43" s="3">
        <v>150.0</v>
      </c>
      <c r="G43" s="3">
        <v>275.0</v>
      </c>
      <c r="H43" s="3">
        <v>28.0</v>
      </c>
      <c r="I43" s="3">
        <f t="shared" si="1"/>
        <v>0.05</v>
      </c>
      <c r="J43" s="3">
        <f t="shared" si="2"/>
        <v>7.5</v>
      </c>
      <c r="K43" s="3">
        <f t="shared" ref="K43:K53" si="12">G43-8</f>
        <v>267</v>
      </c>
      <c r="L43" s="3">
        <f t="shared" si="4"/>
        <v>41250</v>
      </c>
      <c r="M43" s="3">
        <f t="shared" si="5"/>
        <v>11550</v>
      </c>
      <c r="N43" s="3">
        <f t="shared" si="6"/>
        <v>52800</v>
      </c>
      <c r="O43" s="3">
        <f t="shared" si="7"/>
        <v>1200</v>
      </c>
    </row>
    <row r="44" ht="14.25" customHeight="1">
      <c r="A44" s="3">
        <v>462.0</v>
      </c>
      <c r="B44" s="2">
        <v>44357.0</v>
      </c>
      <c r="C44" s="3" t="s">
        <v>22</v>
      </c>
      <c r="D44" s="3" t="s">
        <v>48</v>
      </c>
      <c r="E44" s="3" t="s">
        <v>16</v>
      </c>
      <c r="F44" s="3">
        <v>200.0</v>
      </c>
      <c r="G44" s="3">
        <v>281.0</v>
      </c>
      <c r="H44" s="3">
        <v>28.0</v>
      </c>
      <c r="I44" s="3">
        <f t="shared" si="1"/>
        <v>0.05</v>
      </c>
      <c r="J44" s="3">
        <f t="shared" si="2"/>
        <v>10</v>
      </c>
      <c r="K44" s="3">
        <f t="shared" si="12"/>
        <v>273</v>
      </c>
      <c r="L44" s="3">
        <f t="shared" si="4"/>
        <v>56200</v>
      </c>
      <c r="M44" s="3">
        <f t="shared" si="5"/>
        <v>15736</v>
      </c>
      <c r="N44" s="3">
        <f t="shared" si="6"/>
        <v>71936</v>
      </c>
      <c r="O44" s="3">
        <f t="shared" si="7"/>
        <v>1600</v>
      </c>
    </row>
    <row r="45" ht="14.25" customHeight="1">
      <c r="A45" s="3">
        <v>463.0</v>
      </c>
      <c r="B45" s="2">
        <v>44358.0</v>
      </c>
      <c r="C45" s="3" t="s">
        <v>22</v>
      </c>
      <c r="D45" s="3" t="s">
        <v>49</v>
      </c>
      <c r="E45" s="3" t="s">
        <v>16</v>
      </c>
      <c r="F45" s="3">
        <v>220.0</v>
      </c>
      <c r="G45" s="3">
        <v>300.0</v>
      </c>
      <c r="H45" s="3">
        <v>28.0</v>
      </c>
      <c r="I45" s="3">
        <f t="shared" si="1"/>
        <v>0.05</v>
      </c>
      <c r="J45" s="3">
        <f t="shared" si="2"/>
        <v>11</v>
      </c>
      <c r="K45" s="3">
        <f t="shared" si="12"/>
        <v>292</v>
      </c>
      <c r="L45" s="3">
        <f t="shared" si="4"/>
        <v>66000</v>
      </c>
      <c r="M45" s="3">
        <f t="shared" si="5"/>
        <v>18480</v>
      </c>
      <c r="N45" s="3">
        <f t="shared" si="6"/>
        <v>84480</v>
      </c>
      <c r="O45" s="3">
        <f t="shared" si="7"/>
        <v>1760</v>
      </c>
    </row>
    <row r="46" ht="14.25" customHeight="1">
      <c r="A46" s="3">
        <v>156.0</v>
      </c>
      <c r="B46" s="2">
        <v>44382.0</v>
      </c>
      <c r="C46" s="3" t="s">
        <v>97</v>
      </c>
      <c r="D46" s="3" t="s">
        <v>50</v>
      </c>
      <c r="E46" s="3" t="s">
        <v>24</v>
      </c>
      <c r="F46" s="3">
        <v>120.0</v>
      </c>
      <c r="G46" s="3">
        <v>275.0</v>
      </c>
      <c r="H46" s="3">
        <v>28.0</v>
      </c>
      <c r="I46" s="3">
        <f t="shared" si="1"/>
        <v>0.05</v>
      </c>
      <c r="J46" s="3">
        <f t="shared" si="2"/>
        <v>6</v>
      </c>
      <c r="K46" s="3">
        <f t="shared" si="12"/>
        <v>267</v>
      </c>
      <c r="L46" s="3">
        <f t="shared" si="4"/>
        <v>33000</v>
      </c>
      <c r="M46" s="3">
        <f t="shared" si="5"/>
        <v>9240</v>
      </c>
      <c r="N46" s="3">
        <f t="shared" si="6"/>
        <v>42240</v>
      </c>
      <c r="O46" s="3">
        <f t="shared" si="7"/>
        <v>960</v>
      </c>
    </row>
    <row r="47" ht="14.25" customHeight="1">
      <c r="A47" s="3">
        <v>228.0</v>
      </c>
      <c r="B47" s="2">
        <v>44385.0</v>
      </c>
      <c r="C47" s="3" t="s">
        <v>97</v>
      </c>
      <c r="D47" s="3" t="s">
        <v>52</v>
      </c>
      <c r="E47" s="3" t="s">
        <v>16</v>
      </c>
      <c r="F47" s="3">
        <v>700.0</v>
      </c>
      <c r="G47" s="3">
        <v>261.0</v>
      </c>
      <c r="H47" s="3">
        <v>28.0</v>
      </c>
      <c r="I47" s="3">
        <f t="shared" si="1"/>
        <v>0.05</v>
      </c>
      <c r="J47" s="3">
        <f t="shared" si="2"/>
        <v>35</v>
      </c>
      <c r="K47" s="3">
        <f t="shared" si="12"/>
        <v>253</v>
      </c>
      <c r="L47" s="3">
        <f t="shared" si="4"/>
        <v>182700</v>
      </c>
      <c r="M47" s="3">
        <f t="shared" si="5"/>
        <v>51156</v>
      </c>
      <c r="N47" s="3">
        <f t="shared" si="6"/>
        <v>233856</v>
      </c>
      <c r="O47" s="3">
        <f t="shared" si="7"/>
        <v>5600</v>
      </c>
    </row>
    <row r="48" ht="14.25" customHeight="1">
      <c r="A48" s="3">
        <v>268.0</v>
      </c>
      <c r="B48" s="2">
        <v>44392.0</v>
      </c>
      <c r="C48" s="3" t="s">
        <v>53</v>
      </c>
      <c r="D48" s="3" t="s">
        <v>54</v>
      </c>
      <c r="E48" s="3" t="s">
        <v>24</v>
      </c>
      <c r="F48" s="3">
        <v>50.0</v>
      </c>
      <c r="G48" s="3">
        <v>285.0</v>
      </c>
      <c r="H48" s="3">
        <v>28.0</v>
      </c>
      <c r="I48" s="3">
        <f t="shared" si="1"/>
        <v>0.05</v>
      </c>
      <c r="J48" s="3">
        <f t="shared" si="2"/>
        <v>2.5</v>
      </c>
      <c r="K48" s="3">
        <f t="shared" si="12"/>
        <v>277</v>
      </c>
      <c r="L48" s="3">
        <f t="shared" si="4"/>
        <v>14250</v>
      </c>
      <c r="M48" s="3">
        <f t="shared" si="5"/>
        <v>3990</v>
      </c>
      <c r="N48" s="3">
        <f t="shared" si="6"/>
        <v>18240</v>
      </c>
      <c r="O48" s="3">
        <f t="shared" si="7"/>
        <v>400</v>
      </c>
    </row>
    <row r="49" ht="14.25" customHeight="1">
      <c r="A49" s="3">
        <v>275.0</v>
      </c>
      <c r="B49" s="2">
        <v>44397.0</v>
      </c>
      <c r="C49" s="3" t="s">
        <v>55</v>
      </c>
      <c r="D49" s="3" t="s">
        <v>43</v>
      </c>
      <c r="E49" s="3" t="s">
        <v>16</v>
      </c>
      <c r="F49" s="3">
        <v>145.0</v>
      </c>
      <c r="G49" s="3">
        <v>286.0</v>
      </c>
      <c r="H49" s="3">
        <v>28.0</v>
      </c>
      <c r="I49" s="3">
        <f t="shared" si="1"/>
        <v>0.05</v>
      </c>
      <c r="J49" s="3">
        <f t="shared" si="2"/>
        <v>7.25</v>
      </c>
      <c r="K49" s="3">
        <f t="shared" si="12"/>
        <v>278</v>
      </c>
      <c r="L49" s="3">
        <f t="shared" si="4"/>
        <v>41470</v>
      </c>
      <c r="M49" s="3">
        <f t="shared" si="5"/>
        <v>11611.6</v>
      </c>
      <c r="N49" s="3">
        <f t="shared" si="6"/>
        <v>53081.6</v>
      </c>
      <c r="O49" s="3">
        <f t="shared" si="7"/>
        <v>1160</v>
      </c>
    </row>
    <row r="50" ht="14.25" customHeight="1">
      <c r="A50" s="3">
        <v>265.0</v>
      </c>
      <c r="B50" s="2">
        <v>44402.0</v>
      </c>
      <c r="C50" s="3" t="s">
        <v>55</v>
      </c>
      <c r="D50" s="3" t="s">
        <v>56</v>
      </c>
      <c r="E50" s="3" t="s">
        <v>16</v>
      </c>
      <c r="F50" s="3">
        <v>210.0</v>
      </c>
      <c r="G50" s="3">
        <v>264.0</v>
      </c>
      <c r="H50" s="3">
        <v>28.0</v>
      </c>
      <c r="I50" s="3">
        <f t="shared" si="1"/>
        <v>0.05</v>
      </c>
      <c r="J50" s="3">
        <f t="shared" si="2"/>
        <v>10.5</v>
      </c>
      <c r="K50" s="3">
        <f t="shared" si="12"/>
        <v>256</v>
      </c>
      <c r="L50" s="3">
        <f t="shared" si="4"/>
        <v>55440</v>
      </c>
      <c r="M50" s="3">
        <f t="shared" si="5"/>
        <v>15523.2</v>
      </c>
      <c r="N50" s="3">
        <f t="shared" si="6"/>
        <v>70963.2</v>
      </c>
      <c r="O50" s="3">
        <f t="shared" si="7"/>
        <v>1680</v>
      </c>
    </row>
    <row r="51" ht="14.25" customHeight="1">
      <c r="A51" s="3">
        <v>268.0</v>
      </c>
      <c r="B51" s="2">
        <v>44414.0</v>
      </c>
      <c r="C51" s="3" t="s">
        <v>53</v>
      </c>
      <c r="D51" s="3" t="s">
        <v>54</v>
      </c>
      <c r="E51" s="3" t="s">
        <v>16</v>
      </c>
      <c r="F51" s="3">
        <v>500.0</v>
      </c>
      <c r="G51" s="3">
        <v>256.61</v>
      </c>
      <c r="H51" s="3">
        <v>28.0</v>
      </c>
      <c r="I51" s="3">
        <f t="shared" si="1"/>
        <v>0.05</v>
      </c>
      <c r="J51" s="3">
        <f t="shared" si="2"/>
        <v>25</v>
      </c>
      <c r="K51" s="3">
        <f t="shared" si="12"/>
        <v>248.61</v>
      </c>
      <c r="L51" s="3">
        <f t="shared" si="4"/>
        <v>128305</v>
      </c>
      <c r="M51" s="3">
        <f t="shared" si="5"/>
        <v>35925.4</v>
      </c>
      <c r="N51" s="3">
        <f t="shared" si="6"/>
        <v>164230.4</v>
      </c>
      <c r="O51" s="3">
        <f t="shared" si="7"/>
        <v>4000</v>
      </c>
    </row>
    <row r="52" ht="14.25" customHeight="1">
      <c r="A52" s="3">
        <v>269.0</v>
      </c>
      <c r="B52" s="2">
        <v>44418.0</v>
      </c>
      <c r="C52" s="3" t="s">
        <v>53</v>
      </c>
      <c r="D52" s="3" t="s">
        <v>57</v>
      </c>
      <c r="E52" s="3" t="s">
        <v>16</v>
      </c>
      <c r="F52" s="3">
        <v>150.0</v>
      </c>
      <c r="G52" s="3">
        <v>275.0</v>
      </c>
      <c r="H52" s="3">
        <v>28.0</v>
      </c>
      <c r="I52" s="3">
        <f t="shared" si="1"/>
        <v>0.05</v>
      </c>
      <c r="J52" s="3">
        <f t="shared" si="2"/>
        <v>7.5</v>
      </c>
      <c r="K52" s="3">
        <f t="shared" si="12"/>
        <v>267</v>
      </c>
      <c r="L52" s="3">
        <f t="shared" si="4"/>
        <v>41250</v>
      </c>
      <c r="M52" s="3">
        <f t="shared" si="5"/>
        <v>11550</v>
      </c>
      <c r="N52" s="3">
        <f t="shared" si="6"/>
        <v>52800</v>
      </c>
      <c r="O52" s="3">
        <f t="shared" si="7"/>
        <v>1200</v>
      </c>
    </row>
    <row r="53" ht="14.25" customHeight="1">
      <c r="A53" s="3">
        <v>275.0</v>
      </c>
      <c r="B53" s="2">
        <v>44423.0</v>
      </c>
      <c r="C53" s="3" t="s">
        <v>22</v>
      </c>
      <c r="D53" s="3" t="s">
        <v>12</v>
      </c>
      <c r="E53" s="3" t="s">
        <v>16</v>
      </c>
      <c r="F53" s="3">
        <v>1000.0</v>
      </c>
      <c r="G53" s="3">
        <v>300.0</v>
      </c>
      <c r="H53" s="3">
        <v>28.0</v>
      </c>
      <c r="I53" s="3">
        <f t="shared" si="1"/>
        <v>0.05</v>
      </c>
      <c r="J53" s="3">
        <f t="shared" si="2"/>
        <v>50</v>
      </c>
      <c r="K53" s="3">
        <f t="shared" si="12"/>
        <v>292</v>
      </c>
      <c r="L53" s="3">
        <f t="shared" si="4"/>
        <v>300000</v>
      </c>
      <c r="M53" s="3">
        <f t="shared" si="5"/>
        <v>84000</v>
      </c>
      <c r="N53" s="3">
        <f t="shared" si="6"/>
        <v>384000</v>
      </c>
      <c r="O53" s="3">
        <f t="shared" si="7"/>
        <v>8000</v>
      </c>
    </row>
    <row r="54" ht="14.25" customHeight="1">
      <c r="A54" s="3">
        <v>276.0</v>
      </c>
      <c r="B54" s="2">
        <v>44426.0</v>
      </c>
      <c r="C54" s="3" t="s">
        <v>45</v>
      </c>
      <c r="D54" s="3" t="s">
        <v>58</v>
      </c>
      <c r="E54" s="3" t="s">
        <v>16</v>
      </c>
      <c r="F54" s="3">
        <v>450.0</v>
      </c>
      <c r="G54" s="3">
        <v>320.0</v>
      </c>
      <c r="H54" s="3">
        <v>28.0</v>
      </c>
      <c r="I54" s="3">
        <f t="shared" si="1"/>
        <v>0.05</v>
      </c>
      <c r="J54" s="3">
        <f t="shared" si="2"/>
        <v>22.5</v>
      </c>
      <c r="K54" s="3">
        <f t="shared" ref="K54:K61" si="13">G54-9</f>
        <v>311</v>
      </c>
      <c r="L54" s="3">
        <f t="shared" si="4"/>
        <v>144000</v>
      </c>
      <c r="M54" s="3">
        <f t="shared" si="5"/>
        <v>40320</v>
      </c>
      <c r="N54" s="3">
        <f t="shared" si="6"/>
        <v>184320</v>
      </c>
      <c r="O54" s="3">
        <f t="shared" si="7"/>
        <v>4050</v>
      </c>
    </row>
    <row r="55" ht="14.25" customHeight="1">
      <c r="A55" s="3">
        <v>285.0</v>
      </c>
      <c r="B55" s="2">
        <v>44433.0</v>
      </c>
      <c r="C55" s="3" t="s">
        <v>45</v>
      </c>
      <c r="D55" s="3" t="s">
        <v>59</v>
      </c>
      <c r="E55" s="3" t="s">
        <v>16</v>
      </c>
      <c r="F55" s="3">
        <v>100.0</v>
      </c>
      <c r="G55" s="3">
        <v>320.0</v>
      </c>
      <c r="H55" s="3">
        <v>28.0</v>
      </c>
      <c r="I55" s="3">
        <f t="shared" si="1"/>
        <v>0.05</v>
      </c>
      <c r="J55" s="3">
        <f t="shared" si="2"/>
        <v>5</v>
      </c>
      <c r="K55" s="3">
        <f t="shared" si="13"/>
        <v>311</v>
      </c>
      <c r="L55" s="3">
        <f t="shared" si="4"/>
        <v>32000</v>
      </c>
      <c r="M55" s="3">
        <f t="shared" si="5"/>
        <v>8960</v>
      </c>
      <c r="N55" s="3">
        <f t="shared" si="6"/>
        <v>40960</v>
      </c>
      <c r="O55" s="3">
        <f t="shared" si="7"/>
        <v>900</v>
      </c>
    </row>
    <row r="56" ht="14.25" customHeight="1">
      <c r="A56" s="3">
        <v>310.0</v>
      </c>
      <c r="B56" s="2">
        <v>44444.0</v>
      </c>
      <c r="C56" s="3" t="s">
        <v>55</v>
      </c>
      <c r="D56" s="3" t="s">
        <v>43</v>
      </c>
      <c r="E56" s="3" t="s">
        <v>16</v>
      </c>
      <c r="F56" s="3">
        <v>120.0</v>
      </c>
      <c r="G56" s="3">
        <v>285.85</v>
      </c>
      <c r="H56" s="3">
        <v>28.0</v>
      </c>
      <c r="I56" s="3">
        <f t="shared" si="1"/>
        <v>0.05</v>
      </c>
      <c r="J56" s="3">
        <f t="shared" si="2"/>
        <v>6</v>
      </c>
      <c r="K56" s="3">
        <f t="shared" si="13"/>
        <v>276.85</v>
      </c>
      <c r="L56" s="3">
        <f t="shared" si="4"/>
        <v>34302</v>
      </c>
      <c r="M56" s="3">
        <f t="shared" si="5"/>
        <v>9604.56</v>
      </c>
      <c r="N56" s="3">
        <f t="shared" si="6"/>
        <v>43906.56</v>
      </c>
      <c r="O56" s="3">
        <f t="shared" si="7"/>
        <v>1080</v>
      </c>
    </row>
    <row r="57" ht="14.25" customHeight="1">
      <c r="A57" s="3">
        <v>312.0</v>
      </c>
      <c r="B57" s="2">
        <v>44446.0</v>
      </c>
      <c r="C57" s="3" t="s">
        <v>45</v>
      </c>
      <c r="D57" s="3" t="s">
        <v>47</v>
      </c>
      <c r="E57" s="3" t="s">
        <v>16</v>
      </c>
      <c r="F57" s="3">
        <v>500.0</v>
      </c>
      <c r="G57" s="3">
        <v>264.0</v>
      </c>
      <c r="H57" s="3">
        <v>28.0</v>
      </c>
      <c r="I57" s="3">
        <f t="shared" si="1"/>
        <v>0.05</v>
      </c>
      <c r="J57" s="3">
        <f t="shared" si="2"/>
        <v>25</v>
      </c>
      <c r="K57" s="3">
        <f t="shared" si="13"/>
        <v>255</v>
      </c>
      <c r="L57" s="3">
        <f t="shared" si="4"/>
        <v>132000</v>
      </c>
      <c r="M57" s="3">
        <f t="shared" si="5"/>
        <v>36960</v>
      </c>
      <c r="N57" s="3">
        <f t="shared" si="6"/>
        <v>168960</v>
      </c>
      <c r="O57" s="3">
        <f t="shared" si="7"/>
        <v>4500</v>
      </c>
    </row>
    <row r="58" ht="14.25" customHeight="1">
      <c r="A58" s="3">
        <v>325.0</v>
      </c>
      <c r="B58" s="2">
        <v>44454.0</v>
      </c>
      <c r="C58" s="3" t="s">
        <v>53</v>
      </c>
      <c r="D58" s="3" t="s">
        <v>54</v>
      </c>
      <c r="E58" s="3" t="s">
        <v>24</v>
      </c>
      <c r="F58" s="3">
        <v>50.0</v>
      </c>
      <c r="G58" s="3">
        <v>300.0</v>
      </c>
      <c r="H58" s="3">
        <v>28.0</v>
      </c>
      <c r="I58" s="3">
        <f t="shared" si="1"/>
        <v>0.05</v>
      </c>
      <c r="J58" s="3">
        <f t="shared" si="2"/>
        <v>2.5</v>
      </c>
      <c r="K58" s="3">
        <f t="shared" si="13"/>
        <v>291</v>
      </c>
      <c r="L58" s="3">
        <f t="shared" si="4"/>
        <v>15000</v>
      </c>
      <c r="M58" s="3">
        <f t="shared" si="5"/>
        <v>4200</v>
      </c>
      <c r="N58" s="3">
        <f t="shared" si="6"/>
        <v>19200</v>
      </c>
      <c r="O58" s="3">
        <f t="shared" si="7"/>
        <v>450</v>
      </c>
    </row>
    <row r="59" ht="14.25" customHeight="1">
      <c r="A59" s="3">
        <v>335.0</v>
      </c>
      <c r="B59" s="2">
        <v>44465.0</v>
      </c>
      <c r="C59" s="3" t="s">
        <v>53</v>
      </c>
      <c r="D59" s="3" t="s">
        <v>57</v>
      </c>
      <c r="E59" s="3" t="s">
        <v>16</v>
      </c>
      <c r="F59" s="3">
        <v>125.0</v>
      </c>
      <c r="G59" s="3">
        <v>286.15</v>
      </c>
      <c r="H59" s="3">
        <v>28.0</v>
      </c>
      <c r="I59" s="3">
        <f t="shared" si="1"/>
        <v>0.05</v>
      </c>
      <c r="J59" s="3">
        <f t="shared" si="2"/>
        <v>6.25</v>
      </c>
      <c r="K59" s="3">
        <f t="shared" si="13"/>
        <v>277.15</v>
      </c>
      <c r="L59" s="3">
        <f t="shared" si="4"/>
        <v>35768.75</v>
      </c>
      <c r="M59" s="3">
        <f t="shared" si="5"/>
        <v>10015.25</v>
      </c>
      <c r="N59" s="3">
        <f t="shared" si="6"/>
        <v>45784</v>
      </c>
      <c r="O59" s="3">
        <f t="shared" si="7"/>
        <v>1125</v>
      </c>
    </row>
    <row r="60" ht="14.25" customHeight="1">
      <c r="A60" s="3">
        <v>356.0</v>
      </c>
      <c r="B60" s="2">
        <v>44480.0</v>
      </c>
      <c r="C60" s="3" t="s">
        <v>14</v>
      </c>
      <c r="D60" s="3" t="s">
        <v>15</v>
      </c>
      <c r="E60" s="3" t="s">
        <v>16</v>
      </c>
      <c r="F60" s="3">
        <v>1000.0</v>
      </c>
      <c r="G60" s="3">
        <v>250.0</v>
      </c>
      <c r="H60" s="3">
        <v>28.0</v>
      </c>
      <c r="I60" s="3">
        <f t="shared" si="1"/>
        <v>0.05</v>
      </c>
      <c r="J60" s="3">
        <f t="shared" si="2"/>
        <v>50</v>
      </c>
      <c r="K60" s="3">
        <f t="shared" si="13"/>
        <v>241</v>
      </c>
      <c r="L60" s="3">
        <f t="shared" si="4"/>
        <v>250000</v>
      </c>
      <c r="M60" s="3">
        <f t="shared" si="5"/>
        <v>70000</v>
      </c>
      <c r="N60" s="3">
        <f t="shared" si="6"/>
        <v>320000</v>
      </c>
      <c r="O60" s="3">
        <f t="shared" si="7"/>
        <v>9000</v>
      </c>
    </row>
    <row r="61" ht="14.25" customHeight="1">
      <c r="A61" s="3">
        <v>358.0</v>
      </c>
      <c r="B61" s="2">
        <v>44483.0</v>
      </c>
      <c r="C61" s="3" t="s">
        <v>97</v>
      </c>
      <c r="D61" s="3" t="s">
        <v>40</v>
      </c>
      <c r="E61" s="3" t="s">
        <v>16</v>
      </c>
      <c r="F61" s="3">
        <v>150.0</v>
      </c>
      <c r="G61" s="3">
        <v>286.15</v>
      </c>
      <c r="H61" s="3">
        <v>28.0</v>
      </c>
      <c r="I61" s="3">
        <f t="shared" si="1"/>
        <v>0.05</v>
      </c>
      <c r="J61" s="3">
        <f t="shared" si="2"/>
        <v>7.5</v>
      </c>
      <c r="K61" s="3">
        <f t="shared" si="13"/>
        <v>277.15</v>
      </c>
      <c r="L61" s="3">
        <f t="shared" si="4"/>
        <v>42922.5</v>
      </c>
      <c r="M61" s="3">
        <f t="shared" si="5"/>
        <v>12018.3</v>
      </c>
      <c r="N61" s="3">
        <f t="shared" si="6"/>
        <v>54940.8</v>
      </c>
      <c r="O61" s="3">
        <f t="shared" si="7"/>
        <v>1350</v>
      </c>
    </row>
    <row r="62" ht="14.25" customHeight="1">
      <c r="A62" s="3">
        <v>365.0</v>
      </c>
      <c r="B62" s="2">
        <v>44487.0</v>
      </c>
      <c r="C62" s="3" t="s">
        <v>14</v>
      </c>
      <c r="D62" s="3" t="s">
        <v>15</v>
      </c>
      <c r="E62" s="3" t="s">
        <v>16</v>
      </c>
      <c r="F62" s="3">
        <v>1500.0</v>
      </c>
      <c r="G62" s="3">
        <v>260.15</v>
      </c>
      <c r="H62" s="3">
        <v>28.0</v>
      </c>
      <c r="I62" s="3">
        <f t="shared" si="1"/>
        <v>0.05</v>
      </c>
      <c r="J62" s="3">
        <f t="shared" si="2"/>
        <v>75</v>
      </c>
      <c r="K62" s="3">
        <f t="shared" ref="K62:K68" si="14">G62-7</f>
        <v>253.15</v>
      </c>
      <c r="L62" s="3">
        <f t="shared" si="4"/>
        <v>390225</v>
      </c>
      <c r="M62" s="3">
        <f t="shared" si="5"/>
        <v>109263</v>
      </c>
      <c r="N62" s="3">
        <f t="shared" si="6"/>
        <v>499488</v>
      </c>
      <c r="O62" s="3">
        <f t="shared" si="7"/>
        <v>10500</v>
      </c>
    </row>
    <row r="63" ht="14.25" customHeight="1">
      <c r="A63" s="3">
        <v>366.0</v>
      </c>
      <c r="B63" s="2">
        <v>44488.0</v>
      </c>
      <c r="C63" s="3" t="s">
        <v>53</v>
      </c>
      <c r="D63" s="3" t="s">
        <v>54</v>
      </c>
      <c r="E63" s="3" t="s">
        <v>16</v>
      </c>
      <c r="F63" s="3">
        <v>100.0</v>
      </c>
      <c r="G63" s="3">
        <v>280.0</v>
      </c>
      <c r="H63" s="3">
        <v>28.0</v>
      </c>
      <c r="I63" s="3">
        <f t="shared" si="1"/>
        <v>0.05</v>
      </c>
      <c r="J63" s="3">
        <f t="shared" si="2"/>
        <v>5</v>
      </c>
      <c r="K63" s="3">
        <f t="shared" si="14"/>
        <v>273</v>
      </c>
      <c r="L63" s="3">
        <f t="shared" si="4"/>
        <v>28000</v>
      </c>
      <c r="M63" s="3">
        <f t="shared" si="5"/>
        <v>7840</v>
      </c>
      <c r="N63" s="3">
        <f t="shared" si="6"/>
        <v>35840</v>
      </c>
      <c r="O63" s="3">
        <f t="shared" si="7"/>
        <v>700</v>
      </c>
    </row>
    <row r="64" ht="14.25" customHeight="1">
      <c r="A64" s="3">
        <v>375.0</v>
      </c>
      <c r="B64" s="2">
        <v>44515.0</v>
      </c>
      <c r="C64" s="3" t="s">
        <v>22</v>
      </c>
      <c r="D64" s="3" t="s">
        <v>12</v>
      </c>
      <c r="E64" s="3" t="s">
        <v>16</v>
      </c>
      <c r="F64" s="3">
        <v>1500.0</v>
      </c>
      <c r="G64" s="3">
        <v>261.25</v>
      </c>
      <c r="H64" s="3">
        <v>28.0</v>
      </c>
      <c r="I64" s="3">
        <f t="shared" si="1"/>
        <v>0.05</v>
      </c>
      <c r="J64" s="3">
        <f t="shared" si="2"/>
        <v>75</v>
      </c>
      <c r="K64" s="3">
        <f t="shared" si="14"/>
        <v>254.25</v>
      </c>
      <c r="L64" s="3">
        <f t="shared" si="4"/>
        <v>391875</v>
      </c>
      <c r="M64" s="3">
        <f t="shared" si="5"/>
        <v>109725</v>
      </c>
      <c r="N64" s="3">
        <f t="shared" si="6"/>
        <v>501600</v>
      </c>
      <c r="O64" s="3">
        <f t="shared" si="7"/>
        <v>10500</v>
      </c>
    </row>
    <row r="65" ht="14.25" customHeight="1">
      <c r="A65" s="3">
        <v>376.0</v>
      </c>
      <c r="B65" s="2">
        <v>44516.0</v>
      </c>
      <c r="C65" s="3" t="s">
        <v>97</v>
      </c>
      <c r="D65" s="3" t="s">
        <v>60</v>
      </c>
      <c r="E65" s="3" t="s">
        <v>24</v>
      </c>
      <c r="F65" s="3">
        <v>50.0</v>
      </c>
      <c r="G65" s="3">
        <v>300.0</v>
      </c>
      <c r="H65" s="3">
        <v>28.0</v>
      </c>
      <c r="I65" s="3">
        <f t="shared" si="1"/>
        <v>0.05</v>
      </c>
      <c r="J65" s="3">
        <f t="shared" si="2"/>
        <v>2.5</v>
      </c>
      <c r="K65" s="3">
        <f t="shared" si="14"/>
        <v>293</v>
      </c>
      <c r="L65" s="3">
        <f t="shared" si="4"/>
        <v>15000</v>
      </c>
      <c r="M65" s="3">
        <f t="shared" si="5"/>
        <v>4200</v>
      </c>
      <c r="N65" s="3">
        <f t="shared" si="6"/>
        <v>19200</v>
      </c>
      <c r="O65" s="3">
        <f t="shared" si="7"/>
        <v>350</v>
      </c>
    </row>
    <row r="66" ht="14.25" customHeight="1">
      <c r="A66" s="3">
        <v>377.0</v>
      </c>
      <c r="B66" s="2">
        <v>44525.0</v>
      </c>
      <c r="C66" s="3" t="s">
        <v>97</v>
      </c>
      <c r="D66" s="3" t="s">
        <v>61</v>
      </c>
      <c r="E66" s="3" t="s">
        <v>16</v>
      </c>
      <c r="F66" s="3">
        <v>120.0</v>
      </c>
      <c r="G66" s="3">
        <v>280.0</v>
      </c>
      <c r="H66" s="3">
        <v>28.0</v>
      </c>
      <c r="I66" s="3">
        <f t="shared" si="1"/>
        <v>0.05</v>
      </c>
      <c r="J66" s="3">
        <f t="shared" si="2"/>
        <v>6</v>
      </c>
      <c r="K66" s="3">
        <f t="shared" si="14"/>
        <v>273</v>
      </c>
      <c r="L66" s="3">
        <f t="shared" si="4"/>
        <v>33600</v>
      </c>
      <c r="M66" s="3">
        <f t="shared" si="5"/>
        <v>9408</v>
      </c>
      <c r="N66" s="3">
        <f t="shared" si="6"/>
        <v>43008</v>
      </c>
      <c r="O66" s="3">
        <f t="shared" si="7"/>
        <v>840</v>
      </c>
    </row>
    <row r="67" ht="14.25" customHeight="1">
      <c r="A67" s="3">
        <v>385.0</v>
      </c>
      <c r="B67" s="2">
        <v>44518.0</v>
      </c>
      <c r="C67" s="3" t="s">
        <v>45</v>
      </c>
      <c r="D67" s="3" t="s">
        <v>59</v>
      </c>
      <c r="E67" s="3" t="s">
        <v>16</v>
      </c>
      <c r="F67" s="3">
        <v>135.0</v>
      </c>
      <c r="G67" s="3">
        <v>280.0</v>
      </c>
      <c r="H67" s="3">
        <v>28.0</v>
      </c>
      <c r="I67" s="3">
        <f t="shared" si="1"/>
        <v>0.05</v>
      </c>
      <c r="J67" s="3">
        <f t="shared" si="2"/>
        <v>6.75</v>
      </c>
      <c r="K67" s="3">
        <f t="shared" si="14"/>
        <v>273</v>
      </c>
      <c r="L67" s="3">
        <f t="shared" si="4"/>
        <v>37800</v>
      </c>
      <c r="M67" s="3">
        <f t="shared" si="5"/>
        <v>10584</v>
      </c>
      <c r="N67" s="3">
        <f t="shared" si="6"/>
        <v>48384</v>
      </c>
      <c r="O67" s="3">
        <f t="shared" si="7"/>
        <v>945</v>
      </c>
    </row>
    <row r="68" ht="14.25" customHeight="1">
      <c r="A68" s="3">
        <v>386.0</v>
      </c>
      <c r="B68" s="2">
        <v>44519.0</v>
      </c>
      <c r="C68" s="3" t="s">
        <v>55</v>
      </c>
      <c r="D68" s="3" t="s">
        <v>56</v>
      </c>
      <c r="E68" s="3" t="s">
        <v>24</v>
      </c>
      <c r="F68" s="3">
        <v>150.0</v>
      </c>
      <c r="G68" s="3">
        <v>280.0</v>
      </c>
      <c r="H68" s="3">
        <v>28.0</v>
      </c>
      <c r="I68" s="3">
        <f t="shared" si="1"/>
        <v>0.05</v>
      </c>
      <c r="J68" s="3">
        <f t="shared" si="2"/>
        <v>7.5</v>
      </c>
      <c r="K68" s="3">
        <f t="shared" si="14"/>
        <v>273</v>
      </c>
      <c r="L68" s="3">
        <f t="shared" si="4"/>
        <v>42000</v>
      </c>
      <c r="M68" s="3">
        <f t="shared" si="5"/>
        <v>11760</v>
      </c>
      <c r="N68" s="3">
        <f t="shared" si="6"/>
        <v>53760</v>
      </c>
      <c r="O68" s="3">
        <f t="shared" si="7"/>
        <v>1050</v>
      </c>
    </row>
    <row r="69" ht="14.25" customHeight="1">
      <c r="A69" s="3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86"/>
    <col customWidth="1" min="3" max="3" width="26.29"/>
    <col customWidth="1" min="4" max="4" width="12.71"/>
    <col customWidth="1" min="5" max="5" width="18.86"/>
    <col customWidth="1" min="6" max="6" width="13.43"/>
    <col customWidth="1" min="7" max="26" width="8.71"/>
  </cols>
  <sheetData>
    <row r="1" ht="14.25" customHeight="1">
      <c r="A1" s="6" t="s">
        <v>115</v>
      </c>
      <c r="B1" s="6" t="s">
        <v>116</v>
      </c>
      <c r="C1" s="6" t="s">
        <v>117</v>
      </c>
      <c r="D1" s="10" t="s">
        <v>118</v>
      </c>
      <c r="E1" s="6" t="s">
        <v>119</v>
      </c>
      <c r="F1" s="6" t="s">
        <v>120</v>
      </c>
    </row>
    <row r="2" ht="14.25" customHeight="1">
      <c r="A2" s="15" t="s">
        <v>121</v>
      </c>
      <c r="B2" s="6" t="s">
        <v>122</v>
      </c>
      <c r="C2" s="6">
        <v>300.0</v>
      </c>
      <c r="D2" s="10">
        <v>15000.0</v>
      </c>
      <c r="E2" s="6">
        <v>625.0</v>
      </c>
      <c r="F2" s="6">
        <v>650.0</v>
      </c>
    </row>
    <row r="3" ht="14.25" customHeight="1">
      <c r="A3" s="15" t="s">
        <v>123</v>
      </c>
      <c r="B3" s="6" t="s">
        <v>122</v>
      </c>
      <c r="C3" s="6">
        <v>350.0</v>
      </c>
      <c r="D3" s="10">
        <v>15000.0</v>
      </c>
      <c r="E3" s="6">
        <v>525.0</v>
      </c>
      <c r="F3" s="6">
        <v>750.0</v>
      </c>
    </row>
    <row r="4" ht="14.25" customHeight="1">
      <c r="A4" s="15" t="s">
        <v>124</v>
      </c>
      <c r="B4" s="6" t="s">
        <v>122</v>
      </c>
      <c r="C4" s="6">
        <v>325.0</v>
      </c>
      <c r="D4" s="10">
        <v>15000.0</v>
      </c>
      <c r="E4" s="6">
        <v>680.0</v>
      </c>
      <c r="F4" s="6">
        <v>1200.0</v>
      </c>
    </row>
    <row r="5" ht="14.25" customHeight="1">
      <c r="A5" s="15" t="s">
        <v>125</v>
      </c>
      <c r="B5" s="6" t="s">
        <v>122</v>
      </c>
      <c r="C5" s="6">
        <v>350.0</v>
      </c>
      <c r="D5" s="10">
        <v>15000.0</v>
      </c>
      <c r="E5" s="6">
        <v>700.0</v>
      </c>
      <c r="F5" s="6">
        <v>800.0</v>
      </c>
    </row>
    <row r="6" ht="14.25" customHeight="1">
      <c r="A6" s="15" t="s">
        <v>126</v>
      </c>
      <c r="B6" s="6" t="s">
        <v>122</v>
      </c>
      <c r="C6" s="6">
        <v>340.0</v>
      </c>
      <c r="D6" s="10">
        <v>15000.0</v>
      </c>
      <c r="E6" s="6">
        <v>650.0</v>
      </c>
      <c r="F6" s="6">
        <v>450.0</v>
      </c>
    </row>
    <row r="7" ht="14.25" customHeight="1">
      <c r="A7" s="15" t="s">
        <v>127</v>
      </c>
      <c r="B7" s="6" t="s">
        <v>122</v>
      </c>
      <c r="C7" s="6">
        <v>300.0</v>
      </c>
      <c r="D7" s="10">
        <v>15000.0</v>
      </c>
      <c r="E7" s="6">
        <v>745.0</v>
      </c>
      <c r="F7" s="6">
        <v>630.0</v>
      </c>
    </row>
    <row r="8" ht="14.25" customHeight="1">
      <c r="A8" s="15" t="s">
        <v>128</v>
      </c>
      <c r="B8" s="6" t="s">
        <v>122</v>
      </c>
      <c r="C8" s="6">
        <v>360.0</v>
      </c>
      <c r="D8" s="10">
        <v>15000.0</v>
      </c>
      <c r="E8" s="6">
        <v>856.0</v>
      </c>
      <c r="F8" s="6">
        <v>692.0</v>
      </c>
    </row>
    <row r="9" ht="14.25" customHeight="1">
      <c r="A9" s="15" t="s">
        <v>129</v>
      </c>
      <c r="B9" s="6" t="s">
        <v>122</v>
      </c>
      <c r="C9" s="6">
        <v>370.0</v>
      </c>
      <c r="D9" s="10">
        <v>15000.0</v>
      </c>
      <c r="E9" s="6">
        <v>756.0</v>
      </c>
      <c r="F9" s="6">
        <v>456.0</v>
      </c>
    </row>
    <row r="10" ht="14.25" customHeight="1">
      <c r="A10" s="15" t="s">
        <v>130</v>
      </c>
      <c r="B10" s="6" t="s">
        <v>122</v>
      </c>
      <c r="C10" s="6">
        <v>330.0</v>
      </c>
      <c r="D10" s="10">
        <v>15000.0</v>
      </c>
      <c r="E10" s="6">
        <v>652.0</v>
      </c>
      <c r="F10" s="6">
        <v>1234.0</v>
      </c>
    </row>
    <row r="11" ht="14.25" customHeight="1">
      <c r="A11" s="15" t="s">
        <v>131</v>
      </c>
      <c r="B11" s="6" t="s">
        <v>122</v>
      </c>
      <c r="C11" s="6">
        <v>310.0</v>
      </c>
      <c r="D11" s="10">
        <v>15000.0</v>
      </c>
      <c r="E11" s="6">
        <v>875.0</v>
      </c>
      <c r="F11" s="6">
        <v>900.0</v>
      </c>
    </row>
    <row r="12" ht="14.25" customHeight="1">
      <c r="A12" s="15" t="s">
        <v>132</v>
      </c>
      <c r="B12" s="6" t="s">
        <v>122</v>
      </c>
      <c r="C12" s="6">
        <v>330.0</v>
      </c>
      <c r="D12" s="10">
        <v>15000.0</v>
      </c>
      <c r="E12" s="6">
        <v>525.0</v>
      </c>
      <c r="F12" s="6">
        <v>450.0</v>
      </c>
    </row>
    <row r="13" ht="14.25" customHeight="1">
      <c r="A13" s="15" t="s">
        <v>133</v>
      </c>
      <c r="B13" s="6" t="s">
        <v>122</v>
      </c>
      <c r="C13" s="6">
        <v>320.0</v>
      </c>
      <c r="D13" s="10">
        <v>15000.0</v>
      </c>
      <c r="E13" s="6">
        <v>625.0</v>
      </c>
      <c r="F13" s="6">
        <v>235.0</v>
      </c>
    </row>
    <row r="14" ht="14.25" customHeight="1">
      <c r="A14" s="15" t="s">
        <v>121</v>
      </c>
      <c r="B14" s="6" t="s">
        <v>122</v>
      </c>
      <c r="C14" s="6">
        <v>325.0</v>
      </c>
      <c r="D14" s="10">
        <v>20000.0</v>
      </c>
      <c r="E14" s="6">
        <v>725.0</v>
      </c>
      <c r="F14" s="6">
        <v>450.0</v>
      </c>
    </row>
    <row r="15" ht="14.25" customHeight="1">
      <c r="A15" s="15" t="s">
        <v>123</v>
      </c>
      <c r="B15" s="6" t="s">
        <v>122</v>
      </c>
      <c r="C15" s="6">
        <v>300.0</v>
      </c>
      <c r="D15" s="10">
        <v>20000.0</v>
      </c>
      <c r="E15" s="6">
        <v>628.0</v>
      </c>
      <c r="F15" s="6">
        <v>350.0</v>
      </c>
    </row>
    <row r="16" ht="14.25" customHeight="1">
      <c r="A16" s="15" t="s">
        <v>124</v>
      </c>
      <c r="B16" s="6" t="s">
        <v>122</v>
      </c>
      <c r="C16" s="6">
        <v>310.0</v>
      </c>
      <c r="D16" s="10">
        <v>20000.0</v>
      </c>
      <c r="E16" s="6">
        <v>654.0</v>
      </c>
      <c r="F16" s="6">
        <v>450.0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2023-05-05T16:43:04Z</dcterms:created>
  <dc:creator>amit kumar</dc:creator>
</cp:coreProperties>
</file>