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b\OneDrive\Desktop\placement\Term 4\AMDA\"/>
    </mc:Choice>
  </mc:AlternateContent>
  <bookViews>
    <workbookView xWindow="0" yWindow="0" windowWidth="23040" windowHeight="9192" tabRatio="743"/>
  </bookViews>
  <sheets>
    <sheet name="Data" sheetId="1" r:id="rId1"/>
    <sheet name="Naive" sheetId="2" r:id="rId2"/>
    <sheet name="Moving Average" sheetId="3" r:id="rId3"/>
    <sheet name="Exponential Smoothing" sheetId="4" r:id="rId4"/>
    <sheet name="ARIMA" sheetId="5" r:id="rId5"/>
    <sheet name="BIvariate Regression" sheetId="7" r:id="rId6"/>
    <sheet name="Multivariate with dummy" sheetId="8" r:id="rId7"/>
    <sheet name="Intercept &amp; slope dummy" sheetId="10" r:id="rId8"/>
    <sheet name="Comparison" sheetId="9" r:id="rId9"/>
    <sheet name="rough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0" l="1"/>
  <c r="G31" i="10"/>
  <c r="H31" i="10"/>
  <c r="E31" i="10"/>
  <c r="F29" i="8"/>
  <c r="G29" i="8"/>
  <c r="H29" i="8"/>
  <c r="E29" i="8"/>
  <c r="F28" i="7"/>
  <c r="G28" i="7"/>
  <c r="H28" i="7"/>
  <c r="E28" i="7"/>
  <c r="E21" i="5"/>
  <c r="F21" i="5"/>
  <c r="G21" i="5"/>
  <c r="D21" i="5"/>
  <c r="E57" i="4"/>
  <c r="F57" i="4"/>
  <c r="G57" i="4"/>
  <c r="D57" i="4"/>
  <c r="E40" i="4"/>
  <c r="F40" i="4"/>
  <c r="G40" i="4"/>
  <c r="D40" i="4"/>
  <c r="E23" i="4"/>
  <c r="F23" i="4"/>
  <c r="G23" i="4"/>
  <c r="D23" i="4"/>
  <c r="K46" i="3"/>
  <c r="L46" i="3"/>
  <c r="M46" i="3"/>
  <c r="J46" i="3"/>
  <c r="K29" i="3"/>
  <c r="L29" i="3"/>
  <c r="M29" i="3"/>
  <c r="J29" i="3"/>
  <c r="K12" i="3"/>
  <c r="L12" i="3"/>
  <c r="M12" i="3"/>
  <c r="J12" i="3"/>
  <c r="M15" i="2"/>
  <c r="N15" i="2"/>
  <c r="O15" i="2"/>
  <c r="L15" i="2"/>
  <c r="H30" i="10"/>
  <c r="F30" i="10"/>
  <c r="E30" i="10"/>
  <c r="G30" i="10" s="1"/>
  <c r="H29" i="10"/>
  <c r="F29" i="10"/>
  <c r="E29" i="10"/>
  <c r="G29" i="10" s="1"/>
  <c r="H28" i="10"/>
  <c r="D36" i="10" s="1"/>
  <c r="F28" i="10"/>
  <c r="E28" i="10"/>
  <c r="G28" i="10" s="1"/>
  <c r="H27" i="10"/>
  <c r="F27" i="10"/>
  <c r="E27" i="10"/>
  <c r="G27" i="10" s="1"/>
  <c r="H26" i="10"/>
  <c r="F26" i="10"/>
  <c r="E26" i="10"/>
  <c r="G26" i="10" s="1"/>
  <c r="H25" i="10"/>
  <c r="F25" i="10"/>
  <c r="E25" i="10"/>
  <c r="G25" i="10" s="1"/>
  <c r="H24" i="10"/>
  <c r="F24" i="10"/>
  <c r="E24" i="10"/>
  <c r="G24" i="10" s="1"/>
  <c r="G13" i="10"/>
  <c r="G14" i="10"/>
  <c r="G15" i="10"/>
  <c r="G16" i="10"/>
  <c r="G17" i="10"/>
  <c r="G18" i="10"/>
  <c r="G12" i="10"/>
  <c r="F13" i="10"/>
  <c r="F14" i="10"/>
  <c r="F15" i="10"/>
  <c r="F16" i="10"/>
  <c r="F17" i="10"/>
  <c r="F18" i="10"/>
  <c r="F12" i="10"/>
  <c r="D34" i="10" l="1"/>
  <c r="D35" i="10" s="1"/>
  <c r="D33" i="10"/>
  <c r="F12" i="8" l="1"/>
  <c r="F13" i="8"/>
  <c r="F14" i="8"/>
  <c r="F15" i="8"/>
  <c r="F16" i="8"/>
  <c r="F17" i="8"/>
  <c r="F11" i="8"/>
  <c r="H28" i="8"/>
  <c r="F28" i="8"/>
  <c r="E28" i="8"/>
  <c r="G28" i="8" s="1"/>
  <c r="H27" i="8"/>
  <c r="F27" i="8"/>
  <c r="E27" i="8"/>
  <c r="G27" i="8" s="1"/>
  <c r="H26" i="8"/>
  <c r="F26" i="8"/>
  <c r="E26" i="8"/>
  <c r="G26" i="8" s="1"/>
  <c r="D32" i="8" s="1"/>
  <c r="D33" i="8" s="1"/>
  <c r="H25" i="8"/>
  <c r="F25" i="8"/>
  <c r="E25" i="8"/>
  <c r="G25" i="8" s="1"/>
  <c r="H24" i="8"/>
  <c r="F24" i="8"/>
  <c r="E24" i="8"/>
  <c r="G24" i="8" s="1"/>
  <c r="H23" i="8"/>
  <c r="F23" i="8"/>
  <c r="E23" i="8"/>
  <c r="G23" i="8" s="1"/>
  <c r="H22" i="8"/>
  <c r="G22" i="8"/>
  <c r="F22" i="8"/>
  <c r="E22" i="8"/>
  <c r="F11" i="7"/>
  <c r="F12" i="7"/>
  <c r="F13" i="7"/>
  <c r="F14" i="7"/>
  <c r="F15" i="7"/>
  <c r="F16" i="7"/>
  <c r="F10" i="7"/>
  <c r="H27" i="7"/>
  <c r="G27" i="7"/>
  <c r="F27" i="7"/>
  <c r="E27" i="7"/>
  <c r="H26" i="7"/>
  <c r="F26" i="7"/>
  <c r="E26" i="7"/>
  <c r="G26" i="7" s="1"/>
  <c r="H25" i="7"/>
  <c r="D33" i="7" s="1"/>
  <c r="G25" i="7"/>
  <c r="F25" i="7"/>
  <c r="E25" i="7"/>
  <c r="H24" i="7"/>
  <c r="G24" i="7"/>
  <c r="F24" i="7"/>
  <c r="E24" i="7"/>
  <c r="H23" i="7"/>
  <c r="G23" i="7"/>
  <c r="F23" i="7"/>
  <c r="E23" i="7"/>
  <c r="H22" i="7"/>
  <c r="G22" i="7"/>
  <c r="F22" i="7"/>
  <c r="E22" i="7"/>
  <c r="H21" i="7"/>
  <c r="G21" i="7"/>
  <c r="F21" i="7"/>
  <c r="E21" i="7"/>
  <c r="G20" i="5"/>
  <c r="F20" i="5"/>
  <c r="E20" i="5"/>
  <c r="D20" i="5"/>
  <c r="G19" i="5"/>
  <c r="F19" i="5"/>
  <c r="E19" i="5"/>
  <c r="C23" i="5" s="1"/>
  <c r="D19" i="5"/>
  <c r="G18" i="5"/>
  <c r="C26" i="5" s="1"/>
  <c r="F18" i="5"/>
  <c r="C24" i="5" s="1"/>
  <c r="C25" i="5" s="1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S23" i="6"/>
  <c r="U23" i="6" s="1"/>
  <c r="T23" i="6"/>
  <c r="V23" i="6"/>
  <c r="V29" i="6"/>
  <c r="T29" i="6"/>
  <c r="S29" i="6"/>
  <c r="U29" i="6" s="1"/>
  <c r="V28" i="6"/>
  <c r="T28" i="6"/>
  <c r="S28" i="6"/>
  <c r="U28" i="6" s="1"/>
  <c r="V27" i="6"/>
  <c r="T27" i="6"/>
  <c r="S27" i="6"/>
  <c r="V26" i="6"/>
  <c r="T26" i="6"/>
  <c r="S26" i="6"/>
  <c r="U26" i="6" s="1"/>
  <c r="V25" i="6"/>
  <c r="T25" i="6"/>
  <c r="S25" i="6"/>
  <c r="U25" i="6" s="1"/>
  <c r="V24" i="6"/>
  <c r="T24" i="6"/>
  <c r="S24" i="6"/>
  <c r="U24" i="6" s="1"/>
  <c r="G56" i="4"/>
  <c r="E56" i="4"/>
  <c r="D56" i="4"/>
  <c r="F56" i="4" s="1"/>
  <c r="G55" i="4"/>
  <c r="E55" i="4"/>
  <c r="D55" i="4"/>
  <c r="F55" i="4" s="1"/>
  <c r="G54" i="4"/>
  <c r="F54" i="4"/>
  <c r="E54" i="4"/>
  <c r="D54" i="4"/>
  <c r="G53" i="4"/>
  <c r="E53" i="4"/>
  <c r="D53" i="4"/>
  <c r="F53" i="4" s="1"/>
  <c r="G52" i="4"/>
  <c r="E52" i="4"/>
  <c r="D52" i="4"/>
  <c r="F52" i="4" s="1"/>
  <c r="G51" i="4"/>
  <c r="E51" i="4"/>
  <c r="D51" i="4"/>
  <c r="F51" i="4" s="1"/>
  <c r="G50" i="4"/>
  <c r="E50" i="4"/>
  <c r="D50" i="4"/>
  <c r="F50" i="4" s="1"/>
  <c r="G39" i="4"/>
  <c r="E39" i="4"/>
  <c r="D39" i="4"/>
  <c r="F39" i="4" s="1"/>
  <c r="G38" i="4"/>
  <c r="E38" i="4"/>
  <c r="D38" i="4"/>
  <c r="G37" i="4"/>
  <c r="E37" i="4"/>
  <c r="C42" i="4" s="1"/>
  <c r="D37" i="4"/>
  <c r="F37" i="4" s="1"/>
  <c r="G36" i="4"/>
  <c r="E36" i="4"/>
  <c r="D36" i="4"/>
  <c r="F36" i="4" s="1"/>
  <c r="G35" i="4"/>
  <c r="E35" i="4"/>
  <c r="D35" i="4"/>
  <c r="F35" i="4" s="1"/>
  <c r="G34" i="4"/>
  <c r="E34" i="4"/>
  <c r="D34" i="4"/>
  <c r="F34" i="4" s="1"/>
  <c r="G33" i="4"/>
  <c r="E33" i="4"/>
  <c r="D33" i="4"/>
  <c r="F33" i="4" s="1"/>
  <c r="G22" i="4"/>
  <c r="E22" i="4"/>
  <c r="D22" i="4"/>
  <c r="F22" i="4" s="1"/>
  <c r="G21" i="4"/>
  <c r="E21" i="4"/>
  <c r="D21" i="4"/>
  <c r="F21" i="4" s="1"/>
  <c r="G20" i="4"/>
  <c r="E20" i="4"/>
  <c r="D20" i="4"/>
  <c r="G19" i="4"/>
  <c r="E19" i="4"/>
  <c r="D19" i="4"/>
  <c r="F19" i="4" s="1"/>
  <c r="G18" i="4"/>
  <c r="E18" i="4"/>
  <c r="D18" i="4"/>
  <c r="F18" i="4" s="1"/>
  <c r="G17" i="4"/>
  <c r="E17" i="4"/>
  <c r="D17" i="4"/>
  <c r="F17" i="4" s="1"/>
  <c r="G16" i="4"/>
  <c r="E16" i="4"/>
  <c r="D16" i="4"/>
  <c r="F16" i="4" s="1"/>
  <c r="M45" i="3"/>
  <c r="K45" i="3"/>
  <c r="J45" i="3"/>
  <c r="L45" i="3" s="1"/>
  <c r="M44" i="3"/>
  <c r="K44" i="3"/>
  <c r="J44" i="3"/>
  <c r="L44" i="3" s="1"/>
  <c r="M43" i="3"/>
  <c r="K43" i="3"/>
  <c r="J43" i="3"/>
  <c r="L43" i="3" s="1"/>
  <c r="M42" i="3"/>
  <c r="K42" i="3"/>
  <c r="J42" i="3"/>
  <c r="L42" i="3" s="1"/>
  <c r="M41" i="3"/>
  <c r="K41" i="3"/>
  <c r="J41" i="3"/>
  <c r="L41" i="3" s="1"/>
  <c r="M40" i="3"/>
  <c r="K40" i="3"/>
  <c r="J40" i="3"/>
  <c r="L40" i="3" s="1"/>
  <c r="M39" i="3"/>
  <c r="K39" i="3"/>
  <c r="J39" i="3"/>
  <c r="L39" i="3" s="1"/>
  <c r="M28" i="3"/>
  <c r="L28" i="3"/>
  <c r="K28" i="3"/>
  <c r="J28" i="3"/>
  <c r="M27" i="3"/>
  <c r="K27" i="3"/>
  <c r="J27" i="3"/>
  <c r="L27" i="3" s="1"/>
  <c r="M26" i="3"/>
  <c r="K26" i="3"/>
  <c r="J26" i="3"/>
  <c r="L26" i="3" s="1"/>
  <c r="M25" i="3"/>
  <c r="K25" i="3"/>
  <c r="J25" i="3"/>
  <c r="L25" i="3" s="1"/>
  <c r="M24" i="3"/>
  <c r="K24" i="3"/>
  <c r="J24" i="3"/>
  <c r="L24" i="3" s="1"/>
  <c r="M23" i="3"/>
  <c r="K23" i="3"/>
  <c r="J23" i="3"/>
  <c r="L23" i="3" s="1"/>
  <c r="M22" i="3"/>
  <c r="K22" i="3"/>
  <c r="J22" i="3"/>
  <c r="L22" i="3" s="1"/>
  <c r="M11" i="3"/>
  <c r="J11" i="3"/>
  <c r="L11" i="3" s="1"/>
  <c r="K11" i="3"/>
  <c r="M10" i="3"/>
  <c r="K10" i="3"/>
  <c r="J10" i="3"/>
  <c r="L10" i="3" s="1"/>
  <c r="J9" i="3"/>
  <c r="L9" i="3" s="1"/>
  <c r="M9" i="3"/>
  <c r="M8" i="3"/>
  <c r="K8" i="3"/>
  <c r="J8" i="3"/>
  <c r="L8" i="3" s="1"/>
  <c r="M7" i="3"/>
  <c r="K7" i="3"/>
  <c r="J7" i="3"/>
  <c r="L7" i="3" s="1"/>
  <c r="M6" i="3"/>
  <c r="K6" i="3"/>
  <c r="J6" i="3"/>
  <c r="L6" i="3" s="1"/>
  <c r="M5" i="3"/>
  <c r="K5" i="3"/>
  <c r="J5" i="3"/>
  <c r="L5" i="3" s="1"/>
  <c r="E54" i="3"/>
  <c r="E55" i="3"/>
  <c r="E56" i="3"/>
  <c r="E57" i="3"/>
  <c r="E58" i="3"/>
  <c r="E59" i="3"/>
  <c r="D54" i="3"/>
  <c r="D55" i="3"/>
  <c r="D56" i="3"/>
  <c r="D57" i="3"/>
  <c r="D58" i="3"/>
  <c r="D59" i="3"/>
  <c r="C54" i="3"/>
  <c r="C55" i="3"/>
  <c r="C56" i="3"/>
  <c r="C57" i="3"/>
  <c r="C58" i="3"/>
  <c r="C59" i="3"/>
  <c r="E53" i="3"/>
  <c r="D53" i="3"/>
  <c r="C53" i="3"/>
  <c r="K14" i="2"/>
  <c r="O14" i="2" s="1"/>
  <c r="K13" i="2"/>
  <c r="M13" i="2" s="1"/>
  <c r="K12" i="2"/>
  <c r="M12" i="2" s="1"/>
  <c r="O8" i="2"/>
  <c r="O9" i="2"/>
  <c r="O10" i="2"/>
  <c r="O11" i="2"/>
  <c r="N8" i="2"/>
  <c r="N9" i="2"/>
  <c r="N10" i="2"/>
  <c r="N11" i="2"/>
  <c r="M8" i="2"/>
  <c r="M9" i="2"/>
  <c r="M10" i="2"/>
  <c r="M11" i="2"/>
  <c r="M14" i="2"/>
  <c r="L8" i="2"/>
  <c r="L9" i="2"/>
  <c r="L10" i="2"/>
  <c r="L11" i="2"/>
  <c r="L12" i="2"/>
  <c r="N12" i="2" s="1"/>
  <c r="L14" i="2"/>
  <c r="N14" i="2" s="1"/>
  <c r="O13" i="2"/>
  <c r="L13" i="2"/>
  <c r="N13" i="2" s="1"/>
  <c r="O12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3" i="2"/>
  <c r="I48" i="3" l="1"/>
  <c r="I51" i="3"/>
  <c r="D31" i="8"/>
  <c r="D34" i="8"/>
  <c r="D30" i="7"/>
  <c r="D31" i="7"/>
  <c r="D32" i="7" s="1"/>
  <c r="V30" i="6"/>
  <c r="R35" i="6" s="1"/>
  <c r="T30" i="6"/>
  <c r="R32" i="6" s="1"/>
  <c r="S30" i="6"/>
  <c r="U27" i="6"/>
  <c r="U30" i="6" s="1"/>
  <c r="R33" i="6" s="1"/>
  <c r="R34" i="6" s="1"/>
  <c r="C62" i="4"/>
  <c r="C59" i="4"/>
  <c r="F38" i="4"/>
  <c r="C43" i="4" s="1"/>
  <c r="C44" i="4" s="1"/>
  <c r="C45" i="4"/>
  <c r="C25" i="4"/>
  <c r="C28" i="4"/>
  <c r="C60" i="4"/>
  <c r="C61" i="4" s="1"/>
  <c r="F20" i="4"/>
  <c r="C26" i="4" s="1"/>
  <c r="C27" i="4" s="1"/>
  <c r="I49" i="3"/>
  <c r="I50" i="3" s="1"/>
  <c r="I34" i="3"/>
  <c r="I31" i="3"/>
  <c r="I32" i="3"/>
  <c r="I33" i="3" s="1"/>
  <c r="I17" i="3"/>
  <c r="I15" i="3"/>
  <c r="I16" i="3" s="1"/>
  <c r="K9" i="3"/>
  <c r="I14" i="3" s="1"/>
  <c r="K18" i="2" l="1"/>
  <c r="K19" i="2" s="1"/>
  <c r="K20" i="2"/>
  <c r="K17" i="2" l="1"/>
</calcChain>
</file>

<file path=xl/sharedStrings.xml><?xml version="1.0" encoding="utf-8"?>
<sst xmlns="http://schemas.openxmlformats.org/spreadsheetml/2006/main" count="518" uniqueCount="86">
  <si>
    <t>Year</t>
  </si>
  <si>
    <t>LifeExpectancy</t>
  </si>
  <si>
    <t>D</t>
  </si>
  <si>
    <t>ChildMortalityper1000</t>
  </si>
  <si>
    <t>Predicted</t>
  </si>
  <si>
    <t>Period</t>
  </si>
  <si>
    <t>Actual</t>
  </si>
  <si>
    <t>Forecast</t>
  </si>
  <si>
    <t>Error</t>
  </si>
  <si>
    <t xml:space="preserve">Absolute Value of Error </t>
  </si>
  <si>
    <t>Square  of Error</t>
  </si>
  <si>
    <t>Absolute Values of Errors Divided by Actual Values.</t>
  </si>
  <si>
    <t>year</t>
  </si>
  <si>
    <t xml:space="preserve"> At</t>
  </si>
  <si>
    <t>Ft</t>
  </si>
  <si>
    <t xml:space="preserve"> At -Ft</t>
  </si>
  <si>
    <t>| At -Ft|</t>
  </si>
  <si>
    <t>( At -Ft)^2</t>
  </si>
  <si>
    <t>| (At -Ft)/At|</t>
  </si>
  <si>
    <t>Totals</t>
  </si>
  <si>
    <t>n</t>
  </si>
  <si>
    <t>MAD</t>
  </si>
  <si>
    <t>MSE</t>
  </si>
  <si>
    <t>RMSE</t>
  </si>
  <si>
    <t>MAPE</t>
  </si>
  <si>
    <t>3 year</t>
  </si>
  <si>
    <t>4 year</t>
  </si>
  <si>
    <t>5 year</t>
  </si>
  <si>
    <t>3 Year</t>
  </si>
  <si>
    <t>4 Year</t>
  </si>
  <si>
    <t>5 Year</t>
  </si>
  <si>
    <t>Model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</si>
  <si>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</si>
  <si>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</si>
  <si>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</si>
  <si>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</si>
  <si>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</si>
  <si>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</si>
  <si>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</si>
  <si>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</si>
  <si>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</si>
  <si>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LifeExpectancy-Model_1</t>
  </si>
  <si>
    <t>UCL</t>
  </si>
  <si>
    <t>LCL</t>
  </si>
  <si>
    <t>For each model, forecasts start after the last non-missing in the range of the requested estimation period, and end at the last period for which non-missing values of all the predictors are available or at the end date of the requested forecast period, whichever is earlier.</t>
  </si>
  <si>
    <t>Simple</t>
  </si>
  <si>
    <t>Holt's Linear Trend</t>
  </si>
  <si>
    <t>Damped Trend</t>
  </si>
  <si>
    <t>ARIMA (0,2,6)</t>
  </si>
  <si>
    <t>ARIMA</t>
  </si>
  <si>
    <t>Unstandardized Coefficients</t>
  </si>
  <si>
    <t>Standardized Coefficients</t>
  </si>
  <si>
    <t>t</t>
  </si>
  <si>
    <t>Sig.</t>
  </si>
  <si>
    <t>95.0% Confidence Interval for B</t>
  </si>
  <si>
    <t>B</t>
  </si>
  <si>
    <t>Std. Error</t>
  </si>
  <si>
    <t>Beta</t>
  </si>
  <si>
    <t>Lower Bound</t>
  </si>
  <si>
    <t>Upper Bound</t>
  </si>
  <si>
    <t>1</t>
  </si>
  <si>
    <t>(Constant)</t>
  </si>
  <si>
    <t>a. Dependent Variable: LifeExpectancy</t>
  </si>
  <si>
    <r>
      <t>Coefficients</t>
    </r>
    <r>
      <rPr>
        <b/>
        <vertAlign val="superscript"/>
        <sz val="9"/>
        <color indexed="8"/>
        <rFont val="Arial Bold"/>
      </rPr>
      <t>a</t>
    </r>
  </si>
  <si>
    <t>MAPE (%)</t>
  </si>
  <si>
    <t>Forecasted</t>
  </si>
  <si>
    <t>Extrapolative methods</t>
  </si>
  <si>
    <t>2. Moving Average</t>
  </si>
  <si>
    <t>i. 3 year</t>
  </si>
  <si>
    <t>ii. 4 year</t>
  </si>
  <si>
    <t>iii. 5 year</t>
  </si>
  <si>
    <t xml:space="preserve">3. Exponential Smoothing </t>
  </si>
  <si>
    <t>i. Simple</t>
  </si>
  <si>
    <t xml:space="preserve">ii. Holt's Linear Trend </t>
  </si>
  <si>
    <t>iii. Damped Trend</t>
  </si>
  <si>
    <t>4. ARIMA (0,2,6)</t>
  </si>
  <si>
    <t>Explanatory Methods</t>
  </si>
  <si>
    <t>1. Bivariate Regression</t>
  </si>
  <si>
    <t>2. Multivariate regression with dummy</t>
  </si>
  <si>
    <t>3. Mutivarite regression with slope and intercept dummy</t>
  </si>
  <si>
    <t>D_ChildMortality</t>
  </si>
  <si>
    <r>
      <t xml:space="preserve">Estimated Equation: LifeExpectancy = 77.330 </t>
    </r>
    <r>
      <rPr>
        <b/>
        <sz val="9"/>
        <color rgb="FF000000"/>
        <rFont val="Arial"/>
        <family val="2"/>
      </rPr>
      <t>- 3.765* D - .136* ChildMortalityper1000 + .023* D_ChildMortalityper1000</t>
    </r>
  </si>
  <si>
    <t>Bivariate</t>
  </si>
  <si>
    <t>Dummy</t>
  </si>
  <si>
    <t>Rank</t>
  </si>
  <si>
    <t>1. 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</si>
</sst>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"/>
    <numFmt numFmtId="166" formatCode="###0.0"/>
    <numFmt numFmtId="167" formatCode="###0.000"/>
    <numFmt numFmtId="168" formatCode="####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vertAlign val="superscript"/>
      <sz val="9"/>
      <color indexed="8"/>
      <name val="Arial Bold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1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Border="1"/>
    <xf numFmtId="0" fontId="0" fillId="3" borderId="0" xfId="0" applyNumberFormat="1" applyFill="1"/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4" borderId="1" xfId="0" applyFill="1" applyBorder="1"/>
    <xf numFmtId="0" fontId="0" fillId="4" borderId="0" xfId="0" applyNumberFormat="1" applyFill="1"/>
    <xf numFmtId="0" fontId="2" fillId="0" borderId="0" xfId="1"/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8" xfId="1" applyFont="1" applyBorder="1" applyAlignment="1">
      <alignment horizontal="left" vertical="top" wrapText="1"/>
    </xf>
    <xf numFmtId="166" fontId="4" fillId="0" borderId="9" xfId="1" applyNumberFormat="1" applyFont="1" applyBorder="1" applyAlignment="1">
      <alignment horizontal="right" vertical="center"/>
    </xf>
    <xf numFmtId="166" fontId="4" fillId="0" borderId="10" xfId="1" applyNumberFormat="1" applyFont="1" applyBorder="1" applyAlignment="1">
      <alignment horizontal="right" vertical="center"/>
    </xf>
    <xf numFmtId="166" fontId="4" fillId="0" borderId="11" xfId="1" applyNumberFormat="1" applyFont="1" applyBorder="1" applyAlignment="1">
      <alignment horizontal="right" vertical="center"/>
    </xf>
    <xf numFmtId="0" fontId="4" fillId="0" borderId="13" xfId="1" applyFont="1" applyBorder="1" applyAlignment="1">
      <alignment horizontal="left" vertical="top" wrapText="1"/>
    </xf>
    <xf numFmtId="166" fontId="4" fillId="0" borderId="14" xfId="1" applyNumberFormat="1" applyFont="1" applyBorder="1" applyAlignment="1">
      <alignment horizontal="right" vertical="center"/>
    </xf>
    <xf numFmtId="166" fontId="4" fillId="0" borderId="15" xfId="1" applyNumberFormat="1" applyFont="1" applyBorder="1" applyAlignment="1">
      <alignment horizontal="right" vertical="center"/>
    </xf>
    <xf numFmtId="166" fontId="4" fillId="0" borderId="16" xfId="1" applyNumberFormat="1" applyFont="1" applyBorder="1" applyAlignment="1">
      <alignment horizontal="right" vertical="center"/>
    </xf>
    <xf numFmtId="0" fontId="4" fillId="0" borderId="18" xfId="1" applyFont="1" applyBorder="1" applyAlignment="1">
      <alignment horizontal="left" vertical="top" wrapText="1"/>
    </xf>
    <xf numFmtId="166" fontId="4" fillId="0" borderId="19" xfId="1" applyNumberFormat="1" applyFont="1" applyBorder="1" applyAlignment="1">
      <alignment horizontal="right" vertical="center"/>
    </xf>
    <xf numFmtId="166" fontId="4" fillId="0" borderId="20" xfId="1" applyNumberFormat="1" applyFont="1" applyBorder="1" applyAlignment="1">
      <alignment horizontal="right" vertical="center"/>
    </xf>
    <xf numFmtId="166" fontId="4" fillId="0" borderId="21" xfId="1" applyNumberFormat="1" applyFont="1" applyBorder="1" applyAlignment="1">
      <alignment horizontal="right" vertical="center"/>
    </xf>
    <xf numFmtId="0" fontId="2" fillId="0" borderId="0" xfId="2"/>
    <xf numFmtId="0" fontId="4" fillId="0" borderId="24" xfId="2" applyFont="1" applyBorder="1" applyAlignment="1">
      <alignment horizontal="center" wrapText="1"/>
    </xf>
    <xf numFmtId="0" fontId="4" fillId="0" borderId="26" xfId="2" applyFont="1" applyBorder="1" applyAlignment="1">
      <alignment horizontal="center" wrapText="1"/>
    </xf>
    <xf numFmtId="0" fontId="4" fillId="0" borderId="27" xfId="2" applyFont="1" applyBorder="1" applyAlignment="1">
      <alignment horizontal="center" wrapText="1"/>
    </xf>
    <xf numFmtId="0" fontId="4" fillId="0" borderId="28" xfId="2" applyFont="1" applyBorder="1" applyAlignment="1">
      <alignment horizontal="center" wrapText="1"/>
    </xf>
    <xf numFmtId="0" fontId="4" fillId="0" borderId="8" xfId="2" applyFont="1" applyBorder="1" applyAlignment="1">
      <alignment horizontal="left" vertical="top" wrapText="1"/>
    </xf>
    <xf numFmtId="167" fontId="4" fillId="0" borderId="9" xfId="2" applyNumberFormat="1" applyFont="1" applyBorder="1" applyAlignment="1">
      <alignment horizontal="right" vertical="center"/>
    </xf>
    <xf numFmtId="168" fontId="4" fillId="0" borderId="10" xfId="2" applyNumberFormat="1" applyFont="1" applyBorder="1" applyAlignment="1">
      <alignment horizontal="right" vertical="center"/>
    </xf>
    <xf numFmtId="0" fontId="4" fillId="0" borderId="10" xfId="2" applyFont="1" applyBorder="1" applyAlignment="1">
      <alignment horizontal="left" vertical="center" wrapText="1"/>
    </xf>
    <xf numFmtId="167" fontId="4" fillId="0" borderId="10" xfId="2" applyNumberFormat="1" applyFont="1" applyBorder="1" applyAlignment="1">
      <alignment horizontal="right" vertical="center"/>
    </xf>
    <xf numFmtId="167" fontId="4" fillId="0" borderId="11" xfId="2" applyNumberFormat="1" applyFont="1" applyBorder="1" applyAlignment="1">
      <alignment horizontal="right" vertical="center"/>
    </xf>
    <xf numFmtId="0" fontId="4" fillId="0" borderId="18" xfId="2" applyFont="1" applyBorder="1" applyAlignment="1">
      <alignment horizontal="left" vertical="top" wrapText="1"/>
    </xf>
    <xf numFmtId="168" fontId="4" fillId="0" borderId="19" xfId="2" applyNumberFormat="1" applyFont="1" applyBorder="1" applyAlignment="1">
      <alignment horizontal="right" vertical="center"/>
    </xf>
    <xf numFmtId="168" fontId="4" fillId="0" borderId="20" xfId="2" applyNumberFormat="1" applyFont="1" applyBorder="1" applyAlignment="1">
      <alignment horizontal="right" vertical="center"/>
    </xf>
    <xf numFmtId="167" fontId="4" fillId="0" borderId="20" xfId="2" applyNumberFormat="1" applyFont="1" applyBorder="1" applyAlignment="1">
      <alignment horizontal="right" vertical="center"/>
    </xf>
    <xf numFmtId="168" fontId="4" fillId="0" borderId="21" xfId="2" applyNumberFormat="1" applyFont="1" applyBorder="1" applyAlignment="1">
      <alignment horizontal="right" vertical="center"/>
    </xf>
    <xf numFmtId="0" fontId="0" fillId="3" borderId="1" xfId="0" applyNumberFormat="1" applyFill="1" applyBorder="1"/>
    <xf numFmtId="0" fontId="0" fillId="2" borderId="29" xfId="0" applyFont="1" applyFill="1" applyBorder="1"/>
    <xf numFmtId="0" fontId="2" fillId="0" borderId="0" xfId="3"/>
    <xf numFmtId="0" fontId="4" fillId="0" borderId="24" xfId="3" applyFont="1" applyBorder="1" applyAlignment="1">
      <alignment horizontal="center" wrapText="1"/>
    </xf>
    <xf numFmtId="0" fontId="4" fillId="0" borderId="26" xfId="3" applyFont="1" applyBorder="1" applyAlignment="1">
      <alignment horizontal="center" wrapText="1"/>
    </xf>
    <xf numFmtId="0" fontId="4" fillId="0" borderId="27" xfId="3" applyFont="1" applyBorder="1" applyAlignment="1">
      <alignment horizontal="center" wrapText="1"/>
    </xf>
    <xf numFmtId="0" fontId="4" fillId="0" borderId="28" xfId="3" applyFont="1" applyBorder="1" applyAlignment="1">
      <alignment horizontal="center" wrapText="1"/>
    </xf>
    <xf numFmtId="0" fontId="4" fillId="0" borderId="8" xfId="3" applyFont="1" applyBorder="1" applyAlignment="1">
      <alignment horizontal="left" vertical="top" wrapText="1"/>
    </xf>
    <xf numFmtId="167" fontId="4" fillId="0" borderId="9" xfId="3" applyNumberFormat="1" applyFont="1" applyBorder="1" applyAlignment="1">
      <alignment horizontal="right" vertical="center"/>
    </xf>
    <xf numFmtId="168" fontId="4" fillId="0" borderId="10" xfId="3" applyNumberFormat="1" applyFont="1" applyBorder="1" applyAlignment="1">
      <alignment horizontal="right" vertical="center"/>
    </xf>
    <xf numFmtId="0" fontId="4" fillId="0" borderId="10" xfId="3" applyFont="1" applyBorder="1" applyAlignment="1">
      <alignment horizontal="left" vertical="center" wrapText="1"/>
    </xf>
    <xf numFmtId="167" fontId="4" fillId="0" borderId="10" xfId="3" applyNumberFormat="1" applyFont="1" applyBorder="1" applyAlignment="1">
      <alignment horizontal="right" vertical="center"/>
    </xf>
    <xf numFmtId="167" fontId="4" fillId="0" borderId="11" xfId="3" applyNumberFormat="1" applyFont="1" applyBorder="1" applyAlignment="1">
      <alignment horizontal="right" vertical="center"/>
    </xf>
    <xf numFmtId="0" fontId="4" fillId="0" borderId="13" xfId="3" applyFont="1" applyBorder="1" applyAlignment="1">
      <alignment horizontal="left" vertical="top" wrapText="1"/>
    </xf>
    <xf numFmtId="168" fontId="4" fillId="0" borderId="14" xfId="3" applyNumberFormat="1" applyFont="1" applyBorder="1" applyAlignment="1">
      <alignment horizontal="right" vertical="center"/>
    </xf>
    <xf numFmtId="168" fontId="4" fillId="0" borderId="15" xfId="3" applyNumberFormat="1" applyFont="1" applyBorder="1" applyAlignment="1">
      <alignment horizontal="right" vertical="center"/>
    </xf>
    <xf numFmtId="167" fontId="4" fillId="0" borderId="15" xfId="3" applyNumberFormat="1" applyFont="1" applyBorder="1" applyAlignment="1">
      <alignment horizontal="right" vertical="center"/>
    </xf>
    <xf numFmtId="168" fontId="4" fillId="0" borderId="16" xfId="3" applyNumberFormat="1" applyFont="1" applyBorder="1" applyAlignment="1">
      <alignment horizontal="right" vertical="center"/>
    </xf>
    <xf numFmtId="0" fontId="4" fillId="0" borderId="18" xfId="3" applyFont="1" applyBorder="1" applyAlignment="1">
      <alignment horizontal="left" vertical="top" wrapText="1"/>
    </xf>
    <xf numFmtId="167" fontId="4" fillId="0" borderId="19" xfId="3" applyNumberFormat="1" applyFont="1" applyBorder="1" applyAlignment="1">
      <alignment horizontal="right" vertical="center"/>
    </xf>
    <xf numFmtId="168" fontId="4" fillId="0" borderId="20" xfId="3" applyNumberFormat="1" applyFont="1" applyBorder="1" applyAlignment="1">
      <alignment horizontal="right" vertical="center"/>
    </xf>
    <xf numFmtId="167" fontId="4" fillId="0" borderId="20" xfId="3" applyNumberFormat="1" applyFont="1" applyBorder="1" applyAlignment="1">
      <alignment horizontal="right" vertical="center"/>
    </xf>
    <xf numFmtId="168" fontId="4" fillId="0" borderId="21" xfId="3" applyNumberFormat="1" applyFont="1" applyBorder="1" applyAlignment="1">
      <alignment horizontal="right" vertical="center"/>
    </xf>
    <xf numFmtId="0" fontId="0" fillId="2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4" borderId="1" xfId="0" applyNumberFormat="1" applyFill="1" applyBorder="1"/>
    <xf numFmtId="166" fontId="4" fillId="0" borderId="1" xfId="1" applyNumberFormat="1" applyFont="1" applyBorder="1" applyAlignment="1">
      <alignment horizontal="right" vertical="center"/>
    </xf>
    <xf numFmtId="0" fontId="0" fillId="4" borderId="1" xfId="0" applyFont="1" applyFill="1" applyBorder="1"/>
    <xf numFmtId="0" fontId="0" fillId="4" borderId="30" xfId="0" applyFill="1" applyBorder="1"/>
    <xf numFmtId="2" fontId="0" fillId="4" borderId="1" xfId="0" applyNumberFormat="1" applyFill="1" applyBorder="1"/>
    <xf numFmtId="0" fontId="2" fillId="0" borderId="0" xfId="4"/>
    <xf numFmtId="0" fontId="4" fillId="0" borderId="24" xfId="4" applyFont="1" applyBorder="1" applyAlignment="1">
      <alignment horizontal="center" wrapText="1"/>
    </xf>
    <xf numFmtId="0" fontId="4" fillId="0" borderId="26" xfId="4" applyFont="1" applyBorder="1" applyAlignment="1">
      <alignment horizontal="center" wrapText="1"/>
    </xf>
    <xf numFmtId="0" fontId="4" fillId="0" borderId="27" xfId="4" applyFont="1" applyBorder="1" applyAlignment="1">
      <alignment horizontal="center" wrapText="1"/>
    </xf>
    <xf numFmtId="0" fontId="4" fillId="0" borderId="28" xfId="4" applyFont="1" applyBorder="1" applyAlignment="1">
      <alignment horizontal="center" wrapText="1"/>
    </xf>
    <xf numFmtId="0" fontId="4" fillId="0" borderId="8" xfId="4" applyFont="1" applyBorder="1" applyAlignment="1">
      <alignment horizontal="left" vertical="top" wrapText="1"/>
    </xf>
    <xf numFmtId="167" fontId="4" fillId="0" borderId="9" xfId="4" applyNumberFormat="1" applyFont="1" applyBorder="1" applyAlignment="1">
      <alignment horizontal="right" vertical="center"/>
    </xf>
    <xf numFmtId="168" fontId="4" fillId="0" borderId="10" xfId="4" applyNumberFormat="1" applyFont="1" applyBorder="1" applyAlignment="1">
      <alignment horizontal="right" vertical="center"/>
    </xf>
    <xf numFmtId="0" fontId="4" fillId="0" borderId="10" xfId="4" applyFont="1" applyBorder="1" applyAlignment="1">
      <alignment horizontal="left" vertical="center" wrapText="1"/>
    </xf>
    <xf numFmtId="167" fontId="4" fillId="0" borderId="10" xfId="4" applyNumberFormat="1" applyFont="1" applyBorder="1" applyAlignment="1">
      <alignment horizontal="right" vertical="center"/>
    </xf>
    <xf numFmtId="167" fontId="4" fillId="0" borderId="11" xfId="4" applyNumberFormat="1" applyFont="1" applyBorder="1" applyAlignment="1">
      <alignment horizontal="right" vertical="center"/>
    </xf>
    <xf numFmtId="0" fontId="4" fillId="0" borderId="13" xfId="4" applyFont="1" applyBorder="1" applyAlignment="1">
      <alignment horizontal="left" vertical="top" wrapText="1"/>
    </xf>
    <xf numFmtId="168" fontId="4" fillId="0" borderId="14" xfId="4" applyNumberFormat="1" applyFont="1" applyBorder="1" applyAlignment="1">
      <alignment horizontal="right" vertical="center"/>
    </xf>
    <xf numFmtId="168" fontId="4" fillId="0" borderId="15" xfId="4" applyNumberFormat="1" applyFont="1" applyBorder="1" applyAlignment="1">
      <alignment horizontal="right" vertical="center"/>
    </xf>
    <xf numFmtId="167" fontId="4" fillId="0" borderId="15" xfId="4" applyNumberFormat="1" applyFont="1" applyBorder="1" applyAlignment="1">
      <alignment horizontal="right" vertical="center"/>
    </xf>
    <xf numFmtId="168" fontId="4" fillId="0" borderId="16" xfId="4" applyNumberFormat="1" applyFont="1" applyBorder="1" applyAlignment="1">
      <alignment horizontal="right" vertical="center"/>
    </xf>
    <xf numFmtId="167" fontId="4" fillId="0" borderId="14" xfId="4" applyNumberFormat="1" applyFont="1" applyBorder="1" applyAlignment="1">
      <alignment horizontal="right" vertical="center"/>
    </xf>
    <xf numFmtId="0" fontId="4" fillId="0" borderId="18" xfId="4" applyFont="1" applyBorder="1" applyAlignment="1">
      <alignment horizontal="left" vertical="top" wrapText="1"/>
    </xf>
    <xf numFmtId="168" fontId="4" fillId="0" borderId="19" xfId="4" applyNumberFormat="1" applyFont="1" applyBorder="1" applyAlignment="1">
      <alignment horizontal="right" vertical="center"/>
    </xf>
    <xf numFmtId="168" fontId="4" fillId="0" borderId="20" xfId="4" applyNumberFormat="1" applyFont="1" applyBorder="1" applyAlignment="1">
      <alignment horizontal="right" vertical="center"/>
    </xf>
    <xf numFmtId="167" fontId="4" fillId="0" borderId="20" xfId="4" applyNumberFormat="1" applyFont="1" applyBorder="1" applyAlignment="1">
      <alignment horizontal="right" vertical="center"/>
    </xf>
    <xf numFmtId="168" fontId="4" fillId="0" borderId="21" xfId="4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 indent="2"/>
    </xf>
    <xf numFmtId="0" fontId="0" fillId="5" borderId="1" xfId="0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4" fillId="0" borderId="7" xfId="2" applyFont="1" applyBorder="1" applyAlignment="1">
      <alignment horizontal="left" vertical="top"/>
    </xf>
    <xf numFmtId="0" fontId="4" fillId="0" borderId="17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center" vertical="center" wrapText="1"/>
    </xf>
    <xf numFmtId="0" fontId="4" fillId="0" borderId="22" xfId="2" applyFont="1" applyBorder="1" applyAlignment="1">
      <alignment horizontal="left" wrapText="1"/>
    </xf>
    <xf numFmtId="0" fontId="4" fillId="0" borderId="8" xfId="2" applyFont="1" applyBorder="1" applyAlignment="1">
      <alignment horizontal="left" wrapText="1"/>
    </xf>
    <xf numFmtId="0" fontId="4" fillId="0" borderId="17" xfId="2" applyFont="1" applyBorder="1" applyAlignment="1">
      <alignment horizontal="left" wrapText="1"/>
    </xf>
    <xf numFmtId="0" fontId="4" fillId="0" borderId="18" xfId="2" applyFont="1" applyBorder="1" applyAlignment="1">
      <alignment horizontal="left" wrapText="1"/>
    </xf>
    <xf numFmtId="0" fontId="4" fillId="0" borderId="23" xfId="2" applyFont="1" applyBorder="1" applyAlignment="1">
      <alignment horizontal="center" wrapText="1"/>
    </xf>
    <xf numFmtId="0" fontId="4" fillId="0" borderId="24" xfId="2" applyFont="1" applyBorder="1" applyAlignment="1">
      <alignment horizontal="center" wrapText="1"/>
    </xf>
    <xf numFmtId="0" fontId="4" fillId="0" borderId="27" xfId="2" applyFont="1" applyBorder="1" applyAlignment="1">
      <alignment horizontal="center" wrapText="1"/>
    </xf>
    <xf numFmtId="0" fontId="4" fillId="0" borderId="25" xfId="2" applyFont="1" applyBorder="1" applyAlignment="1">
      <alignment horizontal="center" wrapText="1"/>
    </xf>
    <xf numFmtId="0" fontId="4" fillId="0" borderId="7" xfId="3" applyFont="1" applyBorder="1" applyAlignment="1">
      <alignment horizontal="left" vertical="top"/>
    </xf>
    <xf numFmtId="0" fontId="4" fillId="0" borderId="12" xfId="3" applyFont="1" applyBorder="1" applyAlignment="1">
      <alignment horizontal="left" vertical="top" wrapText="1"/>
    </xf>
    <xf numFmtId="0" fontId="4" fillId="0" borderId="17" xfId="3" applyFont="1" applyBorder="1" applyAlignment="1">
      <alignment horizontal="left" vertical="top" wrapText="1"/>
    </xf>
    <xf numFmtId="0" fontId="4" fillId="0" borderId="0" xfId="3" applyFont="1" applyBorder="1" applyAlignment="1">
      <alignment horizontal="left" vertical="top" wrapText="1"/>
    </xf>
    <xf numFmtId="0" fontId="3" fillId="0" borderId="0" xfId="3" applyFont="1" applyBorder="1" applyAlignment="1">
      <alignment horizontal="center" vertical="center" wrapText="1"/>
    </xf>
    <xf numFmtId="0" fontId="4" fillId="0" borderId="22" xfId="3" applyFont="1" applyBorder="1" applyAlignment="1">
      <alignment horizontal="left" wrapText="1"/>
    </xf>
    <xf numFmtId="0" fontId="4" fillId="0" borderId="8" xfId="3" applyFont="1" applyBorder="1" applyAlignment="1">
      <alignment horizontal="left" wrapText="1"/>
    </xf>
    <xf numFmtId="0" fontId="4" fillId="0" borderId="17" xfId="3" applyFont="1" applyBorder="1" applyAlignment="1">
      <alignment horizontal="left" wrapText="1"/>
    </xf>
    <xf numFmtId="0" fontId="4" fillId="0" borderId="18" xfId="3" applyFont="1" applyBorder="1" applyAlignment="1">
      <alignment horizontal="left" wrapText="1"/>
    </xf>
    <xf numFmtId="0" fontId="4" fillId="0" borderId="23" xfId="3" applyFont="1" applyBorder="1" applyAlignment="1">
      <alignment horizontal="center" wrapText="1"/>
    </xf>
    <xf numFmtId="0" fontId="4" fillId="0" borderId="24" xfId="3" applyFont="1" applyBorder="1" applyAlignment="1">
      <alignment horizontal="center" wrapText="1"/>
    </xf>
    <xf numFmtId="0" fontId="4" fillId="0" borderId="27" xfId="3" applyFont="1" applyBorder="1" applyAlignment="1">
      <alignment horizontal="center" wrapText="1"/>
    </xf>
    <xf numFmtId="0" fontId="4" fillId="0" borderId="25" xfId="3" applyFont="1" applyBorder="1" applyAlignment="1">
      <alignment horizontal="center" wrapText="1"/>
    </xf>
    <xf numFmtId="0" fontId="4" fillId="0" borderId="7" xfId="4" applyFont="1" applyBorder="1" applyAlignment="1">
      <alignment horizontal="left" vertical="top"/>
    </xf>
    <xf numFmtId="0" fontId="4" fillId="0" borderId="12" xfId="4" applyFont="1" applyBorder="1" applyAlignment="1">
      <alignment horizontal="left" vertical="top" wrapText="1"/>
    </xf>
    <xf numFmtId="0" fontId="4" fillId="0" borderId="17" xfId="4" applyFont="1" applyBorder="1" applyAlignment="1">
      <alignment horizontal="left" vertical="top" wrapText="1"/>
    </xf>
    <xf numFmtId="0" fontId="4" fillId="0" borderId="0" xfId="4" applyFont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left" wrapText="1"/>
    </xf>
    <xf numFmtId="0" fontId="4" fillId="0" borderId="8" xfId="4" applyFont="1" applyBorder="1" applyAlignment="1">
      <alignment horizontal="left" wrapText="1"/>
    </xf>
    <xf numFmtId="0" fontId="4" fillId="0" borderId="17" xfId="4" applyFont="1" applyBorder="1" applyAlignment="1">
      <alignment horizontal="left" wrapText="1"/>
    </xf>
    <xf numFmtId="0" fontId="4" fillId="0" borderId="18" xfId="4" applyFont="1" applyBorder="1" applyAlignment="1">
      <alignment horizontal="left" wrapText="1"/>
    </xf>
    <xf numFmtId="0" fontId="4" fillId="0" borderId="23" xfId="4" applyFont="1" applyBorder="1" applyAlignment="1">
      <alignment horizontal="center" wrapText="1"/>
    </xf>
    <xf numFmtId="0" fontId="4" fillId="0" borderId="24" xfId="4" applyFont="1" applyBorder="1" applyAlignment="1">
      <alignment horizontal="center" wrapText="1"/>
    </xf>
    <xf numFmtId="0" fontId="4" fillId="0" borderId="27" xfId="4" applyFont="1" applyBorder="1" applyAlignment="1">
      <alignment horizontal="center" wrapText="1"/>
    </xf>
    <xf numFmtId="0" fontId="4" fillId="0" borderId="25" xfId="4" applyFont="1" applyBorder="1" applyAlignment="1">
      <alignment horizont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left" wrapText="1"/>
    </xf>
    <xf numFmtId="0" fontId="4" fillId="0" borderId="7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</cellXfs>
  <cellStyles count="5">
    <cellStyle name="Normal" xfId="0" builtinId="0"/>
    <cellStyle name="Normal_Intercept &amp; slope dummy" xfId="4"/>
    <cellStyle name="Normal_Multivariate with dummy" xfId="3"/>
    <cellStyle name="Normal_rough" xfId="2"/>
    <cellStyle name="Normal_Sheet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Naive Forecasting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Naive!$J$7</c:f>
              <c:strCache>
                <c:ptCount val="1"/>
                <c:pt idx="0">
                  <c:v> 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Naive!$I$8:$I$14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Naive!$J$8:$J$14</c:f>
              <c:numCache>
                <c:formatCode>General</c:formatCode>
                <c:ptCount val="7"/>
                <c:pt idx="0">
                  <c:v>66.900000000000006</c:v>
                </c:pt>
                <c:pt idx="1">
                  <c:v>67.3</c:v>
                </c:pt>
                <c:pt idx="2">
                  <c:v>67.7</c:v>
                </c:pt>
                <c:pt idx="3">
                  <c:v>68.099999999999994</c:v>
                </c:pt>
                <c:pt idx="4">
                  <c:v>68.400000000000006</c:v>
                </c:pt>
                <c:pt idx="5">
                  <c:v>68.599999999999994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3-4E45-B8F7-DA9394FC8510}"/>
            </c:ext>
          </c:extLst>
        </c:ser>
        <c:ser>
          <c:idx val="1"/>
          <c:order val="1"/>
          <c:tx>
            <c:strRef>
              <c:f>Naive!$K$7</c:f>
              <c:strCache>
                <c:ptCount val="1"/>
                <c:pt idx="0">
                  <c:v>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Naive!$I$8:$I$14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Naive!$K$8:$K$14</c:f>
              <c:numCache>
                <c:formatCode>General</c:formatCode>
                <c:ptCount val="7"/>
                <c:pt idx="0">
                  <c:v>66.7</c:v>
                </c:pt>
                <c:pt idx="1">
                  <c:v>66.900000000000006</c:v>
                </c:pt>
                <c:pt idx="2">
                  <c:v>67.3</c:v>
                </c:pt>
                <c:pt idx="3">
                  <c:v>67.7</c:v>
                </c:pt>
                <c:pt idx="4">
                  <c:v>68.099999999999994</c:v>
                </c:pt>
                <c:pt idx="5">
                  <c:v>68.400000000000006</c:v>
                </c:pt>
                <c:pt idx="6">
                  <c:v>68.599999999999994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3-4E45-B8F7-DA9394FC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248304"/>
        <c:axId val="1904246640"/>
      </c:lineChart>
      <c:catAx>
        <c:axId val="19042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46640"/>
        <c:crosses val="autoZero"/>
        <c:auto val="1"/>
        <c:lblAlgn val="ctr"/>
        <c:lblOffset val="100"/>
        <c:noMultiLvlLbl val="0"/>
      </c:catAx>
      <c:valAx>
        <c:axId val="19042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Average'!$B$64</c:f>
              <c:strCache>
                <c:ptCount val="1"/>
                <c:pt idx="0">
                  <c:v>LifeExpectancy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Average'!$A$65:$A$71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'Moving Average'!$B$65:$B$71</c:f>
              <c:numCache>
                <c:formatCode>General</c:formatCode>
                <c:ptCount val="7"/>
                <c:pt idx="0">
                  <c:v>66.900000000000006</c:v>
                </c:pt>
                <c:pt idx="1">
                  <c:v>67.3</c:v>
                </c:pt>
                <c:pt idx="2">
                  <c:v>67.7</c:v>
                </c:pt>
                <c:pt idx="3">
                  <c:v>68.099999999999994</c:v>
                </c:pt>
                <c:pt idx="4">
                  <c:v>68.400000000000006</c:v>
                </c:pt>
                <c:pt idx="5">
                  <c:v>68.599999999999994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0-4048-973B-111A964DB49C}"/>
            </c:ext>
          </c:extLst>
        </c:ser>
        <c:ser>
          <c:idx val="1"/>
          <c:order val="1"/>
          <c:tx>
            <c:strRef>
              <c:f>'Moving Average'!$C$64</c:f>
              <c:strCache>
                <c:ptCount val="1"/>
                <c:pt idx="0">
                  <c:v>3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Average'!$A$65:$A$71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'Moving Average'!$C$65:$C$71</c:f>
              <c:numCache>
                <c:formatCode>0.0</c:formatCode>
                <c:ptCount val="7"/>
                <c:pt idx="0">
                  <c:v>66.466666666666654</c:v>
                </c:pt>
                <c:pt idx="1">
                  <c:v>66.7</c:v>
                </c:pt>
                <c:pt idx="2">
                  <c:v>66.966666666666683</c:v>
                </c:pt>
                <c:pt idx="3">
                  <c:v>67.3</c:v>
                </c:pt>
                <c:pt idx="4">
                  <c:v>67.7</c:v>
                </c:pt>
                <c:pt idx="5">
                  <c:v>68.066666666666677</c:v>
                </c:pt>
                <c:pt idx="6">
                  <c:v>68.36666666666666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0-4048-973B-111A964DB49C}"/>
            </c:ext>
          </c:extLst>
        </c:ser>
        <c:ser>
          <c:idx val="2"/>
          <c:order val="2"/>
          <c:tx>
            <c:strRef>
              <c:f>'Moving Average'!$D$64</c:f>
              <c:strCache>
                <c:ptCount val="1"/>
                <c:pt idx="0">
                  <c:v>4 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Average'!$A$65:$A$71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'Moving Average'!$D$65:$D$71</c:f>
              <c:numCache>
                <c:formatCode>0.0</c:formatCode>
                <c:ptCount val="7"/>
                <c:pt idx="0">
                  <c:v>66.349999999999994</c:v>
                </c:pt>
                <c:pt idx="1">
                  <c:v>66.574999999999989</c:v>
                </c:pt>
                <c:pt idx="2">
                  <c:v>66.849999999999994</c:v>
                </c:pt>
                <c:pt idx="3">
                  <c:v>67.150000000000006</c:v>
                </c:pt>
                <c:pt idx="4">
                  <c:v>67.5</c:v>
                </c:pt>
                <c:pt idx="5">
                  <c:v>67.875</c:v>
                </c:pt>
                <c:pt idx="6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0-4048-973B-111A964DB49C}"/>
            </c:ext>
          </c:extLst>
        </c:ser>
        <c:ser>
          <c:idx val="3"/>
          <c:order val="3"/>
          <c:tx>
            <c:strRef>
              <c:f>'Moving Average'!$E$64</c:f>
              <c:strCache>
                <c:ptCount val="1"/>
                <c:pt idx="0">
                  <c:v>5 year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Average'!$A$65:$A$71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'Moving Average'!$E$65:$E$71</c:f>
              <c:numCache>
                <c:formatCode>0.0</c:formatCode>
                <c:ptCount val="7"/>
                <c:pt idx="0">
                  <c:v>66.239999999999995</c:v>
                </c:pt>
                <c:pt idx="1">
                  <c:v>66.459999999999994</c:v>
                </c:pt>
                <c:pt idx="2">
                  <c:v>66.72</c:v>
                </c:pt>
                <c:pt idx="3">
                  <c:v>67.02</c:v>
                </c:pt>
                <c:pt idx="4">
                  <c:v>67.34</c:v>
                </c:pt>
                <c:pt idx="5">
                  <c:v>67.679999999999993</c:v>
                </c:pt>
                <c:pt idx="6">
                  <c:v>68.02000000000001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0-4048-973B-111A964DB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774560"/>
        <c:axId val="1708765408"/>
      </c:lineChart>
      <c:catAx>
        <c:axId val="17087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65408"/>
        <c:crosses val="autoZero"/>
        <c:auto val="1"/>
        <c:lblAlgn val="ctr"/>
        <c:lblOffset val="100"/>
        <c:noMultiLvlLbl val="0"/>
      </c:catAx>
      <c:valAx>
        <c:axId val="1708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Smoothing'!$B$3</c:f>
              <c:strCache>
                <c:ptCount val="1"/>
                <c:pt idx="0">
                  <c:v>LifeExpectancy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Smoothing'!$A$4:$A$10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'Exponential Smoothing'!$B$4:$B$10</c:f>
              <c:numCache>
                <c:formatCode>General</c:formatCode>
                <c:ptCount val="7"/>
                <c:pt idx="0">
                  <c:v>66.900000000000006</c:v>
                </c:pt>
                <c:pt idx="1">
                  <c:v>67.3</c:v>
                </c:pt>
                <c:pt idx="2">
                  <c:v>67.7</c:v>
                </c:pt>
                <c:pt idx="3">
                  <c:v>68.099999999999994</c:v>
                </c:pt>
                <c:pt idx="4">
                  <c:v>68.400000000000006</c:v>
                </c:pt>
                <c:pt idx="5">
                  <c:v>68.599999999999994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3-4E16-AD6A-6D7F661D9350}"/>
            </c:ext>
          </c:extLst>
        </c:ser>
        <c:ser>
          <c:idx val="1"/>
          <c:order val="1"/>
          <c:tx>
            <c:strRef>
              <c:f>'Exponential Smoothing'!$C$3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Smoothing'!$A$4:$A$10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'Exponential Smoothing'!$C$4:$C$10</c:f>
              <c:numCache>
                <c:formatCode>###0.0</c:formatCode>
                <c:ptCount val="7"/>
                <c:pt idx="0">
                  <c:v>66.699999925434625</c:v>
                </c:pt>
                <c:pt idx="1">
                  <c:v>66.699999925434625</c:v>
                </c:pt>
                <c:pt idx="2">
                  <c:v>66.699999925434625</c:v>
                </c:pt>
                <c:pt idx="3">
                  <c:v>66.699999925434625</c:v>
                </c:pt>
                <c:pt idx="4">
                  <c:v>66.699999925434625</c:v>
                </c:pt>
                <c:pt idx="5">
                  <c:v>66.699999925434625</c:v>
                </c:pt>
                <c:pt idx="6">
                  <c:v>66.699999925434625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3-4E16-AD6A-6D7F661D9350}"/>
            </c:ext>
          </c:extLst>
        </c:ser>
        <c:ser>
          <c:idx val="2"/>
          <c:order val="2"/>
          <c:tx>
            <c:strRef>
              <c:f>'Exponential Smoothing'!$D$3</c:f>
              <c:strCache>
                <c:ptCount val="1"/>
                <c:pt idx="0">
                  <c:v>Holt's Linear 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Smoothing'!$A$4:$A$10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'Exponential Smoothing'!$D$4:$D$10</c:f>
              <c:numCache>
                <c:formatCode>###0.0</c:formatCode>
                <c:ptCount val="7"/>
                <c:pt idx="0">
                  <c:v>66.928007294478959</c:v>
                </c:pt>
                <c:pt idx="1">
                  <c:v>67.156008574450311</c:v>
                </c:pt>
                <c:pt idx="2">
                  <c:v>67.384009854421663</c:v>
                </c:pt>
                <c:pt idx="3">
                  <c:v>67.612011134393001</c:v>
                </c:pt>
                <c:pt idx="4">
                  <c:v>67.840012414364352</c:v>
                </c:pt>
                <c:pt idx="5">
                  <c:v>68.068013694335704</c:v>
                </c:pt>
                <c:pt idx="6">
                  <c:v>68.296014974307056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3-4E16-AD6A-6D7F661D9350}"/>
            </c:ext>
          </c:extLst>
        </c:ser>
        <c:ser>
          <c:idx val="3"/>
          <c:order val="3"/>
          <c:tx>
            <c:strRef>
              <c:f>'Exponential Smoothing'!$E$3</c:f>
              <c:strCache>
                <c:ptCount val="1"/>
                <c:pt idx="0">
                  <c:v>Damped 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Smoothing'!$A$4:$A$10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'Exponential Smoothing'!$E$4:$E$10</c:f>
              <c:numCache>
                <c:formatCode>###0.0</c:formatCode>
                <c:ptCount val="7"/>
                <c:pt idx="0">
                  <c:v>66.943616540810552</c:v>
                </c:pt>
                <c:pt idx="1">
                  <c:v>67.182536101926885</c:v>
                </c:pt>
                <c:pt idx="2">
                  <c:v>67.416920985053693</c:v>
                </c:pt>
                <c:pt idx="3">
                  <c:v>67.646857258089184</c:v>
                </c:pt>
                <c:pt idx="4">
                  <c:v>67.872429355368382</c:v>
                </c:pt>
                <c:pt idx="5">
                  <c:v>68.093720108668037</c:v>
                </c:pt>
                <c:pt idx="6">
                  <c:v>68.310810777623047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3-4E16-AD6A-6D7F661D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04144"/>
        <c:axId val="1473907472"/>
      </c:lineChart>
      <c:catAx>
        <c:axId val="14739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07472"/>
        <c:crosses val="autoZero"/>
        <c:auto val="1"/>
        <c:lblAlgn val="ctr"/>
        <c:lblOffset val="100"/>
        <c:noMultiLvlLbl val="0"/>
      </c:catAx>
      <c:valAx>
        <c:axId val="14739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ARIMA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ARIMA!$B$1</c:f>
              <c:strCache>
                <c:ptCount val="1"/>
                <c:pt idx="0">
                  <c:v>LifeExpectancy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ARIMA!$A$2:$A$8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ARIMA!$B$2:$B$8</c:f>
              <c:numCache>
                <c:formatCode>General</c:formatCode>
                <c:ptCount val="7"/>
                <c:pt idx="0">
                  <c:v>66.900000000000006</c:v>
                </c:pt>
                <c:pt idx="1">
                  <c:v>67.3</c:v>
                </c:pt>
                <c:pt idx="2">
                  <c:v>67.7</c:v>
                </c:pt>
                <c:pt idx="3">
                  <c:v>68.099999999999994</c:v>
                </c:pt>
                <c:pt idx="4">
                  <c:v>68.400000000000006</c:v>
                </c:pt>
                <c:pt idx="5">
                  <c:v>68.599999999999994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5C3-BC48-8C357048428A}"/>
            </c:ext>
          </c:extLst>
        </c:ser>
        <c:ser>
          <c:idx val="1"/>
          <c:order val="1"/>
          <c:tx>
            <c:strRef>
              <c:f>ARIMA!$C$1</c:f>
              <c:strCache>
                <c:ptCount val="1"/>
                <c:pt idx="0">
                  <c:v>ARIMA (0,2,6)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ARIMA!$A$2:$A$8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ARIMA!$C$2:$C$8</c:f>
              <c:numCache>
                <c:formatCode>###0.0</c:formatCode>
                <c:ptCount val="7"/>
                <c:pt idx="0">
                  <c:v>66.923263777455702</c:v>
                </c:pt>
                <c:pt idx="1">
                  <c:v>67.157384927583664</c:v>
                </c:pt>
                <c:pt idx="2">
                  <c:v>67.379379119188968</c:v>
                </c:pt>
                <c:pt idx="3">
                  <c:v>67.609249967318121</c:v>
                </c:pt>
                <c:pt idx="4">
                  <c:v>67.823788002408889</c:v>
                </c:pt>
                <c:pt idx="5">
                  <c:v>68.022916567510848</c:v>
                </c:pt>
                <c:pt idx="6">
                  <c:v>68.212369860431721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5C3-BC48-8C357048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367760"/>
        <c:axId val="1474360704"/>
      </c:lineChart>
      <c:catAx>
        <c:axId val="1472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60704"/>
        <c:crosses val="autoZero"/>
        <c:auto val="1"/>
        <c:lblAlgn val="ctr"/>
        <c:lblOffset val="100"/>
        <c:noMultiLvlLbl val="0"/>
      </c:catAx>
      <c:valAx>
        <c:axId val="14743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Bivariate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'BIvariate Regression'!$C$9</c:f>
              <c:strCache>
                <c:ptCount val="1"/>
                <c:pt idx="0">
                  <c:v>LifeExpectancy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'BIvariate Regression'!$B$10:$B$16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'BIvariate Regression'!$C$10:$C$16</c:f>
              <c:numCache>
                <c:formatCode>General</c:formatCode>
                <c:ptCount val="7"/>
                <c:pt idx="0">
                  <c:v>66.900000000000006</c:v>
                </c:pt>
                <c:pt idx="1">
                  <c:v>67.3</c:v>
                </c:pt>
                <c:pt idx="2">
                  <c:v>67.7</c:v>
                </c:pt>
                <c:pt idx="3">
                  <c:v>68.099999999999994</c:v>
                </c:pt>
                <c:pt idx="4">
                  <c:v>68.400000000000006</c:v>
                </c:pt>
                <c:pt idx="5">
                  <c:v>68.599999999999994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8-47B0-9DAA-79E242F8B8C3}"/>
            </c:ext>
          </c:extLst>
        </c:ser>
        <c:ser>
          <c:idx val="1"/>
          <c:order val="1"/>
          <c:tx>
            <c:strRef>
              <c:f>'BIvariate Regression'!$F$9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'BIvariate Regression'!$B$10:$B$16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'BIvariate Regression'!$F$10:$F$16</c:f>
              <c:numCache>
                <c:formatCode>General</c:formatCode>
                <c:ptCount val="7"/>
                <c:pt idx="0">
                  <c:v>68.133950609797722</c:v>
                </c:pt>
                <c:pt idx="1">
                  <c:v>68.507708108156152</c:v>
                </c:pt>
                <c:pt idx="2">
                  <c:v>68.881465606514567</c:v>
                </c:pt>
                <c:pt idx="3">
                  <c:v>69.23030593831578</c:v>
                </c:pt>
                <c:pt idx="4">
                  <c:v>69.566687686838364</c:v>
                </c:pt>
                <c:pt idx="5">
                  <c:v>69.878152268803717</c:v>
                </c:pt>
                <c:pt idx="6">
                  <c:v>70.177158267490455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8-47B0-9DAA-79E242F8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04976"/>
        <c:axId val="1473910384"/>
      </c:lineChart>
      <c:catAx>
        <c:axId val="14739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10384"/>
        <c:crosses val="autoZero"/>
        <c:auto val="1"/>
        <c:lblAlgn val="ctr"/>
        <c:lblOffset val="100"/>
        <c:noMultiLvlLbl val="0"/>
      </c:catAx>
      <c:valAx>
        <c:axId val="1473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Multivariate</a:t>
            </a:r>
            <a:r>
              <a:rPr lang="en-IN" baseline="0"/>
              <a:t> with 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'Multivariate with dummy'!$C$10</c:f>
              <c:strCache>
                <c:ptCount val="1"/>
                <c:pt idx="0">
                  <c:v>LifeExpectancy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'Multivariate with dummy'!$B$11:$B$17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'Multivariate with dummy'!$C$11:$C$17</c:f>
              <c:numCache>
                <c:formatCode>General</c:formatCode>
                <c:ptCount val="7"/>
                <c:pt idx="0">
                  <c:v>66.900000000000006</c:v>
                </c:pt>
                <c:pt idx="1">
                  <c:v>67.3</c:v>
                </c:pt>
                <c:pt idx="2">
                  <c:v>67.7</c:v>
                </c:pt>
                <c:pt idx="3">
                  <c:v>68.099999999999994</c:v>
                </c:pt>
                <c:pt idx="4">
                  <c:v>68.400000000000006</c:v>
                </c:pt>
                <c:pt idx="5">
                  <c:v>68.599999999999994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7BE-BD99-A9C11A3F1B31}"/>
            </c:ext>
          </c:extLst>
        </c:ser>
        <c:ser>
          <c:idx val="1"/>
          <c:order val="1"/>
          <c:tx>
            <c:strRef>
              <c:f>'Multivariate with dummy'!$F$10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'Multivariate with dummy'!$B$11:$B$17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'Multivariate with dummy'!$F$11:$F$17</c:f>
              <c:numCache>
                <c:formatCode>General</c:formatCode>
                <c:ptCount val="7"/>
                <c:pt idx="0">
                  <c:v>67.927266831417896</c:v>
                </c:pt>
                <c:pt idx="1">
                  <c:v>68.333293106130867</c:v>
                </c:pt>
                <c:pt idx="2">
                  <c:v>68.739319380843824</c:v>
                </c:pt>
                <c:pt idx="3">
                  <c:v>69.118277237242594</c:v>
                </c:pt>
                <c:pt idx="4">
                  <c:v>69.483700884484264</c:v>
                </c:pt>
                <c:pt idx="5">
                  <c:v>69.822056113411733</c:v>
                </c:pt>
                <c:pt idx="6">
                  <c:v>70.146877133182116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E-47BE-BD99-A9C11A3F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368176"/>
        <c:axId val="1472368592"/>
      </c:lineChart>
      <c:catAx>
        <c:axId val="14723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68592"/>
        <c:crosses val="autoZero"/>
        <c:auto val="1"/>
        <c:lblAlgn val="ctr"/>
        <c:lblOffset val="100"/>
        <c:noMultiLvlLbl val="0"/>
      </c:catAx>
      <c:valAx>
        <c:axId val="14723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Intercept and slope 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'Intercept &amp; slope dummy'!$C$39</c:f>
              <c:strCache>
                <c:ptCount val="1"/>
                <c:pt idx="0">
                  <c:v>LifeExpectancy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'Intercept &amp; slope dummy'!$B$40:$B$46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'Intercept &amp; slope dummy'!$C$40:$C$46</c:f>
              <c:numCache>
                <c:formatCode>General</c:formatCode>
                <c:ptCount val="7"/>
                <c:pt idx="0">
                  <c:v>66.900000000000006</c:v>
                </c:pt>
                <c:pt idx="1">
                  <c:v>67.3</c:v>
                </c:pt>
                <c:pt idx="2">
                  <c:v>67.7</c:v>
                </c:pt>
                <c:pt idx="3">
                  <c:v>68.099999999999994</c:v>
                </c:pt>
                <c:pt idx="4">
                  <c:v>68.400000000000006</c:v>
                </c:pt>
                <c:pt idx="5">
                  <c:v>68.599999999999994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8-4FFB-87BE-65446436C59D}"/>
            </c:ext>
          </c:extLst>
        </c:ser>
        <c:ser>
          <c:idx val="1"/>
          <c:order val="1"/>
          <c:tx>
            <c:strRef>
              <c:f>'Intercept &amp; slope dummy'!$D$39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'Intercept &amp; slope dummy'!$B$40:$B$46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'Intercept &amp; slope dummy'!$D$40:$D$46</c:f>
              <c:numCache>
                <c:formatCode>General</c:formatCode>
                <c:ptCount val="7"/>
                <c:pt idx="0">
                  <c:v>67.337451534416786</c:v>
                </c:pt>
                <c:pt idx="1">
                  <c:v>67.676470264658533</c:v>
                </c:pt>
                <c:pt idx="2">
                  <c:v>68.015488994900281</c:v>
                </c:pt>
                <c:pt idx="3">
                  <c:v>68.331906476459238</c:v>
                </c:pt>
                <c:pt idx="4">
                  <c:v>68.637023333676808</c:v>
                </c:pt>
                <c:pt idx="5">
                  <c:v>68.919538942211616</c:v>
                </c:pt>
                <c:pt idx="6">
                  <c:v>69.190753926405009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8-4FFB-87BE-65446436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472192"/>
        <c:axId val="924473856"/>
      </c:lineChart>
      <c:catAx>
        <c:axId val="9244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73856"/>
        <c:crosses val="autoZero"/>
        <c:auto val="1"/>
        <c:lblAlgn val="ctr"/>
        <c:lblOffset val="100"/>
        <c:noMultiLvlLbl val="0"/>
      </c:catAx>
      <c:valAx>
        <c:axId val="924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15</xdr:row>
      <xdr:rowOff>80010</xdr:rowOff>
    </xdr:from>
    <xdr:to>
      <xdr:col>21</xdr:col>
      <xdr:colOff>411480</xdr:colOff>
      <xdr:row>30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52</xdr:row>
      <xdr:rowOff>49530</xdr:rowOff>
    </xdr:from>
    <xdr:to>
      <xdr:col>14</xdr:col>
      <xdr:colOff>342900</xdr:colOff>
      <xdr:row>67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464820</xdr:colOff>
      <xdr:row>15</xdr:row>
      <xdr:rowOff>150279</xdr:rowOff>
    </xdr:from>
    <xdr:to>
      <xdr:col>18</xdr:col>
      <xdr:colOff>363855</xdr:colOff>
      <xdr:row>29</xdr:row>
      <xdr:rowOff>100965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8180" y="2893479"/>
          <a:ext cx="4775835" cy="2511006"/>
        </a:xfrm>
        <a:prstGeom prst="rect">
          <a:avLst/>
        </a:prstGeom>
      </xdr:spPr>
    </xdr:pic>
    <xdr:clientData/>
  </xdr:twoCellAnchor>
  <xdr:twoCellAnchor editAs="oneCell">
    <xdr:from>
      <xdr:col>10</xdr:col>
      <xdr:colOff>510540</xdr:colOff>
      <xdr:row>31</xdr:row>
      <xdr:rowOff>70858</xdr:rowOff>
    </xdr:from>
    <xdr:to>
      <xdr:col>19</xdr:col>
      <xdr:colOff>516255</xdr:colOff>
      <xdr:row>47</xdr:row>
      <xdr:rowOff>32385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5740138"/>
          <a:ext cx="5492115" cy="2887607"/>
        </a:xfrm>
        <a:prstGeom prst="rect">
          <a:avLst/>
        </a:prstGeom>
      </xdr:spPr>
    </xdr:pic>
    <xdr:clientData/>
  </xdr:twoCellAnchor>
  <xdr:twoCellAnchor editAs="oneCell">
    <xdr:from>
      <xdr:col>10</xdr:col>
      <xdr:colOff>579120</xdr:colOff>
      <xdr:row>48</xdr:row>
      <xdr:rowOff>27259</xdr:rowOff>
    </xdr:from>
    <xdr:to>
      <xdr:col>20</xdr:col>
      <xdr:colOff>188595</xdr:colOff>
      <xdr:row>64</xdr:row>
      <xdr:rowOff>100965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12480" y="11914459"/>
          <a:ext cx="5705475" cy="2999786"/>
        </a:xfrm>
        <a:prstGeom prst="rect">
          <a:avLst/>
        </a:prstGeom>
      </xdr:spPr>
    </xdr:pic>
    <xdr:clientData/>
  </xdr:twoCellAnchor>
  <xdr:twoCellAnchor>
    <xdr:from>
      <xdr:col>7</xdr:col>
      <xdr:colOff>30480</xdr:colOff>
      <xdr:row>0</xdr:row>
      <xdr:rowOff>95250</xdr:rowOff>
    </xdr:from>
    <xdr:to>
      <xdr:col>14</xdr:col>
      <xdr:colOff>335280</xdr:colOff>
      <xdr:row>15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</xdr:row>
      <xdr:rowOff>64770</xdr:rowOff>
    </xdr:from>
    <xdr:to>
      <xdr:col>19</xdr:col>
      <xdr:colOff>281940</xdr:colOff>
      <xdr:row>18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434340</xdr:colOff>
      <xdr:row>28</xdr:row>
      <xdr:rowOff>62862</xdr:rowOff>
    </xdr:from>
    <xdr:to>
      <xdr:col>6</xdr:col>
      <xdr:colOff>253073</xdr:colOff>
      <xdr:row>45</xdr:row>
      <xdr:rowOff>154577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340" y="5183502"/>
          <a:ext cx="3994493" cy="3200675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518160</xdr:colOff>
      <xdr:row>21</xdr:row>
      <xdr:rowOff>129540</xdr:rowOff>
    </xdr:from>
    <xdr:to>
      <xdr:col>20</xdr:col>
      <xdr:colOff>280035</xdr:colOff>
      <xdr:row>40</xdr:row>
      <xdr:rowOff>55245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2720" y="3970020"/>
          <a:ext cx="6467475" cy="3400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9</xdr:row>
      <xdr:rowOff>3810</xdr:rowOff>
    </xdr:from>
    <xdr:to>
      <xdr:col>19</xdr:col>
      <xdr:colOff>83820</xdr:colOff>
      <xdr:row>24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213360</xdr:colOff>
      <xdr:row>2</xdr:row>
      <xdr:rowOff>270510</xdr:rowOff>
    </xdr:from>
    <xdr:to>
      <xdr:col>19</xdr:col>
      <xdr:colOff>518160</xdr:colOff>
      <xdr:row>14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274320</xdr:colOff>
      <xdr:row>17</xdr:row>
      <xdr:rowOff>149104</xdr:rowOff>
    </xdr:from>
    <xdr:to>
      <xdr:col>20</xdr:col>
      <xdr:colOff>403860</xdr:colOff>
      <xdr:row>39</xdr:row>
      <xdr:rowOff>129539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" y="3943864"/>
          <a:ext cx="5006340" cy="4003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23</xdr:row>
      <xdr:rowOff>95250</xdr:rowOff>
    </xdr:from>
    <xdr:to>
      <xdr:col>19</xdr:col>
      <xdr:colOff>487680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J6" sqref="J6"/>
    </sheetView>
  </sheetViews>
  <sheetFormatPr defaultRowHeight="14.4" x14ac:dyDescent="0.3"/>
  <cols>
    <col min="2" max="2" width="13.33203125" bestFit="1" customWidth="1"/>
    <col min="4" max="4" width="19.44140625" bestFit="1" customWidth="1"/>
  </cols>
  <sheetData>
    <row r="1" spans="1:4" x14ac:dyDescent="0.3">
      <c r="A1" s="2" t="s">
        <v>0</v>
      </c>
      <c r="B1" s="2" t="s">
        <v>1</v>
      </c>
      <c r="C1" t="s">
        <v>2</v>
      </c>
      <c r="D1" s="2" t="s">
        <v>3</v>
      </c>
    </row>
    <row r="2" spans="1:4" x14ac:dyDescent="0.3">
      <c r="A2" s="3">
        <v>1960</v>
      </c>
      <c r="B2" s="3">
        <v>41.9</v>
      </c>
      <c r="C2">
        <v>0</v>
      </c>
      <c r="D2" s="3">
        <v>242</v>
      </c>
    </row>
    <row r="3" spans="1:4" x14ac:dyDescent="0.3">
      <c r="A3" s="3">
        <v>1961</v>
      </c>
      <c r="B3" s="3">
        <v>42.6</v>
      </c>
      <c r="C3">
        <v>0</v>
      </c>
      <c r="D3" s="3">
        <v>239</v>
      </c>
    </row>
    <row r="4" spans="1:4" x14ac:dyDescent="0.3">
      <c r="A4" s="3">
        <v>1962</v>
      </c>
      <c r="B4" s="3">
        <v>43.4</v>
      </c>
      <c r="C4">
        <v>0</v>
      </c>
      <c r="D4" s="3">
        <v>235</v>
      </c>
    </row>
    <row r="5" spans="1:4" x14ac:dyDescent="0.3">
      <c r="A5" s="3">
        <v>1963</v>
      </c>
      <c r="B5" s="3">
        <v>44.1</v>
      </c>
      <c r="C5">
        <v>0</v>
      </c>
      <c r="D5" s="3">
        <v>232</v>
      </c>
    </row>
    <row r="6" spans="1:4" x14ac:dyDescent="0.3">
      <c r="A6" s="3">
        <v>1964</v>
      </c>
      <c r="B6" s="3">
        <v>44.9</v>
      </c>
      <c r="C6">
        <v>0</v>
      </c>
      <c r="D6" s="3">
        <v>229</v>
      </c>
    </row>
    <row r="7" spans="1:4" x14ac:dyDescent="0.3">
      <c r="A7" s="3">
        <v>1965</v>
      </c>
      <c r="B7" s="3">
        <v>45.7</v>
      </c>
      <c r="C7">
        <v>0</v>
      </c>
      <c r="D7" s="3">
        <v>227</v>
      </c>
    </row>
    <row r="8" spans="1:4" x14ac:dyDescent="0.3">
      <c r="A8" s="3">
        <v>1966</v>
      </c>
      <c r="B8" s="3">
        <v>46.5</v>
      </c>
      <c r="C8">
        <v>0</v>
      </c>
      <c r="D8" s="3">
        <v>224</v>
      </c>
    </row>
    <row r="9" spans="1:4" x14ac:dyDescent="0.3">
      <c r="A9" s="3">
        <v>1967</v>
      </c>
      <c r="B9" s="3">
        <v>47.3</v>
      </c>
      <c r="C9">
        <v>0</v>
      </c>
      <c r="D9" s="3">
        <v>222</v>
      </c>
    </row>
    <row r="10" spans="1:4" x14ac:dyDescent="0.3">
      <c r="A10" s="3">
        <v>1968</v>
      </c>
      <c r="B10" s="3">
        <v>48</v>
      </c>
      <c r="C10">
        <v>0</v>
      </c>
      <c r="D10" s="3">
        <v>219</v>
      </c>
    </row>
    <row r="11" spans="1:4" x14ac:dyDescent="0.3">
      <c r="A11" s="3">
        <v>1969</v>
      </c>
      <c r="B11" s="3">
        <v>48.7</v>
      </c>
      <c r="C11">
        <v>0</v>
      </c>
      <c r="D11" s="3">
        <v>216</v>
      </c>
    </row>
    <row r="12" spans="1:4" x14ac:dyDescent="0.3">
      <c r="A12" s="3">
        <v>1970</v>
      </c>
      <c r="B12" s="3">
        <v>49.5</v>
      </c>
      <c r="C12">
        <v>0</v>
      </c>
      <c r="D12" s="3">
        <v>214</v>
      </c>
    </row>
    <row r="13" spans="1:4" x14ac:dyDescent="0.3">
      <c r="A13" s="3">
        <v>1971</v>
      </c>
      <c r="B13" s="3">
        <v>49.9</v>
      </c>
      <c r="C13">
        <v>0</v>
      </c>
      <c r="D13" s="3">
        <v>211</v>
      </c>
    </row>
    <row r="14" spans="1:4" x14ac:dyDescent="0.3">
      <c r="A14" s="3">
        <v>1972</v>
      </c>
      <c r="B14" s="3">
        <v>50.4</v>
      </c>
      <c r="C14">
        <v>0</v>
      </c>
      <c r="D14" s="3">
        <v>207</v>
      </c>
    </row>
    <row r="15" spans="1:4" x14ac:dyDescent="0.3">
      <c r="A15" s="3">
        <v>1973</v>
      </c>
      <c r="B15" s="3">
        <v>51</v>
      </c>
      <c r="C15">
        <v>0</v>
      </c>
      <c r="D15" s="3">
        <v>203</v>
      </c>
    </row>
    <row r="16" spans="1:4" x14ac:dyDescent="0.3">
      <c r="A16" s="3">
        <v>1974</v>
      </c>
      <c r="B16" s="3">
        <v>51.5</v>
      </c>
      <c r="C16">
        <v>0</v>
      </c>
      <c r="D16" s="3">
        <v>199</v>
      </c>
    </row>
    <row r="17" spans="1:4" x14ac:dyDescent="0.3">
      <c r="A17" s="3">
        <v>1975</v>
      </c>
      <c r="B17" s="3">
        <v>52</v>
      </c>
      <c r="C17">
        <v>0</v>
      </c>
      <c r="D17" s="3">
        <v>195</v>
      </c>
    </row>
    <row r="18" spans="1:4" x14ac:dyDescent="0.3">
      <c r="A18" s="3">
        <v>1976</v>
      </c>
      <c r="B18" s="3">
        <v>52.6</v>
      </c>
      <c r="C18">
        <v>0</v>
      </c>
      <c r="D18" s="3">
        <v>190</v>
      </c>
    </row>
    <row r="19" spans="1:4" x14ac:dyDescent="0.3">
      <c r="A19" s="3">
        <v>1977</v>
      </c>
      <c r="B19" s="3">
        <v>53.1</v>
      </c>
      <c r="C19">
        <v>0</v>
      </c>
      <c r="D19" s="3">
        <v>185</v>
      </c>
    </row>
    <row r="20" spans="1:4" x14ac:dyDescent="0.3">
      <c r="A20" s="3">
        <v>1978</v>
      </c>
      <c r="B20" s="3">
        <v>53.8</v>
      </c>
      <c r="C20">
        <v>0</v>
      </c>
      <c r="D20" s="3">
        <v>179</v>
      </c>
    </row>
    <row r="21" spans="1:4" x14ac:dyDescent="0.3">
      <c r="A21" s="3">
        <v>1979</v>
      </c>
      <c r="B21" s="3">
        <v>54.4</v>
      </c>
      <c r="C21">
        <v>0</v>
      </c>
      <c r="D21" s="3">
        <v>174</v>
      </c>
    </row>
    <row r="22" spans="1:4" x14ac:dyDescent="0.3">
      <c r="A22" s="3">
        <v>1980</v>
      </c>
      <c r="B22" s="3">
        <v>55</v>
      </c>
      <c r="C22">
        <v>0</v>
      </c>
      <c r="D22" s="3">
        <v>168</v>
      </c>
    </row>
    <row r="23" spans="1:4" x14ac:dyDescent="0.3">
      <c r="A23" s="3">
        <v>1981</v>
      </c>
      <c r="B23" s="3">
        <v>55.5</v>
      </c>
      <c r="C23">
        <v>0</v>
      </c>
      <c r="D23" s="3">
        <v>163</v>
      </c>
    </row>
    <row r="24" spans="1:4" x14ac:dyDescent="0.3">
      <c r="A24" s="3">
        <v>1982</v>
      </c>
      <c r="B24" s="3">
        <v>56</v>
      </c>
      <c r="C24">
        <v>0</v>
      </c>
      <c r="D24" s="3">
        <v>158</v>
      </c>
    </row>
    <row r="25" spans="1:4" x14ac:dyDescent="0.3">
      <c r="A25" s="3">
        <v>1983</v>
      </c>
      <c r="B25" s="3">
        <v>56.5</v>
      </c>
      <c r="C25">
        <v>0</v>
      </c>
      <c r="D25" s="3">
        <v>154</v>
      </c>
    </row>
    <row r="26" spans="1:4" x14ac:dyDescent="0.3">
      <c r="A26" s="3">
        <v>1984</v>
      </c>
      <c r="B26" s="3">
        <v>56.9</v>
      </c>
      <c r="C26">
        <v>0</v>
      </c>
      <c r="D26" s="3">
        <v>150</v>
      </c>
    </row>
    <row r="27" spans="1:4" x14ac:dyDescent="0.3">
      <c r="A27" s="3">
        <v>1985</v>
      </c>
      <c r="B27" s="3">
        <v>57.4</v>
      </c>
      <c r="C27">
        <v>0</v>
      </c>
      <c r="D27" s="3">
        <v>146</v>
      </c>
    </row>
    <row r="28" spans="1:4" x14ac:dyDescent="0.3">
      <c r="A28" s="3">
        <v>1986</v>
      </c>
      <c r="B28" s="3">
        <v>57.8</v>
      </c>
      <c r="C28">
        <v>0</v>
      </c>
      <c r="D28" s="3">
        <v>142</v>
      </c>
    </row>
    <row r="29" spans="1:4" x14ac:dyDescent="0.3">
      <c r="A29" s="3">
        <v>1987</v>
      </c>
      <c r="B29" s="3">
        <v>58.3</v>
      </c>
      <c r="C29">
        <v>0</v>
      </c>
      <c r="D29" s="3">
        <v>138</v>
      </c>
    </row>
    <row r="30" spans="1:4" x14ac:dyDescent="0.3">
      <c r="A30" s="3">
        <v>1988</v>
      </c>
      <c r="B30" s="3">
        <v>58.7</v>
      </c>
      <c r="C30">
        <v>0</v>
      </c>
      <c r="D30" s="3">
        <v>134</v>
      </c>
    </row>
    <row r="31" spans="1:4" x14ac:dyDescent="0.3">
      <c r="A31" s="3">
        <v>1989</v>
      </c>
      <c r="B31" s="3">
        <v>59.1</v>
      </c>
      <c r="C31">
        <v>0</v>
      </c>
      <c r="D31" s="3">
        <v>130</v>
      </c>
    </row>
    <row r="32" spans="1:4" x14ac:dyDescent="0.3">
      <c r="A32" s="3">
        <v>1990</v>
      </c>
      <c r="B32" s="3">
        <v>59.6</v>
      </c>
      <c r="C32">
        <v>0</v>
      </c>
      <c r="D32" s="3">
        <v>126</v>
      </c>
    </row>
    <row r="33" spans="1:4" x14ac:dyDescent="0.3">
      <c r="A33" s="3">
        <v>1991</v>
      </c>
      <c r="B33" s="3">
        <v>59.9</v>
      </c>
      <c r="C33">
        <v>0</v>
      </c>
      <c r="D33" s="3">
        <v>123</v>
      </c>
    </row>
    <row r="34" spans="1:4" x14ac:dyDescent="0.3">
      <c r="A34" s="3">
        <v>1992</v>
      </c>
      <c r="B34" s="3">
        <v>60.2</v>
      </c>
      <c r="C34">
        <v>0</v>
      </c>
      <c r="D34" s="3">
        <v>119</v>
      </c>
    </row>
    <row r="35" spans="1:4" x14ac:dyDescent="0.3">
      <c r="A35" s="3">
        <v>1993</v>
      </c>
      <c r="B35" s="3">
        <v>60.8</v>
      </c>
      <c r="C35">
        <v>0</v>
      </c>
      <c r="D35" s="3">
        <v>116</v>
      </c>
    </row>
    <row r="36" spans="1:4" x14ac:dyDescent="0.3">
      <c r="A36" s="3">
        <v>1994</v>
      </c>
      <c r="B36" s="3">
        <v>61.3</v>
      </c>
      <c r="C36">
        <v>0</v>
      </c>
      <c r="D36" s="3">
        <v>113</v>
      </c>
    </row>
    <row r="37" spans="1:4" x14ac:dyDescent="0.3">
      <c r="A37" s="3">
        <v>1995</v>
      </c>
      <c r="B37" s="3">
        <v>61.8</v>
      </c>
      <c r="C37">
        <v>0</v>
      </c>
      <c r="D37" s="3">
        <v>109</v>
      </c>
    </row>
    <row r="38" spans="1:4" x14ac:dyDescent="0.3">
      <c r="A38" s="3">
        <v>1996</v>
      </c>
      <c r="B38" s="3">
        <v>62.1</v>
      </c>
      <c r="C38">
        <v>1</v>
      </c>
      <c r="D38" s="3">
        <v>106</v>
      </c>
    </row>
    <row r="39" spans="1:4" x14ac:dyDescent="0.3">
      <c r="A39" s="3">
        <v>1997</v>
      </c>
      <c r="B39" s="3">
        <v>62</v>
      </c>
      <c r="C39">
        <v>1</v>
      </c>
      <c r="D39" s="3">
        <v>102</v>
      </c>
    </row>
    <row r="40" spans="1:4" x14ac:dyDescent="0.3">
      <c r="A40" s="3">
        <v>1998</v>
      </c>
      <c r="B40" s="3">
        <v>62.1</v>
      </c>
      <c r="C40">
        <v>1</v>
      </c>
      <c r="D40" s="3">
        <v>98.8</v>
      </c>
    </row>
    <row r="41" spans="1:4" x14ac:dyDescent="0.3">
      <c r="A41" s="3">
        <v>1999</v>
      </c>
      <c r="B41" s="3">
        <v>62.6</v>
      </c>
      <c r="C41">
        <v>1</v>
      </c>
      <c r="D41" s="3">
        <v>95.2</v>
      </c>
    </row>
    <row r="42" spans="1:4" x14ac:dyDescent="0.3">
      <c r="A42" s="3">
        <v>2000</v>
      </c>
      <c r="B42" s="3">
        <v>62.9</v>
      </c>
      <c r="C42">
        <v>1</v>
      </c>
      <c r="D42" s="3">
        <v>91.6</v>
      </c>
    </row>
    <row r="43" spans="1:4" x14ac:dyDescent="0.3">
      <c r="A43" s="3">
        <v>2001</v>
      </c>
      <c r="B43" s="3">
        <v>63.3</v>
      </c>
      <c r="C43">
        <v>1</v>
      </c>
      <c r="D43" s="3">
        <v>88</v>
      </c>
    </row>
    <row r="44" spans="1:4" x14ac:dyDescent="0.3">
      <c r="A44" s="3">
        <v>2002</v>
      </c>
      <c r="B44" s="3">
        <v>63.9</v>
      </c>
      <c r="C44">
        <v>1</v>
      </c>
      <c r="D44" s="3">
        <v>84.5</v>
      </c>
    </row>
    <row r="45" spans="1:4" x14ac:dyDescent="0.3">
      <c r="A45" s="3">
        <v>2003</v>
      </c>
      <c r="B45" s="3">
        <v>64.5</v>
      </c>
      <c r="C45">
        <v>1</v>
      </c>
      <c r="D45" s="3">
        <v>81.099999999999994</v>
      </c>
    </row>
    <row r="46" spans="1:4" x14ac:dyDescent="0.3">
      <c r="A46" s="3">
        <v>2004</v>
      </c>
      <c r="B46" s="3">
        <v>65.2</v>
      </c>
      <c r="C46">
        <v>1</v>
      </c>
      <c r="D46" s="3">
        <v>77.7</v>
      </c>
    </row>
    <row r="47" spans="1:4" x14ac:dyDescent="0.3">
      <c r="A47" s="3">
        <v>2005</v>
      </c>
      <c r="B47" s="3">
        <v>65.5</v>
      </c>
      <c r="C47">
        <v>1</v>
      </c>
      <c r="D47" s="3">
        <v>74.400000000000006</v>
      </c>
    </row>
    <row r="48" spans="1:4" x14ac:dyDescent="0.3">
      <c r="A48" s="3">
        <v>2006</v>
      </c>
      <c r="B48" s="3">
        <v>65.8</v>
      </c>
      <c r="C48">
        <v>1</v>
      </c>
      <c r="D48" s="3">
        <v>71.099999999999994</v>
      </c>
    </row>
    <row r="49" spans="1:4" x14ac:dyDescent="0.3">
      <c r="A49" s="3">
        <v>2007</v>
      </c>
      <c r="B49" s="3">
        <v>66</v>
      </c>
      <c r="C49">
        <v>1</v>
      </c>
      <c r="D49" s="3">
        <v>67.900000000000006</v>
      </c>
    </row>
    <row r="50" spans="1:4" x14ac:dyDescent="0.3">
      <c r="A50" s="3">
        <v>2008</v>
      </c>
      <c r="B50" s="3">
        <v>66.2</v>
      </c>
      <c r="C50">
        <v>1</v>
      </c>
      <c r="D50" s="3">
        <v>64.7</v>
      </c>
    </row>
    <row r="51" spans="1:4" x14ac:dyDescent="0.3">
      <c r="A51" s="3">
        <v>2009</v>
      </c>
      <c r="B51" s="3">
        <v>66.5</v>
      </c>
      <c r="C51">
        <v>1</v>
      </c>
      <c r="D51" s="3">
        <v>61.4</v>
      </c>
    </row>
    <row r="52" spans="1:4" x14ac:dyDescent="0.3">
      <c r="A52" s="3">
        <v>2010</v>
      </c>
      <c r="B52" s="3">
        <v>66.7</v>
      </c>
      <c r="C52">
        <v>1</v>
      </c>
      <c r="D52" s="3">
        <v>58.2</v>
      </c>
    </row>
    <row r="53" spans="1:4" x14ac:dyDescent="0.3">
      <c r="A53" s="5">
        <v>2011</v>
      </c>
      <c r="B53" s="4">
        <v>66.900000000000006</v>
      </c>
      <c r="C53" s="6">
        <v>1</v>
      </c>
      <c r="D53" s="7">
        <v>55.1</v>
      </c>
    </row>
    <row r="54" spans="1:4" x14ac:dyDescent="0.3">
      <c r="A54" s="5">
        <v>2012</v>
      </c>
      <c r="B54" s="4">
        <v>67.3</v>
      </c>
      <c r="C54" s="6">
        <v>1</v>
      </c>
      <c r="D54" s="7">
        <v>52.1</v>
      </c>
    </row>
    <row r="55" spans="1:4" x14ac:dyDescent="0.3">
      <c r="A55" s="5">
        <v>2013</v>
      </c>
      <c r="B55" s="4">
        <v>67.7</v>
      </c>
      <c r="C55" s="6">
        <v>1</v>
      </c>
      <c r="D55" s="7">
        <v>49.1</v>
      </c>
    </row>
    <row r="56" spans="1:4" x14ac:dyDescent="0.3">
      <c r="A56" s="5">
        <v>2014</v>
      </c>
      <c r="B56" s="4">
        <v>68.099999999999994</v>
      </c>
      <c r="C56" s="6">
        <v>1</v>
      </c>
      <c r="D56" s="4">
        <v>46.3</v>
      </c>
    </row>
    <row r="57" spans="1:4" x14ac:dyDescent="0.3">
      <c r="A57" s="5">
        <v>2015</v>
      </c>
      <c r="B57" s="4">
        <v>68.400000000000006</v>
      </c>
      <c r="C57" s="6">
        <v>1</v>
      </c>
      <c r="D57" s="4">
        <v>43.6</v>
      </c>
    </row>
    <row r="58" spans="1:4" x14ac:dyDescent="0.3">
      <c r="A58" s="5">
        <v>2016</v>
      </c>
      <c r="B58" s="4">
        <v>68.599999999999994</v>
      </c>
      <c r="C58" s="6">
        <v>1</v>
      </c>
      <c r="D58" s="4">
        <v>41.1</v>
      </c>
    </row>
    <row r="59" spans="1:4" x14ac:dyDescent="0.3">
      <c r="A59" s="5">
        <v>2017</v>
      </c>
      <c r="B59" s="4">
        <v>69</v>
      </c>
      <c r="C59" s="6">
        <v>1</v>
      </c>
      <c r="D59" s="4">
        <v>38.700000000000003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58"/>
  <sheetViews>
    <sheetView workbookViewId="0">
      <selection activeCell="C53" sqref="C53:K58"/>
    </sheetView>
  </sheetViews>
  <sheetFormatPr defaultRowHeight="14.4" x14ac:dyDescent="0.3"/>
  <sheetData>
    <row r="4" spans="3:14" ht="15" thickBot="1" x14ac:dyDescent="0.35">
      <c r="C4" s="144" t="s">
        <v>7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3"/>
    </row>
    <row r="5" spans="3:14" ht="15.6" thickTop="1" thickBot="1" x14ac:dyDescent="0.35">
      <c r="C5" s="145" t="s">
        <v>31</v>
      </c>
      <c r="D5" s="146"/>
      <c r="E5" s="14" t="s">
        <v>32</v>
      </c>
      <c r="F5" s="15" t="s">
        <v>33</v>
      </c>
      <c r="G5" s="15" t="s">
        <v>34</v>
      </c>
      <c r="H5" s="15" t="s">
        <v>35</v>
      </c>
      <c r="I5" s="15" t="s">
        <v>36</v>
      </c>
      <c r="J5" s="15" t="s">
        <v>37</v>
      </c>
      <c r="K5" s="15" t="s">
        <v>38</v>
      </c>
      <c r="L5" s="15" t="s">
        <v>39</v>
      </c>
      <c r="M5" s="16" t="s">
        <v>40</v>
      </c>
      <c r="N5" s="13"/>
    </row>
    <row r="6" spans="3:14" ht="15" thickTop="1" x14ac:dyDescent="0.3">
      <c r="C6" s="147" t="s">
        <v>41</v>
      </c>
      <c r="D6" s="17" t="s">
        <v>7</v>
      </c>
      <c r="E6" s="18">
        <v>66.699999925434625</v>
      </c>
      <c r="F6" s="19">
        <v>66.699999925434625</v>
      </c>
      <c r="G6" s="19">
        <v>66.699999925434625</v>
      </c>
      <c r="H6" s="19">
        <v>66.699999925434625</v>
      </c>
      <c r="I6" s="19">
        <v>66.699999925434625</v>
      </c>
      <c r="J6" s="19">
        <v>66.699999925434625</v>
      </c>
      <c r="K6" s="19">
        <v>66.699999925434625</v>
      </c>
      <c r="L6" s="19">
        <v>66.699999925434625</v>
      </c>
      <c r="M6" s="20">
        <v>66.699999925434625</v>
      </c>
      <c r="N6" s="13"/>
    </row>
    <row r="7" spans="3:14" x14ac:dyDescent="0.3">
      <c r="C7" s="148"/>
      <c r="D7" s="21" t="s">
        <v>42</v>
      </c>
      <c r="E7" s="22">
        <v>67.773405561278423</v>
      </c>
      <c r="F7" s="23">
        <v>68.218024450592623</v>
      </c>
      <c r="G7" s="23">
        <v>68.559192561742407</v>
      </c>
      <c r="H7" s="23">
        <v>68.84681059683092</v>
      </c>
      <c r="I7" s="23">
        <v>69.100207178723593</v>
      </c>
      <c r="J7" s="23">
        <v>69.329295203386664</v>
      </c>
      <c r="K7" s="23">
        <v>69.539963386217323</v>
      </c>
      <c r="L7" s="23">
        <v>69.736048551280518</v>
      </c>
      <c r="M7" s="24">
        <v>69.920215765781464</v>
      </c>
      <c r="N7" s="13"/>
    </row>
    <row r="8" spans="3:14" ht="15" thickBot="1" x14ac:dyDescent="0.35">
      <c r="C8" s="149"/>
      <c r="D8" s="25" t="s">
        <v>43</v>
      </c>
      <c r="E8" s="26">
        <v>65.626594289590827</v>
      </c>
      <c r="F8" s="27">
        <v>65.181975400276627</v>
      </c>
      <c r="G8" s="27">
        <v>64.840807289126843</v>
      </c>
      <c r="H8" s="27">
        <v>64.55318925403833</v>
      </c>
      <c r="I8" s="27">
        <v>64.299792672145657</v>
      </c>
      <c r="J8" s="27">
        <v>64.070704647482586</v>
      </c>
      <c r="K8" s="27">
        <v>63.860036464651927</v>
      </c>
      <c r="L8" s="27">
        <v>63.663951299588732</v>
      </c>
      <c r="M8" s="28">
        <v>63.479784085087786</v>
      </c>
      <c r="N8" s="13"/>
    </row>
    <row r="9" spans="3:14" ht="15" thickTop="1" x14ac:dyDescent="0.3">
      <c r="C9" s="150" t="s">
        <v>44</v>
      </c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3"/>
    </row>
    <row r="11" spans="3:14" ht="15" thickBot="1" x14ac:dyDescent="0.35">
      <c r="C11" s="144" t="s">
        <v>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3"/>
    </row>
    <row r="12" spans="3:14" ht="15.6" thickTop="1" thickBot="1" x14ac:dyDescent="0.35">
      <c r="C12" s="145" t="s">
        <v>31</v>
      </c>
      <c r="D12" s="146"/>
      <c r="E12" s="14" t="s">
        <v>32</v>
      </c>
      <c r="F12" s="15" t="s">
        <v>33</v>
      </c>
      <c r="G12" s="15" t="s">
        <v>34</v>
      </c>
      <c r="H12" s="15" t="s">
        <v>35</v>
      </c>
      <c r="I12" s="15" t="s">
        <v>36</v>
      </c>
      <c r="J12" s="15" t="s">
        <v>37</v>
      </c>
      <c r="K12" s="15" t="s">
        <v>38</v>
      </c>
      <c r="L12" s="15" t="s">
        <v>39</v>
      </c>
      <c r="M12" s="16" t="s">
        <v>40</v>
      </c>
      <c r="N12" s="13"/>
    </row>
    <row r="13" spans="3:14" ht="15" thickTop="1" x14ac:dyDescent="0.3">
      <c r="C13" s="147" t="s">
        <v>41</v>
      </c>
      <c r="D13" s="17" t="s">
        <v>7</v>
      </c>
      <c r="E13" s="18">
        <v>66.928007294478959</v>
      </c>
      <c r="F13" s="19">
        <v>67.156008574450311</v>
      </c>
      <c r="G13" s="19">
        <v>67.384009854421663</v>
      </c>
      <c r="H13" s="19">
        <v>67.612011134393001</v>
      </c>
      <c r="I13" s="19">
        <v>67.840012414364352</v>
      </c>
      <c r="J13" s="19">
        <v>68.068013694335704</v>
      </c>
      <c r="K13" s="19">
        <v>68.296014974307056</v>
      </c>
      <c r="L13" s="19">
        <v>68.524016254278408</v>
      </c>
      <c r="M13" s="20">
        <v>68.752017534249759</v>
      </c>
      <c r="N13" s="13"/>
    </row>
    <row r="14" spans="3:14" x14ac:dyDescent="0.3">
      <c r="C14" s="148"/>
      <c r="D14" s="21" t="s">
        <v>42</v>
      </c>
      <c r="E14" s="22">
        <v>67.227401411442088</v>
      </c>
      <c r="F14" s="23">
        <v>67.720776537584555</v>
      </c>
      <c r="G14" s="23">
        <v>68.251444171209585</v>
      </c>
      <c r="H14" s="23">
        <v>68.8180476139555</v>
      </c>
      <c r="I14" s="23">
        <v>69.417877037186344</v>
      </c>
      <c r="J14" s="23">
        <v>70.048490772007199</v>
      </c>
      <c r="K14" s="23">
        <v>70.707833972327094</v>
      </c>
      <c r="L14" s="23">
        <v>71.394181731655181</v>
      </c>
      <c r="M14" s="24">
        <v>72.106071088922874</v>
      </c>
      <c r="N14" s="13"/>
    </row>
    <row r="15" spans="3:14" ht="15" thickBot="1" x14ac:dyDescent="0.35">
      <c r="C15" s="149"/>
      <c r="D15" s="25" t="s">
        <v>43</v>
      </c>
      <c r="E15" s="26">
        <v>66.628613177515831</v>
      </c>
      <c r="F15" s="27">
        <v>66.591240611316067</v>
      </c>
      <c r="G15" s="27">
        <v>66.516575537633742</v>
      </c>
      <c r="H15" s="27">
        <v>66.405974654830501</v>
      </c>
      <c r="I15" s="27">
        <v>66.262147791542361</v>
      </c>
      <c r="J15" s="27">
        <v>66.08753661666421</v>
      </c>
      <c r="K15" s="27">
        <v>65.884195976287018</v>
      </c>
      <c r="L15" s="27">
        <v>65.653850776901635</v>
      </c>
      <c r="M15" s="28">
        <v>65.397963979576645</v>
      </c>
      <c r="N15" s="13"/>
    </row>
    <row r="16" spans="3:14" ht="15" thickTop="1" x14ac:dyDescent="0.3">
      <c r="C16" s="150" t="s">
        <v>44</v>
      </c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3"/>
    </row>
    <row r="18" spans="1:22" ht="15" thickBot="1" x14ac:dyDescent="0.35">
      <c r="C18" s="144" t="s">
        <v>7</v>
      </c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3"/>
    </row>
    <row r="19" spans="1:22" ht="15.6" thickTop="1" thickBot="1" x14ac:dyDescent="0.35">
      <c r="C19" s="145" t="s">
        <v>31</v>
      </c>
      <c r="D19" s="146"/>
      <c r="E19" s="14" t="s">
        <v>32</v>
      </c>
      <c r="F19" s="15" t="s">
        <v>33</v>
      </c>
      <c r="G19" s="15" t="s">
        <v>34</v>
      </c>
      <c r="H19" s="15" t="s">
        <v>35</v>
      </c>
      <c r="I19" s="15" t="s">
        <v>36</v>
      </c>
      <c r="J19" s="15" t="s">
        <v>37</v>
      </c>
      <c r="K19" s="15" t="s">
        <v>38</v>
      </c>
      <c r="L19" s="15" t="s">
        <v>39</v>
      </c>
      <c r="M19" s="16" t="s">
        <v>40</v>
      </c>
      <c r="N19" s="13"/>
    </row>
    <row r="20" spans="1:22" ht="15" thickTop="1" x14ac:dyDescent="0.3">
      <c r="C20" s="147" t="s">
        <v>41</v>
      </c>
      <c r="D20" s="17" t="s">
        <v>7</v>
      </c>
      <c r="E20" s="18">
        <v>66.913625650687848</v>
      </c>
      <c r="F20" s="19">
        <v>67.126749649330563</v>
      </c>
      <c r="G20" s="19">
        <v>67.339873647973278</v>
      </c>
      <c r="H20" s="19">
        <v>67.552997646615992</v>
      </c>
      <c r="I20" s="19">
        <v>67.766121645258707</v>
      </c>
      <c r="J20" s="19">
        <v>67.979245643901436</v>
      </c>
      <c r="K20" s="19">
        <v>68.192369642544151</v>
      </c>
      <c r="L20" s="19">
        <v>68.405493641186865</v>
      </c>
      <c r="M20" s="20">
        <v>68.61861763982958</v>
      </c>
      <c r="N20" s="13"/>
      <c r="P20" s="10" t="s">
        <v>45</v>
      </c>
    </row>
    <row r="21" spans="1:22" x14ac:dyDescent="0.3">
      <c r="C21" s="148"/>
      <c r="D21" s="21" t="s">
        <v>42</v>
      </c>
      <c r="E21" s="22">
        <v>67.22020387557545</v>
      </c>
      <c r="F21" s="23">
        <v>67.770445235505477</v>
      </c>
      <c r="G21" s="23">
        <v>68.388041463947971</v>
      </c>
      <c r="H21" s="23">
        <v>69.064093672500789</v>
      </c>
      <c r="I21" s="23">
        <v>69.792225294576141</v>
      </c>
      <c r="J21" s="23">
        <v>70.567719300047131</v>
      </c>
      <c r="K21" s="23">
        <v>71.386926969453569</v>
      </c>
      <c r="L21" s="23">
        <v>72.246923536414172</v>
      </c>
      <c r="M21" s="24">
        <v>73.145298868586877</v>
      </c>
      <c r="N21" s="13"/>
      <c r="P21" t="s">
        <v>5</v>
      </c>
      <c r="Q21" t="s">
        <v>6</v>
      </c>
      <c r="R21" t="s">
        <v>7</v>
      </c>
      <c r="S21" t="s">
        <v>8</v>
      </c>
      <c r="T21" t="s">
        <v>9</v>
      </c>
      <c r="U21" t="s">
        <v>10</v>
      </c>
      <c r="V21" t="s">
        <v>11</v>
      </c>
    </row>
    <row r="22" spans="1:22" ht="15" thickBot="1" x14ac:dyDescent="0.35">
      <c r="C22" s="149"/>
      <c r="D22" s="25" t="s">
        <v>43</v>
      </c>
      <c r="E22" s="26">
        <v>66.607047425800246</v>
      </c>
      <c r="F22" s="27">
        <v>66.483054063155649</v>
      </c>
      <c r="G22" s="27">
        <v>66.291705831998584</v>
      </c>
      <c r="H22" s="27">
        <v>66.041901620731196</v>
      </c>
      <c r="I22" s="27">
        <v>65.740017995941272</v>
      </c>
      <c r="J22" s="27">
        <v>65.390771987755741</v>
      </c>
      <c r="K22" s="27">
        <v>64.997812315634732</v>
      </c>
      <c r="L22" s="27">
        <v>64.564063745959558</v>
      </c>
      <c r="M22" s="28">
        <v>64.091936411072282</v>
      </c>
      <c r="N22" s="13"/>
      <c r="P22" t="s">
        <v>12</v>
      </c>
      <c r="Q22" t="s">
        <v>13</v>
      </c>
      <c r="R22" t="s">
        <v>14</v>
      </c>
      <c r="S22" t="s">
        <v>15</v>
      </c>
      <c r="T22" t="s">
        <v>16</v>
      </c>
      <c r="U22" t="s">
        <v>17</v>
      </c>
      <c r="V22" t="s">
        <v>18</v>
      </c>
    </row>
    <row r="23" spans="1:22" ht="15.6" thickTop="1" thickBot="1" x14ac:dyDescent="0.35">
      <c r="C23" s="150" t="s">
        <v>44</v>
      </c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3"/>
      <c r="P23" s="11">
        <v>2011</v>
      </c>
      <c r="Q23" s="12">
        <v>66.900000000000006</v>
      </c>
      <c r="R23" s="18">
        <v>66.937251169103916</v>
      </c>
      <c r="S23" s="9">
        <f t="shared" ref="S23:S29" si="0">Q23-R23</f>
        <v>-3.7251169103910797E-2</v>
      </c>
      <c r="T23" s="9">
        <f t="shared" ref="T23:T26" si="1">ABS(Q23-R23)</f>
        <v>3.7251169103910797E-2</v>
      </c>
      <c r="U23" s="9">
        <f t="shared" ref="U23:U26" si="2">S23^2</f>
        <v>1.3876495996081584E-3</v>
      </c>
      <c r="V23" s="9">
        <f t="shared" ref="V23:V26" si="3">ABS((Q23-R23)/Q23)</f>
        <v>5.5681867120942891E-4</v>
      </c>
    </row>
    <row r="24" spans="1:22" ht="15.6" thickTop="1" thickBot="1" x14ac:dyDescent="0.35">
      <c r="P24" s="11">
        <v>2012</v>
      </c>
      <c r="Q24" s="12">
        <v>67.3</v>
      </c>
      <c r="R24" s="19">
        <v>67.16887470270153</v>
      </c>
      <c r="S24" s="9">
        <f t="shared" si="0"/>
        <v>0.13112529729846756</v>
      </c>
      <c r="T24" s="9">
        <f t="shared" si="1"/>
        <v>0.13112529729846756</v>
      </c>
      <c r="U24" s="9">
        <f t="shared" si="2"/>
        <v>1.7193843591611503E-2</v>
      </c>
      <c r="V24" s="9">
        <f t="shared" si="3"/>
        <v>1.948369944999518E-3</v>
      </c>
    </row>
    <row r="25" spans="1:22" ht="15.6" thickTop="1" thickBot="1" x14ac:dyDescent="0.35">
      <c r="C25" s="144" t="s">
        <v>7</v>
      </c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3"/>
      <c r="P25" s="11">
        <v>2013</v>
      </c>
      <c r="Q25" s="12">
        <v>67.7</v>
      </c>
      <c r="R25" s="19">
        <v>67.389566757710924</v>
      </c>
      <c r="S25" s="9">
        <f t="shared" si="0"/>
        <v>0.3104332422890792</v>
      </c>
      <c r="T25" s="9">
        <f t="shared" si="1"/>
        <v>0.3104332422890792</v>
      </c>
      <c r="U25" s="9">
        <f t="shared" si="2"/>
        <v>9.636879791811015E-2</v>
      </c>
      <c r="V25" s="9">
        <f t="shared" si="3"/>
        <v>4.5854245537530159E-3</v>
      </c>
    </row>
    <row r="26" spans="1:22" ht="15.6" thickTop="1" thickBot="1" x14ac:dyDescent="0.35">
      <c r="C26" s="145" t="s">
        <v>31</v>
      </c>
      <c r="D26" s="146"/>
      <c r="E26" s="14" t="s">
        <v>32</v>
      </c>
      <c r="F26" s="15" t="s">
        <v>33</v>
      </c>
      <c r="G26" s="15" t="s">
        <v>34</v>
      </c>
      <c r="H26" s="15" t="s">
        <v>35</v>
      </c>
      <c r="I26" s="15" t="s">
        <v>36</v>
      </c>
      <c r="J26" s="15" t="s">
        <v>37</v>
      </c>
      <c r="K26" s="15" t="s">
        <v>38</v>
      </c>
      <c r="L26" s="15" t="s">
        <v>39</v>
      </c>
      <c r="M26" s="16" t="s">
        <v>40</v>
      </c>
      <c r="N26" s="13"/>
      <c r="P26" s="11">
        <v>2014</v>
      </c>
      <c r="Q26" s="12">
        <v>68.099999999999994</v>
      </c>
      <c r="R26" s="19">
        <v>67.613301651181345</v>
      </c>
      <c r="S26" s="9">
        <f t="shared" si="0"/>
        <v>0.48669834881864915</v>
      </c>
      <c r="T26" s="9">
        <f t="shared" si="1"/>
        <v>0.48669834881864915</v>
      </c>
      <c r="U26" s="9">
        <f t="shared" si="2"/>
        <v>0.23687528274279948</v>
      </c>
      <c r="V26" s="9">
        <f t="shared" si="3"/>
        <v>7.1468186316982259E-3</v>
      </c>
    </row>
    <row r="27" spans="1:22" ht="15.6" thickTop="1" thickBot="1" x14ac:dyDescent="0.35">
      <c r="C27" s="147" t="s">
        <v>41</v>
      </c>
      <c r="D27" s="17" t="s">
        <v>7</v>
      </c>
      <c r="E27" s="18">
        <v>66.943616540810552</v>
      </c>
      <c r="F27" s="19">
        <v>67.182536101926885</v>
      </c>
      <c r="G27" s="19">
        <v>67.416920985053693</v>
      </c>
      <c r="H27" s="19">
        <v>67.646857258089184</v>
      </c>
      <c r="I27" s="19">
        <v>67.872429355368382</v>
      </c>
      <c r="J27" s="19">
        <v>68.093720108668037</v>
      </c>
      <c r="K27" s="19">
        <v>68.310810777623047</v>
      </c>
      <c r="L27" s="19">
        <v>68.523781079565651</v>
      </c>
      <c r="M27" s="20">
        <v>68.73270921879822</v>
      </c>
      <c r="N27" s="13"/>
      <c r="P27" s="11">
        <v>2015</v>
      </c>
      <c r="Q27" s="12">
        <v>68.400000000000006</v>
      </c>
      <c r="R27" s="19">
        <v>67.821104833062691</v>
      </c>
      <c r="S27" s="9">
        <f t="shared" si="0"/>
        <v>0.5788951669373148</v>
      </c>
      <c r="T27" s="9">
        <f>ABS(Q27-R27)</f>
        <v>0.5788951669373148</v>
      </c>
      <c r="U27" s="9">
        <f>S27^2</f>
        <v>0.33511961430338155</v>
      </c>
      <c r="V27" s="9">
        <f>ABS((Q27-R27)/Q27)</f>
        <v>8.4633796335864733E-3</v>
      </c>
    </row>
    <row r="28" spans="1:22" ht="15.6" thickTop="1" thickBot="1" x14ac:dyDescent="0.35">
      <c r="C28" s="148"/>
      <c r="D28" s="21" t="s">
        <v>42</v>
      </c>
      <c r="E28" s="22">
        <v>67.242850138001373</v>
      </c>
      <c r="F28" s="23">
        <v>67.684200654710281</v>
      </c>
      <c r="G28" s="23">
        <v>68.128315864816628</v>
      </c>
      <c r="H28" s="23">
        <v>68.580213655739144</v>
      </c>
      <c r="I28" s="23">
        <v>69.04039514268986</v>
      </c>
      <c r="J28" s="23">
        <v>69.508378741076882</v>
      </c>
      <c r="K28" s="23">
        <v>69.98344266678167</v>
      </c>
      <c r="L28" s="23">
        <v>70.464836167588274</v>
      </c>
      <c r="M28" s="24">
        <v>70.95184593386287</v>
      </c>
      <c r="N28" s="13"/>
      <c r="P28" s="11">
        <v>2016</v>
      </c>
      <c r="Q28" s="12">
        <v>68.599999999999994</v>
      </c>
      <c r="R28" s="19">
        <v>68.019138409485251</v>
      </c>
      <c r="S28" s="9">
        <f t="shared" si="0"/>
        <v>0.5808615905147434</v>
      </c>
      <c r="T28" s="9">
        <f t="shared" ref="T28:T29" si="4">ABS(Q28-R28)</f>
        <v>0.5808615905147434</v>
      </c>
      <c r="U28" s="9">
        <f t="shared" ref="U28:U29" si="5">S28^2</f>
        <v>0.33740018733531746</v>
      </c>
      <c r="V28" s="9">
        <f t="shared" ref="V28:V29" si="6">ABS((Q28-R28)/Q28)</f>
        <v>8.4673701241216245E-3</v>
      </c>
    </row>
    <row r="29" spans="1:22" ht="15.6" thickTop="1" thickBot="1" x14ac:dyDescent="0.35">
      <c r="C29" s="149"/>
      <c r="D29" s="25" t="s">
        <v>43</v>
      </c>
      <c r="E29" s="26">
        <v>66.644382943619732</v>
      </c>
      <c r="F29" s="27">
        <v>66.68087154914349</v>
      </c>
      <c r="G29" s="27">
        <v>66.705526105290758</v>
      </c>
      <c r="H29" s="27">
        <v>66.713500860439225</v>
      </c>
      <c r="I29" s="27">
        <v>66.704463568046904</v>
      </c>
      <c r="J29" s="27">
        <v>66.679061476259193</v>
      </c>
      <c r="K29" s="27">
        <v>66.638178888464424</v>
      </c>
      <c r="L29" s="27">
        <v>66.582725991543029</v>
      </c>
      <c r="M29" s="28">
        <v>66.51357250373357</v>
      </c>
      <c r="N29" s="13"/>
      <c r="P29" s="11">
        <v>2017</v>
      </c>
      <c r="Q29" s="12">
        <v>69</v>
      </c>
      <c r="R29" s="19">
        <v>68.207402380449025</v>
      </c>
      <c r="S29" s="9">
        <f t="shared" si="0"/>
        <v>0.79259761955097474</v>
      </c>
      <c r="T29" s="9">
        <f t="shared" si="4"/>
        <v>0.79259761955097474</v>
      </c>
      <c r="U29" s="9">
        <f t="shared" si="5"/>
        <v>0.62821098651787166</v>
      </c>
      <c r="V29" s="9">
        <f t="shared" si="6"/>
        <v>1.1486922022477895E-2</v>
      </c>
    </row>
    <row r="30" spans="1:22" ht="15" thickTop="1" x14ac:dyDescent="0.3">
      <c r="C30" s="150" t="s">
        <v>44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3"/>
      <c r="Q30" t="s">
        <v>19</v>
      </c>
      <c r="S30" s="9">
        <f>SUM(S27:S29)</f>
        <v>1.9523543770030329</v>
      </c>
      <c r="T30" s="9">
        <f>SUM(T27:T29)</f>
        <v>1.9523543770030329</v>
      </c>
      <c r="U30" s="9">
        <f>SUM(U27:U29)</f>
        <v>1.3007307881565708</v>
      </c>
      <c r="V30" s="9">
        <f>SUM(V27:V29)</f>
        <v>2.8417671780185994E-2</v>
      </c>
    </row>
    <row r="31" spans="1:22" x14ac:dyDescent="0.3">
      <c r="Q31" t="s">
        <v>20</v>
      </c>
      <c r="R31">
        <v>7</v>
      </c>
    </row>
    <row r="32" spans="1:22" ht="15" thickBot="1" x14ac:dyDescent="0.35">
      <c r="A32" s="10"/>
      <c r="C32" s="144" t="s">
        <v>7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3"/>
      <c r="Q32" t="s">
        <v>21</v>
      </c>
      <c r="R32">
        <f>T30/R31</f>
        <v>0.27890776814329044</v>
      </c>
    </row>
    <row r="33" spans="3:18" ht="15.6" thickTop="1" thickBot="1" x14ac:dyDescent="0.35">
      <c r="C33" s="145" t="s">
        <v>31</v>
      </c>
      <c r="D33" s="146"/>
      <c r="E33" s="14" t="s">
        <v>32</v>
      </c>
      <c r="F33" s="15" t="s">
        <v>33</v>
      </c>
      <c r="G33" s="15" t="s">
        <v>34</v>
      </c>
      <c r="H33" s="15" t="s">
        <v>35</v>
      </c>
      <c r="I33" s="15" t="s">
        <v>36</v>
      </c>
      <c r="J33" s="15" t="s">
        <v>37</v>
      </c>
      <c r="K33" s="15" t="s">
        <v>38</v>
      </c>
      <c r="L33" s="15" t="s">
        <v>39</v>
      </c>
      <c r="M33" s="16" t="s">
        <v>40</v>
      </c>
      <c r="N33" s="13"/>
      <c r="Q33" t="s">
        <v>22</v>
      </c>
      <c r="R33">
        <f>U30/R31</f>
        <v>0.18581868402236726</v>
      </c>
    </row>
    <row r="34" spans="3:18" ht="15" thickTop="1" x14ac:dyDescent="0.3">
      <c r="C34" s="147" t="s">
        <v>41</v>
      </c>
      <c r="D34" s="17" t="s">
        <v>7</v>
      </c>
      <c r="E34" s="18">
        <v>66.923263777455702</v>
      </c>
      <c r="F34" s="19">
        <v>67.157384927583664</v>
      </c>
      <c r="G34" s="19">
        <v>67.379379119188968</v>
      </c>
      <c r="H34" s="19">
        <v>67.609249967318121</v>
      </c>
      <c r="I34" s="19">
        <v>67.823788002408889</v>
      </c>
      <c r="J34" s="19">
        <v>68.022916567510848</v>
      </c>
      <c r="K34" s="19">
        <v>68.212369860431721</v>
      </c>
      <c r="L34" s="19">
        <v>68.39214788117151</v>
      </c>
      <c r="M34" s="20">
        <v>68.562250629730215</v>
      </c>
      <c r="N34" s="13"/>
      <c r="Q34" t="s">
        <v>23</v>
      </c>
      <c r="R34">
        <f>SQRT(R33)</f>
        <v>0.43106691362521349</v>
      </c>
    </row>
    <row r="35" spans="3:18" x14ac:dyDescent="0.3">
      <c r="C35" s="148"/>
      <c r="D35" s="21" t="s">
        <v>42</v>
      </c>
      <c r="E35" s="22">
        <v>67.198966283734322</v>
      </c>
      <c r="F35" s="23">
        <v>67.647176493427665</v>
      </c>
      <c r="G35" s="23">
        <v>68.026443250061845</v>
      </c>
      <c r="H35" s="23">
        <v>68.381891793881167</v>
      </c>
      <c r="I35" s="23">
        <v>68.675951152052491</v>
      </c>
      <c r="J35" s="23">
        <v>68.93882779301947</v>
      </c>
      <c r="K35" s="23">
        <v>69.189768218428597</v>
      </c>
      <c r="L35" s="23">
        <v>69.428841909095226</v>
      </c>
      <c r="M35" s="24">
        <v>69.656343157759963</v>
      </c>
      <c r="N35" s="13">
        <v>0.40359109292529588</v>
      </c>
      <c r="Q35" t="s">
        <v>24</v>
      </c>
      <c r="R35">
        <f>(V30/R31)*100</f>
        <v>0.4059667397169428</v>
      </c>
    </row>
    <row r="36" spans="3:18" ht="15" thickBot="1" x14ac:dyDescent="0.35">
      <c r="C36" s="149"/>
      <c r="D36" s="25" t="s">
        <v>43</v>
      </c>
      <c r="E36" s="26">
        <v>66.647561271177082</v>
      </c>
      <c r="F36" s="27">
        <v>66.667593361739662</v>
      </c>
      <c r="G36" s="27">
        <v>66.732314988316091</v>
      </c>
      <c r="H36" s="27">
        <v>66.836608140755075</v>
      </c>
      <c r="I36" s="27">
        <v>66.971624852765288</v>
      </c>
      <c r="J36" s="27">
        <v>67.107005342002225</v>
      </c>
      <c r="K36" s="27">
        <v>67.234971502434846</v>
      </c>
      <c r="L36" s="27">
        <v>67.355453853247795</v>
      </c>
      <c r="M36" s="28">
        <v>67.468158101700467</v>
      </c>
      <c r="N36" s="13"/>
    </row>
    <row r="37" spans="3:18" ht="15" thickTop="1" x14ac:dyDescent="0.3">
      <c r="C37" s="150" t="s">
        <v>44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3"/>
    </row>
    <row r="39" spans="3:18" ht="15" thickBot="1" x14ac:dyDescent="0.35">
      <c r="C39" s="144" t="s">
        <v>7</v>
      </c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3"/>
    </row>
    <row r="40" spans="3:18" ht="15.6" thickTop="1" thickBot="1" x14ac:dyDescent="0.35">
      <c r="C40" s="145" t="s">
        <v>31</v>
      </c>
      <c r="D40" s="146"/>
      <c r="E40" s="14" t="s">
        <v>32</v>
      </c>
      <c r="F40" s="15" t="s">
        <v>33</v>
      </c>
      <c r="G40" s="15" t="s">
        <v>34</v>
      </c>
      <c r="H40" s="15" t="s">
        <v>35</v>
      </c>
      <c r="I40" s="15" t="s">
        <v>36</v>
      </c>
      <c r="J40" s="15" t="s">
        <v>37</v>
      </c>
      <c r="K40" s="15" t="s">
        <v>38</v>
      </c>
      <c r="L40" s="15" t="s">
        <v>39</v>
      </c>
      <c r="M40" s="16" t="s">
        <v>40</v>
      </c>
      <c r="N40" s="13"/>
    </row>
    <row r="41" spans="3:18" ht="15" thickTop="1" x14ac:dyDescent="0.3">
      <c r="C41" s="147" t="s">
        <v>41</v>
      </c>
      <c r="D41" s="17" t="s">
        <v>7</v>
      </c>
      <c r="E41" s="18">
        <v>66.900328520135048</v>
      </c>
      <c r="F41" s="19">
        <v>67.15732119472618</v>
      </c>
      <c r="G41" s="19">
        <v>67.377688720837881</v>
      </c>
      <c r="H41" s="19">
        <v>67.609364836719394</v>
      </c>
      <c r="I41" s="19">
        <v>67.822056538644887</v>
      </c>
      <c r="J41" s="19">
        <v>68.012930785377094</v>
      </c>
      <c r="K41" s="19">
        <v>68.200223961116336</v>
      </c>
      <c r="L41" s="19">
        <v>68.377750493108991</v>
      </c>
      <c r="M41" s="20">
        <v>68.545510381355058</v>
      </c>
      <c r="N41" s="13"/>
    </row>
    <row r="42" spans="3:18" x14ac:dyDescent="0.3">
      <c r="C42" s="148"/>
      <c r="D42" s="21" t="s">
        <v>42</v>
      </c>
      <c r="E42" s="22">
        <v>67.179229559604963</v>
      </c>
      <c r="F42" s="23">
        <v>67.667639632648473</v>
      </c>
      <c r="G42" s="23">
        <v>68.061911844032608</v>
      </c>
      <c r="H42" s="23">
        <v>68.431440858944583</v>
      </c>
      <c r="I42" s="23">
        <v>68.731814606819214</v>
      </c>
      <c r="J42" s="23">
        <v>68.993950276233946</v>
      </c>
      <c r="K42" s="23">
        <v>69.261126062384207</v>
      </c>
      <c r="L42" s="23">
        <v>69.515237057787473</v>
      </c>
      <c r="M42" s="24">
        <v>69.756515792696561</v>
      </c>
      <c r="N42" s="13">
        <v>0.40854690237181007</v>
      </c>
    </row>
    <row r="43" spans="3:18" ht="15" thickBot="1" x14ac:dyDescent="0.35">
      <c r="C43" s="149"/>
      <c r="D43" s="25" t="s">
        <v>43</v>
      </c>
      <c r="E43" s="26">
        <v>66.621427480665133</v>
      </c>
      <c r="F43" s="27">
        <v>66.647002756803886</v>
      </c>
      <c r="G43" s="27">
        <v>66.693465597643154</v>
      </c>
      <c r="H43" s="27">
        <v>66.787288814494204</v>
      </c>
      <c r="I43" s="27">
        <v>66.91229847047056</v>
      </c>
      <c r="J43" s="27">
        <v>67.031911294520242</v>
      </c>
      <c r="K43" s="27">
        <v>67.139321859848465</v>
      </c>
      <c r="L43" s="27">
        <v>67.240263928430508</v>
      </c>
      <c r="M43" s="28">
        <v>67.334504970013555</v>
      </c>
      <c r="N43" s="13"/>
    </row>
    <row r="44" spans="3:18" ht="15" thickTop="1" x14ac:dyDescent="0.3">
      <c r="C44" s="150" t="s">
        <v>44</v>
      </c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3"/>
    </row>
    <row r="46" spans="3:18" ht="15" thickBot="1" x14ac:dyDescent="0.35">
      <c r="C46" s="144" t="s">
        <v>7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3"/>
    </row>
    <row r="47" spans="3:18" ht="15.6" thickTop="1" thickBot="1" x14ac:dyDescent="0.35">
      <c r="C47" s="145" t="s">
        <v>31</v>
      </c>
      <c r="D47" s="146"/>
      <c r="E47" s="14" t="s">
        <v>32</v>
      </c>
      <c r="F47" s="15" t="s">
        <v>33</v>
      </c>
      <c r="G47" s="15" t="s">
        <v>34</v>
      </c>
      <c r="H47" s="15" t="s">
        <v>35</v>
      </c>
      <c r="I47" s="15" t="s">
        <v>36</v>
      </c>
      <c r="J47" s="15" t="s">
        <v>37</v>
      </c>
      <c r="K47" s="15" t="s">
        <v>38</v>
      </c>
      <c r="L47" s="15" t="s">
        <v>39</v>
      </c>
      <c r="M47" s="16" t="s">
        <v>40</v>
      </c>
      <c r="N47" s="13"/>
    </row>
    <row r="48" spans="3:18" ht="15" thickTop="1" x14ac:dyDescent="0.3">
      <c r="C48" s="147" t="s">
        <v>41</v>
      </c>
      <c r="D48" s="17" t="s">
        <v>7</v>
      </c>
      <c r="E48" s="18">
        <v>66.937251169103916</v>
      </c>
      <c r="F48" s="19">
        <v>67.16887470270153</v>
      </c>
      <c r="G48" s="19">
        <v>67.389566757710924</v>
      </c>
      <c r="H48" s="19">
        <v>67.613301651181345</v>
      </c>
      <c r="I48" s="19">
        <v>67.821104833062691</v>
      </c>
      <c r="J48" s="19">
        <v>68.019138409485251</v>
      </c>
      <c r="K48" s="19">
        <v>68.207402380449025</v>
      </c>
      <c r="L48" s="19">
        <v>68.385896745954014</v>
      </c>
      <c r="M48" s="20">
        <v>68.554621506000217</v>
      </c>
      <c r="N48" s="13"/>
    </row>
    <row r="49" spans="3:14" x14ac:dyDescent="0.3">
      <c r="C49" s="148"/>
      <c r="D49" s="21" t="s">
        <v>42</v>
      </c>
      <c r="E49" s="22">
        <v>67.214047847603169</v>
      </c>
      <c r="F49" s="23">
        <v>67.672362654510835</v>
      </c>
      <c r="G49" s="23">
        <v>68.076426536024314</v>
      </c>
      <c r="H49" s="23">
        <v>68.465903004423652</v>
      </c>
      <c r="I49" s="23">
        <v>68.800843497558219</v>
      </c>
      <c r="J49" s="23">
        <v>69.116444702321914</v>
      </c>
      <c r="K49" s="23">
        <v>69.415332325124737</v>
      </c>
      <c r="L49" s="23">
        <v>69.699267514116869</v>
      </c>
      <c r="M49" s="24">
        <v>69.969418768537111</v>
      </c>
      <c r="N49" s="13"/>
    </row>
    <row r="50" spans="3:14" ht="15" thickBot="1" x14ac:dyDescent="0.35">
      <c r="C50" s="149"/>
      <c r="D50" s="25" t="s">
        <v>43</v>
      </c>
      <c r="E50" s="26">
        <v>66.660454490604664</v>
      </c>
      <c r="F50" s="27">
        <v>66.665386750892225</v>
      </c>
      <c r="G50" s="27">
        <v>66.702706979397533</v>
      </c>
      <c r="H50" s="27">
        <v>66.760700297939039</v>
      </c>
      <c r="I50" s="27">
        <v>66.841366168567163</v>
      </c>
      <c r="J50" s="27">
        <v>66.921832116648588</v>
      </c>
      <c r="K50" s="27">
        <v>66.999472435773313</v>
      </c>
      <c r="L50" s="27">
        <v>67.072525977791159</v>
      </c>
      <c r="M50" s="28">
        <v>67.139824243463323</v>
      </c>
      <c r="N50" s="13"/>
    </row>
    <row r="51" spans="3:14" ht="15" thickTop="1" x14ac:dyDescent="0.3">
      <c r="C51" s="150" t="s">
        <v>44</v>
      </c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3"/>
    </row>
    <row r="53" spans="3:14" ht="15" thickBot="1" x14ac:dyDescent="0.35">
      <c r="C53" s="109" t="s">
        <v>63</v>
      </c>
      <c r="D53" s="109"/>
      <c r="E53" s="109"/>
      <c r="F53" s="109"/>
      <c r="G53" s="109"/>
      <c r="H53" s="109"/>
      <c r="I53" s="109"/>
      <c r="J53" s="109"/>
      <c r="K53" s="109"/>
      <c r="L53" s="29"/>
    </row>
    <row r="54" spans="3:14" ht="47.4" thickTop="1" x14ac:dyDescent="0.3">
      <c r="C54" s="110" t="s">
        <v>31</v>
      </c>
      <c r="D54" s="111"/>
      <c r="E54" s="114" t="s">
        <v>50</v>
      </c>
      <c r="F54" s="115"/>
      <c r="G54" s="30" t="s">
        <v>51</v>
      </c>
      <c r="H54" s="115" t="s">
        <v>52</v>
      </c>
      <c r="I54" s="115" t="s">
        <v>53</v>
      </c>
      <c r="J54" s="115" t="s">
        <v>54</v>
      </c>
      <c r="K54" s="117"/>
      <c r="L54" s="29"/>
    </row>
    <row r="55" spans="3:14" ht="24.6" thickBot="1" x14ac:dyDescent="0.35">
      <c r="C55" s="112"/>
      <c r="D55" s="113"/>
      <c r="E55" s="31" t="s">
        <v>55</v>
      </c>
      <c r="F55" s="32" t="s">
        <v>56</v>
      </c>
      <c r="G55" s="32" t="s">
        <v>57</v>
      </c>
      <c r="H55" s="116"/>
      <c r="I55" s="116"/>
      <c r="J55" s="32" t="s">
        <v>58</v>
      </c>
      <c r="K55" s="33" t="s">
        <v>59</v>
      </c>
      <c r="L55" s="29"/>
    </row>
    <row r="56" spans="3:14" ht="15" thickTop="1" x14ac:dyDescent="0.3">
      <c r="C56" s="106" t="s">
        <v>60</v>
      </c>
      <c r="D56" s="34" t="s">
        <v>61</v>
      </c>
      <c r="E56" s="35">
        <v>74.998629996314193</v>
      </c>
      <c r="F56" s="36">
        <v>0.41060579722067886</v>
      </c>
      <c r="G56" s="37"/>
      <c r="H56" s="38">
        <v>182.65360719202511</v>
      </c>
      <c r="I56" s="36">
        <v>4.2592787806510309E-71</v>
      </c>
      <c r="J56" s="38">
        <v>74.173486753997949</v>
      </c>
      <c r="K56" s="39">
        <v>75.823773238630437</v>
      </c>
      <c r="L56" s="29"/>
    </row>
    <row r="57" spans="3:14" ht="23.4" thickBot="1" x14ac:dyDescent="0.35">
      <c r="C57" s="107"/>
      <c r="D57" s="40" t="s">
        <v>3</v>
      </c>
      <c r="E57" s="41">
        <v>-0.12458583278614296</v>
      </c>
      <c r="F57" s="42">
        <v>2.5571489785474822E-3</v>
      </c>
      <c r="G57" s="42">
        <v>-0.98983564570865035</v>
      </c>
      <c r="H57" s="43">
        <v>-48.720600102427547</v>
      </c>
      <c r="I57" s="42">
        <v>3.5757257828416076E-43</v>
      </c>
      <c r="J57" s="42">
        <v>-0.12972461605108146</v>
      </c>
      <c r="K57" s="44">
        <v>-0.11944704952120447</v>
      </c>
      <c r="L57" s="29"/>
    </row>
    <row r="58" spans="3:14" ht="15" thickTop="1" x14ac:dyDescent="0.3">
      <c r="C58" s="108" t="s">
        <v>62</v>
      </c>
      <c r="D58" s="108"/>
      <c r="E58" s="108"/>
      <c r="F58" s="108"/>
      <c r="G58" s="108"/>
      <c r="H58" s="108"/>
      <c r="I58" s="108"/>
      <c r="J58" s="108"/>
      <c r="K58" s="108"/>
      <c r="L58" s="29"/>
    </row>
  </sheetData>
  <mergeCells count="36">
    <mergeCell ref="C23:M23"/>
    <mergeCell ref="C4:M4"/>
    <mergeCell ref="C5:D5"/>
    <mergeCell ref="C6:C8"/>
    <mergeCell ref="C9:M9"/>
    <mergeCell ref="C11:M11"/>
    <mergeCell ref="C12:D12"/>
    <mergeCell ref="C13:C15"/>
    <mergeCell ref="C16:M16"/>
    <mergeCell ref="C18:M18"/>
    <mergeCell ref="C19:D19"/>
    <mergeCell ref="C20:C22"/>
    <mergeCell ref="C44:M44"/>
    <mergeCell ref="C25:M25"/>
    <mergeCell ref="C26:D26"/>
    <mergeCell ref="C27:C29"/>
    <mergeCell ref="C30:M30"/>
    <mergeCell ref="C32:M32"/>
    <mergeCell ref="C33:D33"/>
    <mergeCell ref="C34:C36"/>
    <mergeCell ref="C37:M37"/>
    <mergeCell ref="C39:M39"/>
    <mergeCell ref="C40:D40"/>
    <mergeCell ref="C41:C43"/>
    <mergeCell ref="C56:C57"/>
    <mergeCell ref="C58:K58"/>
    <mergeCell ref="C46:M46"/>
    <mergeCell ref="C47:D47"/>
    <mergeCell ref="C48:C50"/>
    <mergeCell ref="C51:M51"/>
    <mergeCell ref="C53:K53"/>
    <mergeCell ref="C54:D55"/>
    <mergeCell ref="E54:F54"/>
    <mergeCell ref="H54:H55"/>
    <mergeCell ref="I54:I55"/>
    <mergeCell ref="J54:K5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7" workbookViewId="0">
      <selection activeCell="K20" sqref="K20"/>
    </sheetView>
  </sheetViews>
  <sheetFormatPr defaultRowHeight="14.4" x14ac:dyDescent="0.3"/>
  <cols>
    <col min="2" max="2" width="13.33203125" bestFit="1" customWidth="1"/>
  </cols>
  <sheetData>
    <row r="1" spans="1:15" x14ac:dyDescent="0.3">
      <c r="A1" s="2" t="s">
        <v>0</v>
      </c>
      <c r="B1" s="2" t="s">
        <v>1</v>
      </c>
      <c r="C1" t="s">
        <v>4</v>
      </c>
    </row>
    <row r="2" spans="1:15" x14ac:dyDescent="0.3">
      <c r="A2" s="3">
        <v>1960</v>
      </c>
      <c r="B2" s="3">
        <v>41.9</v>
      </c>
    </row>
    <row r="3" spans="1:15" x14ac:dyDescent="0.3">
      <c r="A3" s="3">
        <v>1961</v>
      </c>
      <c r="B3" s="3">
        <v>42.6</v>
      </c>
      <c r="C3">
        <f>B2</f>
        <v>41.9</v>
      </c>
    </row>
    <row r="4" spans="1:15" x14ac:dyDescent="0.3">
      <c r="A4" s="3">
        <v>1962</v>
      </c>
      <c r="B4" s="3">
        <v>43.4</v>
      </c>
      <c r="C4">
        <f t="shared" ref="C4:C59" si="0">B3</f>
        <v>42.6</v>
      </c>
    </row>
    <row r="5" spans="1:15" x14ac:dyDescent="0.3">
      <c r="A5" s="3">
        <v>1963</v>
      </c>
      <c r="B5" s="3">
        <v>44.1</v>
      </c>
      <c r="C5">
        <f t="shared" si="0"/>
        <v>43.4</v>
      </c>
    </row>
    <row r="6" spans="1:15" x14ac:dyDescent="0.3">
      <c r="A6" s="3">
        <v>1964</v>
      </c>
      <c r="B6" s="3">
        <v>44.9</v>
      </c>
      <c r="C6">
        <f t="shared" si="0"/>
        <v>44.1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</row>
    <row r="7" spans="1:15" x14ac:dyDescent="0.3">
      <c r="A7" s="3">
        <v>1965</v>
      </c>
      <c r="B7" s="3">
        <v>45.7</v>
      </c>
      <c r="C7">
        <f t="shared" si="0"/>
        <v>44.9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</row>
    <row r="8" spans="1:15" x14ac:dyDescent="0.3">
      <c r="A8" s="3">
        <v>1966</v>
      </c>
      <c r="B8" s="3">
        <v>46.5</v>
      </c>
      <c r="C8">
        <f t="shared" si="0"/>
        <v>45.7</v>
      </c>
      <c r="I8" s="5">
        <v>2011</v>
      </c>
      <c r="J8" s="4">
        <v>66.900000000000006</v>
      </c>
      <c r="K8">
        <v>66.7</v>
      </c>
      <c r="L8" s="9">
        <f t="shared" ref="L8:L12" si="1">J8-K8</f>
        <v>0.20000000000000284</v>
      </c>
      <c r="M8" s="9">
        <f t="shared" ref="M8:M11" si="2">ABS(J8-K8)</f>
        <v>0.20000000000000284</v>
      </c>
      <c r="N8" s="9">
        <f t="shared" ref="N8:N11" si="3">L8^2</f>
        <v>4.0000000000001139E-2</v>
      </c>
      <c r="O8">
        <f t="shared" ref="O8:O11" si="4">ABS((J8-K8)/J8)</f>
        <v>2.9895366218236595E-3</v>
      </c>
    </row>
    <row r="9" spans="1:15" x14ac:dyDescent="0.3">
      <c r="A9" s="3">
        <v>1967</v>
      </c>
      <c r="B9" s="3">
        <v>47.3</v>
      </c>
      <c r="C9">
        <f t="shared" si="0"/>
        <v>46.5</v>
      </c>
      <c r="I9" s="5">
        <v>2012</v>
      </c>
      <c r="J9" s="4">
        <v>67.3</v>
      </c>
      <c r="K9">
        <v>66.900000000000006</v>
      </c>
      <c r="L9" s="9">
        <f t="shared" si="1"/>
        <v>0.39999999999999147</v>
      </c>
      <c r="M9" s="9">
        <f t="shared" si="2"/>
        <v>0.39999999999999147</v>
      </c>
      <c r="N9" s="9">
        <f t="shared" si="3"/>
        <v>0.15999999999999318</v>
      </c>
      <c r="O9">
        <f t="shared" si="4"/>
        <v>5.9435364041603494E-3</v>
      </c>
    </row>
    <row r="10" spans="1:15" x14ac:dyDescent="0.3">
      <c r="A10" s="3">
        <v>1968</v>
      </c>
      <c r="B10" s="3">
        <v>48</v>
      </c>
      <c r="C10">
        <f t="shared" si="0"/>
        <v>47.3</v>
      </c>
      <c r="I10" s="5">
        <v>2013</v>
      </c>
      <c r="J10" s="4">
        <v>67.7</v>
      </c>
      <c r="K10">
        <v>67.3</v>
      </c>
      <c r="L10" s="9">
        <f t="shared" si="1"/>
        <v>0.40000000000000568</v>
      </c>
      <c r="M10" s="9">
        <f t="shared" si="2"/>
        <v>0.40000000000000568</v>
      </c>
      <c r="N10" s="9">
        <f t="shared" si="3"/>
        <v>0.16000000000000456</v>
      </c>
      <c r="O10">
        <f t="shared" si="4"/>
        <v>5.9084194977844263E-3</v>
      </c>
    </row>
    <row r="11" spans="1:15" x14ac:dyDescent="0.3">
      <c r="A11" s="3">
        <v>1969</v>
      </c>
      <c r="B11" s="3">
        <v>48.7</v>
      </c>
      <c r="C11">
        <f t="shared" si="0"/>
        <v>48</v>
      </c>
      <c r="I11" s="5">
        <v>2014</v>
      </c>
      <c r="J11" s="4">
        <v>68.099999999999994</v>
      </c>
      <c r="K11">
        <v>67.7</v>
      </c>
      <c r="L11" s="9">
        <f t="shared" si="1"/>
        <v>0.39999999999999147</v>
      </c>
      <c r="M11" s="9">
        <f t="shared" si="2"/>
        <v>0.39999999999999147</v>
      </c>
      <c r="N11" s="9">
        <f t="shared" si="3"/>
        <v>0.15999999999999318</v>
      </c>
      <c r="O11">
        <f t="shared" si="4"/>
        <v>5.873715124816322E-3</v>
      </c>
    </row>
    <row r="12" spans="1:15" x14ac:dyDescent="0.3">
      <c r="A12" s="3">
        <v>1970</v>
      </c>
      <c r="B12" s="3">
        <v>49.5</v>
      </c>
      <c r="C12">
        <f t="shared" si="0"/>
        <v>48.7</v>
      </c>
      <c r="I12" s="5">
        <v>2015</v>
      </c>
      <c r="J12" s="4">
        <v>68.400000000000006</v>
      </c>
      <c r="K12">
        <f t="shared" ref="K12:K14" si="5">J11</f>
        <v>68.099999999999994</v>
      </c>
      <c r="L12">
        <f t="shared" si="1"/>
        <v>0.30000000000001137</v>
      </c>
      <c r="M12">
        <f>ABS(J12-K12)</f>
        <v>0.30000000000001137</v>
      </c>
      <c r="N12">
        <f>L12^2</f>
        <v>9.0000000000006825E-2</v>
      </c>
      <c r="O12">
        <f>ABS((J12-K12)/J12)</f>
        <v>4.3859649122808672E-3</v>
      </c>
    </row>
    <row r="13" spans="1:15" x14ac:dyDescent="0.3">
      <c r="A13" s="3">
        <v>1971</v>
      </c>
      <c r="B13" s="3">
        <v>49.9</v>
      </c>
      <c r="C13">
        <f t="shared" si="0"/>
        <v>49.5</v>
      </c>
      <c r="I13" s="5">
        <v>2016</v>
      </c>
      <c r="J13" s="4">
        <v>68.599999999999994</v>
      </c>
      <c r="K13">
        <f t="shared" si="5"/>
        <v>68.400000000000006</v>
      </c>
      <c r="L13">
        <f t="shared" ref="L13:L14" si="6">J13-K13</f>
        <v>0.19999999999998863</v>
      </c>
      <c r="M13">
        <f t="shared" ref="M13:M14" si="7">ABS(J13-K13)</f>
        <v>0.19999999999998863</v>
      </c>
      <c r="N13">
        <f t="shared" ref="N13:N14" si="8">L13^2</f>
        <v>3.9999999999995456E-2</v>
      </c>
      <c r="O13">
        <f t="shared" ref="O13:O14" si="9">ABS((J13-K13)/J13)</f>
        <v>2.9154518950435665E-3</v>
      </c>
    </row>
    <row r="14" spans="1:15" x14ac:dyDescent="0.3">
      <c r="A14" s="3">
        <v>1972</v>
      </c>
      <c r="B14" s="3">
        <v>50.4</v>
      </c>
      <c r="C14">
        <f t="shared" si="0"/>
        <v>49.9</v>
      </c>
      <c r="I14" s="5">
        <v>2017</v>
      </c>
      <c r="J14" s="4">
        <v>69</v>
      </c>
      <c r="K14">
        <f t="shared" si="5"/>
        <v>68.599999999999994</v>
      </c>
      <c r="L14">
        <f t="shared" si="6"/>
        <v>0.40000000000000568</v>
      </c>
      <c r="M14">
        <f t="shared" si="7"/>
        <v>0.40000000000000568</v>
      </c>
      <c r="N14">
        <f t="shared" si="8"/>
        <v>0.16000000000000456</v>
      </c>
      <c r="O14">
        <f t="shared" si="9"/>
        <v>5.7971014492754448E-3</v>
      </c>
    </row>
    <row r="15" spans="1:15" x14ac:dyDescent="0.3">
      <c r="A15" s="3">
        <v>1973</v>
      </c>
      <c r="B15" s="3">
        <v>51</v>
      </c>
      <c r="C15">
        <f t="shared" si="0"/>
        <v>50.4</v>
      </c>
      <c r="J15" t="s">
        <v>19</v>
      </c>
      <c r="L15" s="9">
        <f>SUM(L8:L14)</f>
        <v>2.2999999999999972</v>
      </c>
      <c r="M15" s="9">
        <f t="shared" ref="M15:O15" si="10">SUM(M8:M14)</f>
        <v>2.2999999999999972</v>
      </c>
      <c r="N15" s="9">
        <f t="shared" si="10"/>
        <v>0.80999999999999894</v>
      </c>
      <c r="O15" s="9">
        <f t="shared" si="10"/>
        <v>3.3813725905184638E-2</v>
      </c>
    </row>
    <row r="16" spans="1:15" x14ac:dyDescent="0.3">
      <c r="A16" s="3">
        <v>1974</v>
      </c>
      <c r="B16" s="3">
        <v>51.5</v>
      </c>
      <c r="C16">
        <f t="shared" si="0"/>
        <v>51</v>
      </c>
      <c r="J16" t="s">
        <v>20</v>
      </c>
      <c r="K16">
        <v>7</v>
      </c>
    </row>
    <row r="17" spans="1:13" x14ac:dyDescent="0.3">
      <c r="A17" s="3">
        <v>1975</v>
      </c>
      <c r="B17" s="3">
        <v>52</v>
      </c>
      <c r="C17">
        <f t="shared" si="0"/>
        <v>51.5</v>
      </c>
      <c r="J17" s="100" t="s">
        <v>21</v>
      </c>
      <c r="K17" s="3">
        <f>M15/K16</f>
        <v>0.32857142857142818</v>
      </c>
    </row>
    <row r="18" spans="1:13" x14ac:dyDescent="0.3">
      <c r="A18" s="3">
        <v>1976</v>
      </c>
      <c r="B18" s="3">
        <v>52.6</v>
      </c>
      <c r="C18">
        <f t="shared" si="0"/>
        <v>52</v>
      </c>
      <c r="J18" s="100" t="s">
        <v>22</v>
      </c>
      <c r="K18" s="3">
        <f>N15/K16</f>
        <v>0.11571428571428556</v>
      </c>
    </row>
    <row r="19" spans="1:13" x14ac:dyDescent="0.3">
      <c r="A19" s="3">
        <v>1977</v>
      </c>
      <c r="B19" s="3">
        <v>53.1</v>
      </c>
      <c r="C19">
        <f t="shared" si="0"/>
        <v>52.6</v>
      </c>
      <c r="J19" s="100" t="s">
        <v>23</v>
      </c>
      <c r="K19" s="3">
        <f>SQRT(K18)</f>
        <v>0.34016802570830429</v>
      </c>
    </row>
    <row r="20" spans="1:13" x14ac:dyDescent="0.3">
      <c r="A20" s="3">
        <v>1978</v>
      </c>
      <c r="B20" s="3">
        <v>53.8</v>
      </c>
      <c r="C20">
        <f t="shared" si="0"/>
        <v>53.1</v>
      </c>
      <c r="J20" s="100" t="s">
        <v>64</v>
      </c>
      <c r="K20" s="3">
        <f>(O15/K16)*100</f>
        <v>0.48305322721692345</v>
      </c>
    </row>
    <row r="21" spans="1:13" x14ac:dyDescent="0.3">
      <c r="A21" s="3">
        <v>1979</v>
      </c>
      <c r="B21" s="3">
        <v>54.4</v>
      </c>
      <c r="C21">
        <f t="shared" si="0"/>
        <v>53.8</v>
      </c>
      <c r="M21" s="1"/>
    </row>
    <row r="22" spans="1:13" x14ac:dyDescent="0.3">
      <c r="A22" s="3">
        <v>1980</v>
      </c>
      <c r="B22" s="3">
        <v>55</v>
      </c>
      <c r="C22">
        <f t="shared" si="0"/>
        <v>54.4</v>
      </c>
    </row>
    <row r="23" spans="1:13" x14ac:dyDescent="0.3">
      <c r="A23" s="3">
        <v>1981</v>
      </c>
      <c r="B23" s="3">
        <v>55.5</v>
      </c>
      <c r="C23">
        <f t="shared" si="0"/>
        <v>55</v>
      </c>
    </row>
    <row r="24" spans="1:13" x14ac:dyDescent="0.3">
      <c r="A24" s="3">
        <v>1982</v>
      </c>
      <c r="B24" s="3">
        <v>56</v>
      </c>
      <c r="C24">
        <f t="shared" si="0"/>
        <v>55.5</v>
      </c>
    </row>
    <row r="25" spans="1:13" x14ac:dyDescent="0.3">
      <c r="A25" s="3">
        <v>1983</v>
      </c>
      <c r="B25" s="3">
        <v>56.5</v>
      </c>
      <c r="C25">
        <f t="shared" si="0"/>
        <v>56</v>
      </c>
    </row>
    <row r="26" spans="1:13" x14ac:dyDescent="0.3">
      <c r="A26" s="3">
        <v>1984</v>
      </c>
      <c r="B26" s="3">
        <v>56.9</v>
      </c>
      <c r="C26">
        <f t="shared" si="0"/>
        <v>56.5</v>
      </c>
    </row>
    <row r="27" spans="1:13" x14ac:dyDescent="0.3">
      <c r="A27" s="3">
        <v>1985</v>
      </c>
      <c r="B27" s="3">
        <v>57.4</v>
      </c>
      <c r="C27">
        <f t="shared" si="0"/>
        <v>56.9</v>
      </c>
    </row>
    <row r="28" spans="1:13" x14ac:dyDescent="0.3">
      <c r="A28" s="3">
        <v>1986</v>
      </c>
      <c r="B28" s="3">
        <v>57.8</v>
      </c>
      <c r="C28">
        <f>B27</f>
        <v>57.4</v>
      </c>
    </row>
    <row r="29" spans="1:13" x14ac:dyDescent="0.3">
      <c r="A29" s="3">
        <v>1987</v>
      </c>
      <c r="B29" s="3">
        <v>58.3</v>
      </c>
      <c r="C29">
        <f t="shared" si="0"/>
        <v>57.8</v>
      </c>
    </row>
    <row r="30" spans="1:13" x14ac:dyDescent="0.3">
      <c r="A30" s="3">
        <v>1988</v>
      </c>
      <c r="B30" s="3">
        <v>58.7</v>
      </c>
      <c r="C30">
        <f t="shared" si="0"/>
        <v>58.3</v>
      </c>
    </row>
    <row r="31" spans="1:13" x14ac:dyDescent="0.3">
      <c r="A31" s="3">
        <v>1989</v>
      </c>
      <c r="B31" s="3">
        <v>59.1</v>
      </c>
      <c r="C31">
        <f t="shared" si="0"/>
        <v>58.7</v>
      </c>
    </row>
    <row r="32" spans="1:13" x14ac:dyDescent="0.3">
      <c r="A32" s="3">
        <v>1990</v>
      </c>
      <c r="B32" s="3">
        <v>59.6</v>
      </c>
      <c r="C32">
        <f t="shared" si="0"/>
        <v>59.1</v>
      </c>
    </row>
    <row r="33" spans="1:3" x14ac:dyDescent="0.3">
      <c r="A33" s="3">
        <v>1991</v>
      </c>
      <c r="B33" s="3">
        <v>59.9</v>
      </c>
      <c r="C33">
        <f t="shared" si="0"/>
        <v>59.6</v>
      </c>
    </row>
    <row r="34" spans="1:3" x14ac:dyDescent="0.3">
      <c r="A34" s="3">
        <v>1992</v>
      </c>
      <c r="B34" s="3">
        <v>60.2</v>
      </c>
      <c r="C34">
        <f t="shared" si="0"/>
        <v>59.9</v>
      </c>
    </row>
    <row r="35" spans="1:3" x14ac:dyDescent="0.3">
      <c r="A35" s="3">
        <v>1993</v>
      </c>
      <c r="B35" s="3">
        <v>60.8</v>
      </c>
      <c r="C35">
        <f t="shared" si="0"/>
        <v>60.2</v>
      </c>
    </row>
    <row r="36" spans="1:3" x14ac:dyDescent="0.3">
      <c r="A36" s="3">
        <v>1994</v>
      </c>
      <c r="B36" s="3">
        <v>61.3</v>
      </c>
      <c r="C36">
        <f t="shared" si="0"/>
        <v>60.8</v>
      </c>
    </row>
    <row r="37" spans="1:3" x14ac:dyDescent="0.3">
      <c r="A37" s="3">
        <v>1995</v>
      </c>
      <c r="B37" s="3">
        <v>61.8</v>
      </c>
      <c r="C37">
        <f t="shared" si="0"/>
        <v>61.3</v>
      </c>
    </row>
    <row r="38" spans="1:3" x14ac:dyDescent="0.3">
      <c r="A38" s="3">
        <v>1996</v>
      </c>
      <c r="B38" s="3">
        <v>62.1</v>
      </c>
      <c r="C38">
        <f t="shared" si="0"/>
        <v>61.8</v>
      </c>
    </row>
    <row r="39" spans="1:3" x14ac:dyDescent="0.3">
      <c r="A39" s="3">
        <v>1997</v>
      </c>
      <c r="B39" s="3">
        <v>62</v>
      </c>
      <c r="C39">
        <f t="shared" si="0"/>
        <v>62.1</v>
      </c>
    </row>
    <row r="40" spans="1:3" x14ac:dyDescent="0.3">
      <c r="A40" s="3">
        <v>1998</v>
      </c>
      <c r="B40" s="3">
        <v>62.1</v>
      </c>
      <c r="C40">
        <f t="shared" si="0"/>
        <v>62</v>
      </c>
    </row>
    <row r="41" spans="1:3" x14ac:dyDescent="0.3">
      <c r="A41" s="3">
        <v>1999</v>
      </c>
      <c r="B41" s="3">
        <v>62.6</v>
      </c>
      <c r="C41">
        <f t="shared" si="0"/>
        <v>62.1</v>
      </c>
    </row>
    <row r="42" spans="1:3" x14ac:dyDescent="0.3">
      <c r="A42" s="3">
        <v>2000</v>
      </c>
      <c r="B42" s="3">
        <v>62.9</v>
      </c>
      <c r="C42">
        <f t="shared" si="0"/>
        <v>62.6</v>
      </c>
    </row>
    <row r="43" spans="1:3" x14ac:dyDescent="0.3">
      <c r="A43" s="3">
        <v>2001</v>
      </c>
      <c r="B43" s="3">
        <v>63.3</v>
      </c>
      <c r="C43">
        <f t="shared" si="0"/>
        <v>62.9</v>
      </c>
    </row>
    <row r="44" spans="1:3" x14ac:dyDescent="0.3">
      <c r="A44" s="3">
        <v>2002</v>
      </c>
      <c r="B44" s="3">
        <v>63.9</v>
      </c>
      <c r="C44">
        <f t="shared" si="0"/>
        <v>63.3</v>
      </c>
    </row>
    <row r="45" spans="1:3" x14ac:dyDescent="0.3">
      <c r="A45" s="3">
        <v>2003</v>
      </c>
      <c r="B45" s="3">
        <v>64.5</v>
      </c>
      <c r="C45">
        <f>B44</f>
        <v>63.9</v>
      </c>
    </row>
    <row r="46" spans="1:3" x14ac:dyDescent="0.3">
      <c r="A46" s="3">
        <v>2004</v>
      </c>
      <c r="B46" s="3">
        <v>65.2</v>
      </c>
      <c r="C46">
        <f t="shared" si="0"/>
        <v>64.5</v>
      </c>
    </row>
    <row r="47" spans="1:3" x14ac:dyDescent="0.3">
      <c r="A47" s="3">
        <v>2005</v>
      </c>
      <c r="B47" s="3">
        <v>65.5</v>
      </c>
      <c r="C47">
        <f t="shared" si="0"/>
        <v>65.2</v>
      </c>
    </row>
    <row r="48" spans="1:3" x14ac:dyDescent="0.3">
      <c r="A48" s="3">
        <v>2006</v>
      </c>
      <c r="B48" s="3">
        <v>65.8</v>
      </c>
      <c r="C48">
        <f t="shared" si="0"/>
        <v>65.5</v>
      </c>
    </row>
    <row r="49" spans="1:3" x14ac:dyDescent="0.3">
      <c r="A49" s="3">
        <v>2007</v>
      </c>
      <c r="B49" s="3">
        <v>66</v>
      </c>
      <c r="C49">
        <f t="shared" si="0"/>
        <v>65.8</v>
      </c>
    </row>
    <row r="50" spans="1:3" x14ac:dyDescent="0.3">
      <c r="A50" s="3">
        <v>2008</v>
      </c>
      <c r="B50" s="3">
        <v>66.2</v>
      </c>
      <c r="C50">
        <f t="shared" si="0"/>
        <v>66</v>
      </c>
    </row>
    <row r="51" spans="1:3" x14ac:dyDescent="0.3">
      <c r="A51" s="3">
        <v>2009</v>
      </c>
      <c r="B51" s="3">
        <v>66.5</v>
      </c>
      <c r="C51">
        <f t="shared" si="0"/>
        <v>66.2</v>
      </c>
    </row>
    <row r="52" spans="1:3" x14ac:dyDescent="0.3">
      <c r="A52" s="3">
        <v>2010</v>
      </c>
      <c r="B52" s="3">
        <v>66.7</v>
      </c>
      <c r="C52">
        <f t="shared" si="0"/>
        <v>66.5</v>
      </c>
    </row>
    <row r="53" spans="1:3" x14ac:dyDescent="0.3">
      <c r="A53" s="5">
        <v>2011</v>
      </c>
      <c r="B53" s="4">
        <v>66.900000000000006</v>
      </c>
      <c r="C53">
        <f t="shared" si="0"/>
        <v>66.7</v>
      </c>
    </row>
    <row r="54" spans="1:3" x14ac:dyDescent="0.3">
      <c r="A54" s="5">
        <v>2012</v>
      </c>
      <c r="B54" s="4">
        <v>67.3</v>
      </c>
      <c r="C54">
        <f t="shared" si="0"/>
        <v>66.900000000000006</v>
      </c>
    </row>
    <row r="55" spans="1:3" x14ac:dyDescent="0.3">
      <c r="A55" s="5">
        <v>2013</v>
      </c>
      <c r="B55" s="4">
        <v>67.7</v>
      </c>
      <c r="C55">
        <f t="shared" si="0"/>
        <v>67.3</v>
      </c>
    </row>
    <row r="56" spans="1:3" x14ac:dyDescent="0.3">
      <c r="A56" s="5">
        <v>2014</v>
      </c>
      <c r="B56" s="4">
        <v>68.099999999999994</v>
      </c>
      <c r="C56">
        <f t="shared" si="0"/>
        <v>67.7</v>
      </c>
    </row>
    <row r="57" spans="1:3" x14ac:dyDescent="0.3">
      <c r="A57" s="5">
        <v>2015</v>
      </c>
      <c r="B57" s="4">
        <v>68.400000000000006</v>
      </c>
      <c r="C57">
        <f t="shared" si="0"/>
        <v>68.099999999999994</v>
      </c>
    </row>
    <row r="58" spans="1:3" x14ac:dyDescent="0.3">
      <c r="A58" s="5">
        <v>2016</v>
      </c>
      <c r="B58" s="4">
        <v>68.599999999999994</v>
      </c>
      <c r="C58">
        <f t="shared" si="0"/>
        <v>68.400000000000006</v>
      </c>
    </row>
    <row r="59" spans="1:3" x14ac:dyDescent="0.3">
      <c r="A59" s="5">
        <v>2017</v>
      </c>
      <c r="B59" s="4">
        <v>69</v>
      </c>
      <c r="C59">
        <f t="shared" si="0"/>
        <v>68.599999999999994</v>
      </c>
    </row>
    <row r="65" spans="1:3" x14ac:dyDescent="0.3">
      <c r="A65" s="2" t="s">
        <v>0</v>
      </c>
      <c r="B65" s="2" t="s">
        <v>1</v>
      </c>
      <c r="C65" s="68" t="s">
        <v>4</v>
      </c>
    </row>
    <row r="66" spans="1:3" x14ac:dyDescent="0.3">
      <c r="A66" s="3">
        <v>2011</v>
      </c>
      <c r="B66" s="3">
        <v>66.900000000000006</v>
      </c>
      <c r="C66" s="3">
        <v>66.7</v>
      </c>
    </row>
    <row r="67" spans="1:3" x14ac:dyDescent="0.3">
      <c r="A67" s="3">
        <v>2012</v>
      </c>
      <c r="B67" s="3">
        <v>67.3</v>
      </c>
      <c r="C67" s="3">
        <v>66.900000000000006</v>
      </c>
    </row>
    <row r="68" spans="1:3" x14ac:dyDescent="0.3">
      <c r="A68" s="3">
        <v>2013</v>
      </c>
      <c r="B68" s="3">
        <v>67.7</v>
      </c>
      <c r="C68" s="3">
        <v>67.3</v>
      </c>
    </row>
    <row r="69" spans="1:3" x14ac:dyDescent="0.3">
      <c r="A69" s="3">
        <v>2014</v>
      </c>
      <c r="B69" s="3">
        <v>68.099999999999994</v>
      </c>
      <c r="C69" s="3">
        <v>67.7</v>
      </c>
    </row>
    <row r="70" spans="1:3" x14ac:dyDescent="0.3">
      <c r="A70" s="3">
        <v>2015</v>
      </c>
      <c r="B70" s="3">
        <v>68.400000000000006</v>
      </c>
      <c r="C70" s="3">
        <v>68.099999999999994</v>
      </c>
    </row>
    <row r="71" spans="1:3" x14ac:dyDescent="0.3">
      <c r="A71" s="3">
        <v>2016</v>
      </c>
      <c r="B71" s="3">
        <v>68.599999999999994</v>
      </c>
      <c r="C71" s="3">
        <v>68.400000000000006</v>
      </c>
    </row>
    <row r="72" spans="1:3" x14ac:dyDescent="0.3">
      <c r="A72" s="3">
        <v>2017</v>
      </c>
      <c r="B72" s="3">
        <v>69</v>
      </c>
      <c r="C72" s="3">
        <v>68.599999999999994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/>
  </sheetViews>
  <sheetFormatPr defaultRowHeight="14.4" x14ac:dyDescent="0.3"/>
  <cols>
    <col min="2" max="2" width="13.33203125" bestFit="1" customWidth="1"/>
  </cols>
  <sheetData>
    <row r="1" spans="1:13" x14ac:dyDescent="0.3">
      <c r="A1" s="2" t="s">
        <v>0</v>
      </c>
      <c r="B1" s="2" t="s">
        <v>1</v>
      </c>
      <c r="C1" s="10" t="s">
        <v>25</v>
      </c>
      <c r="D1" s="10" t="s">
        <v>26</v>
      </c>
      <c r="E1" s="10" t="s">
        <v>27</v>
      </c>
    </row>
    <row r="2" spans="1:13" x14ac:dyDescent="0.3">
      <c r="A2" s="3">
        <v>1960</v>
      </c>
      <c r="B2" s="3">
        <v>41.9</v>
      </c>
      <c r="G2" s="10" t="s">
        <v>28</v>
      </c>
    </row>
    <row r="3" spans="1:13" x14ac:dyDescent="0.3">
      <c r="A3" s="3">
        <v>1961</v>
      </c>
      <c r="B3" s="3">
        <v>42.6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3">
      <c r="A4" s="3">
        <v>1962</v>
      </c>
      <c r="B4" s="3">
        <v>43.4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</row>
    <row r="5" spans="1:13" x14ac:dyDescent="0.3">
      <c r="A5" s="3">
        <v>1963</v>
      </c>
      <c r="B5" s="3">
        <v>44.1</v>
      </c>
      <c r="G5" s="11">
        <v>2011</v>
      </c>
      <c r="H5" s="12">
        <v>66.900000000000006</v>
      </c>
      <c r="I5" s="8">
        <v>66.466666666666654</v>
      </c>
      <c r="J5" s="9">
        <f t="shared" ref="J5:J11" si="0">H5-I5</f>
        <v>0.43333333333335133</v>
      </c>
      <c r="K5" s="9">
        <f t="shared" ref="K5:K8" si="1">ABS(H5-I5)</f>
        <v>0.43333333333335133</v>
      </c>
      <c r="L5" s="9">
        <f t="shared" ref="L5:L8" si="2">J5^2</f>
        <v>0.18777777777779336</v>
      </c>
      <c r="M5" s="9">
        <f t="shared" ref="M5:M8" si="3">ABS((H5-I5)/H5)</f>
        <v>6.4773293472847725E-3</v>
      </c>
    </row>
    <row r="6" spans="1:13" x14ac:dyDescent="0.3">
      <c r="A6" s="3">
        <v>1964</v>
      </c>
      <c r="B6" s="3">
        <v>44.9</v>
      </c>
      <c r="G6" s="11">
        <v>2012</v>
      </c>
      <c r="H6" s="12">
        <v>67.3</v>
      </c>
      <c r="I6" s="8">
        <v>66.7</v>
      </c>
      <c r="J6" s="9">
        <f t="shared" si="0"/>
        <v>0.59999999999999432</v>
      </c>
      <c r="K6" s="9">
        <f t="shared" si="1"/>
        <v>0.59999999999999432</v>
      </c>
      <c r="L6" s="9">
        <f t="shared" si="2"/>
        <v>0.35999999999999316</v>
      </c>
      <c r="M6" s="9">
        <f t="shared" si="3"/>
        <v>8.9153046062406295E-3</v>
      </c>
    </row>
    <row r="7" spans="1:13" x14ac:dyDescent="0.3">
      <c r="A7" s="3">
        <v>1965</v>
      </c>
      <c r="B7" s="3">
        <v>45.7</v>
      </c>
      <c r="G7" s="11">
        <v>2013</v>
      </c>
      <c r="H7" s="12">
        <v>67.7</v>
      </c>
      <c r="I7" s="8">
        <v>66.966666666666683</v>
      </c>
      <c r="J7" s="9">
        <f t="shared" si="0"/>
        <v>0.73333333333332007</v>
      </c>
      <c r="K7" s="9">
        <f t="shared" si="1"/>
        <v>0.73333333333332007</v>
      </c>
      <c r="L7" s="9">
        <f t="shared" si="2"/>
        <v>0.53777777777775837</v>
      </c>
      <c r="M7" s="9">
        <f t="shared" si="3"/>
        <v>1.0832102412604431E-2</v>
      </c>
    </row>
    <row r="8" spans="1:13" x14ac:dyDescent="0.3">
      <c r="A8" s="3">
        <v>1966</v>
      </c>
      <c r="B8" s="3">
        <v>46.5</v>
      </c>
      <c r="G8" s="11">
        <v>2014</v>
      </c>
      <c r="H8" s="12">
        <v>68.099999999999994</v>
      </c>
      <c r="I8" s="8">
        <v>67.3</v>
      </c>
      <c r="J8" s="9">
        <f t="shared" si="0"/>
        <v>0.79999999999999716</v>
      </c>
      <c r="K8" s="9">
        <f t="shared" si="1"/>
        <v>0.79999999999999716</v>
      </c>
      <c r="L8" s="9">
        <f t="shared" si="2"/>
        <v>0.63999999999999546</v>
      </c>
      <c r="M8" s="9">
        <f t="shared" si="3"/>
        <v>1.1747430249632852E-2</v>
      </c>
    </row>
    <row r="9" spans="1:13" x14ac:dyDescent="0.3">
      <c r="A9" s="3">
        <v>1967</v>
      </c>
      <c r="B9" s="3">
        <v>47.3</v>
      </c>
      <c r="G9" s="11">
        <v>2015</v>
      </c>
      <c r="H9" s="12">
        <v>68.400000000000006</v>
      </c>
      <c r="I9" s="8">
        <v>67.7</v>
      </c>
      <c r="J9" s="9">
        <f t="shared" si="0"/>
        <v>0.70000000000000284</v>
      </c>
      <c r="K9" s="9">
        <f>ABS(H9-I9)</f>
        <v>0.70000000000000284</v>
      </c>
      <c r="L9" s="9">
        <f>J9^2</f>
        <v>0.49000000000000399</v>
      </c>
      <c r="M9" s="9">
        <f>ABS((H9-I9)/H9)</f>
        <v>1.0233918128655012E-2</v>
      </c>
    </row>
    <row r="10" spans="1:13" x14ac:dyDescent="0.3">
      <c r="A10" s="3">
        <v>1968</v>
      </c>
      <c r="B10" s="3">
        <v>48</v>
      </c>
      <c r="G10" s="11">
        <v>2016</v>
      </c>
      <c r="H10" s="12">
        <v>68.599999999999994</v>
      </c>
      <c r="I10" s="8">
        <v>68.066666666666677</v>
      </c>
      <c r="J10" s="9">
        <f t="shared" si="0"/>
        <v>0.53333333333331723</v>
      </c>
      <c r="K10" s="9">
        <f t="shared" ref="K10:K11" si="4">ABS(H10-I10)</f>
        <v>0.53333333333331723</v>
      </c>
      <c r="L10" s="9">
        <f t="shared" ref="L10:L11" si="5">J10^2</f>
        <v>0.28444444444442729</v>
      </c>
      <c r="M10" s="9">
        <f t="shared" ref="M10:M11" si="6">ABS((H10-I10)/H10)</f>
        <v>7.774538386783051E-3</v>
      </c>
    </row>
    <row r="11" spans="1:13" x14ac:dyDescent="0.3">
      <c r="A11" s="3">
        <v>1969</v>
      </c>
      <c r="B11" s="3">
        <v>48.7</v>
      </c>
      <c r="G11" s="11">
        <v>2017</v>
      </c>
      <c r="H11" s="12">
        <v>69</v>
      </c>
      <c r="I11" s="8">
        <v>68.36666666666666</v>
      </c>
      <c r="J11" s="9">
        <f t="shared" si="0"/>
        <v>0.63333333333333997</v>
      </c>
      <c r="K11" s="9">
        <f t="shared" si="4"/>
        <v>0.63333333333333997</v>
      </c>
      <c r="L11" s="9">
        <f t="shared" si="5"/>
        <v>0.40111111111111952</v>
      </c>
      <c r="M11" s="9">
        <f t="shared" si="6"/>
        <v>9.178743961352754E-3</v>
      </c>
    </row>
    <row r="12" spans="1:13" x14ac:dyDescent="0.3">
      <c r="A12" s="3">
        <v>1970</v>
      </c>
      <c r="B12" s="3">
        <v>49.5</v>
      </c>
      <c r="H12" t="s">
        <v>19</v>
      </c>
      <c r="J12" s="9">
        <f>SUM(J5:J11)</f>
        <v>4.4333333333333229</v>
      </c>
      <c r="K12" s="9">
        <f t="shared" ref="K12:M12" si="7">SUM(K5:K11)</f>
        <v>4.4333333333333229</v>
      </c>
      <c r="L12" s="9">
        <f t="shared" si="7"/>
        <v>2.9011111111110912</v>
      </c>
      <c r="M12" s="9">
        <f t="shared" si="7"/>
        <v>6.5159367092553502E-2</v>
      </c>
    </row>
    <row r="13" spans="1:13" x14ac:dyDescent="0.3">
      <c r="A13" s="3">
        <v>1971</v>
      </c>
      <c r="B13" s="3">
        <v>49.9</v>
      </c>
      <c r="H13" t="s">
        <v>20</v>
      </c>
      <c r="I13">
        <v>7</v>
      </c>
    </row>
    <row r="14" spans="1:13" x14ac:dyDescent="0.3">
      <c r="A14" s="3">
        <v>1972</v>
      </c>
      <c r="B14" s="3">
        <v>50.4</v>
      </c>
      <c r="H14" t="s">
        <v>21</v>
      </c>
      <c r="I14">
        <f>K12/I13</f>
        <v>0.63333333333333186</v>
      </c>
    </row>
    <row r="15" spans="1:13" x14ac:dyDescent="0.3">
      <c r="A15" s="3">
        <v>1973</v>
      </c>
      <c r="B15" s="3">
        <v>51</v>
      </c>
      <c r="H15" t="s">
        <v>22</v>
      </c>
      <c r="I15">
        <f>L12/I13</f>
        <v>0.41444444444444162</v>
      </c>
    </row>
    <row r="16" spans="1:13" x14ac:dyDescent="0.3">
      <c r="A16" s="3">
        <v>1974</v>
      </c>
      <c r="B16" s="3">
        <v>51.5</v>
      </c>
      <c r="H16" t="s">
        <v>23</v>
      </c>
      <c r="I16">
        <f>SQRT(I15)</f>
        <v>0.6437735971942633</v>
      </c>
    </row>
    <row r="17" spans="1:13" x14ac:dyDescent="0.3">
      <c r="A17" s="3">
        <v>1975</v>
      </c>
      <c r="B17" s="3">
        <v>52</v>
      </c>
      <c r="H17" t="s">
        <v>24</v>
      </c>
      <c r="I17">
        <f>(M12/I13)*100</f>
        <v>0.93084810132219287</v>
      </c>
    </row>
    <row r="18" spans="1:13" x14ac:dyDescent="0.3">
      <c r="A18" s="3">
        <v>1976</v>
      </c>
      <c r="B18" s="3">
        <v>52.6</v>
      </c>
    </row>
    <row r="19" spans="1:13" x14ac:dyDescent="0.3">
      <c r="A19" s="3">
        <v>1977</v>
      </c>
      <c r="B19" s="3">
        <v>53.1</v>
      </c>
      <c r="G19" s="10" t="s">
        <v>29</v>
      </c>
    </row>
    <row r="20" spans="1:13" x14ac:dyDescent="0.3">
      <c r="A20" s="3">
        <v>1978</v>
      </c>
      <c r="B20" s="3">
        <v>53.8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1:13" x14ac:dyDescent="0.3">
      <c r="A21" s="3">
        <v>1979</v>
      </c>
      <c r="B21" s="3">
        <v>54.4</v>
      </c>
      <c r="G21" t="s">
        <v>12</v>
      </c>
      <c r="H21" t="s">
        <v>13</v>
      </c>
      <c r="I21" t="s">
        <v>14</v>
      </c>
      <c r="J21" t="s">
        <v>15</v>
      </c>
      <c r="K21" t="s">
        <v>16</v>
      </c>
      <c r="L21" t="s">
        <v>17</v>
      </c>
      <c r="M21" t="s">
        <v>18</v>
      </c>
    </row>
    <row r="22" spans="1:13" x14ac:dyDescent="0.3">
      <c r="A22" s="3">
        <v>1980</v>
      </c>
      <c r="B22" s="3">
        <v>55</v>
      </c>
      <c r="G22" s="11">
        <v>2011</v>
      </c>
      <c r="H22" s="12">
        <v>66.900000000000006</v>
      </c>
      <c r="I22" s="8">
        <v>66.349999999999994</v>
      </c>
      <c r="J22" s="9">
        <f t="shared" ref="J22:J28" si="8">H22-I22</f>
        <v>0.55000000000001137</v>
      </c>
      <c r="K22" s="9">
        <f t="shared" ref="K22:K25" si="9">ABS(H22-I22)</f>
        <v>0.55000000000001137</v>
      </c>
      <c r="L22" s="9">
        <f t="shared" ref="L22:L25" si="10">J22^2</f>
        <v>0.30250000000001248</v>
      </c>
      <c r="M22" s="9">
        <f t="shared" ref="M22:M25" si="11">ABS((H22-I22)/H22)</f>
        <v>8.2212257100151166E-3</v>
      </c>
    </row>
    <row r="23" spans="1:13" x14ac:dyDescent="0.3">
      <c r="A23" s="3">
        <v>1981</v>
      </c>
      <c r="B23" s="3">
        <v>55.5</v>
      </c>
      <c r="G23" s="11">
        <v>2012</v>
      </c>
      <c r="H23" s="12">
        <v>67.3</v>
      </c>
      <c r="I23" s="8">
        <v>66.574999999999989</v>
      </c>
      <c r="J23" s="9">
        <f t="shared" si="8"/>
        <v>0.72500000000000853</v>
      </c>
      <c r="K23" s="9">
        <f t="shared" si="9"/>
        <v>0.72500000000000853</v>
      </c>
      <c r="L23" s="9">
        <f t="shared" si="10"/>
        <v>0.52562500000001233</v>
      </c>
      <c r="M23" s="9">
        <f t="shared" si="11"/>
        <v>1.0772659732540988E-2</v>
      </c>
    </row>
    <row r="24" spans="1:13" x14ac:dyDescent="0.3">
      <c r="A24" s="3">
        <v>1982</v>
      </c>
      <c r="B24" s="3">
        <v>56</v>
      </c>
      <c r="G24" s="11">
        <v>2013</v>
      </c>
      <c r="H24" s="12">
        <v>67.7</v>
      </c>
      <c r="I24" s="8">
        <v>66.849999999999994</v>
      </c>
      <c r="J24" s="9">
        <f t="shared" si="8"/>
        <v>0.85000000000000853</v>
      </c>
      <c r="K24" s="9">
        <f t="shared" si="9"/>
        <v>0.85000000000000853</v>
      </c>
      <c r="L24" s="9">
        <f t="shared" si="10"/>
        <v>0.72250000000001446</v>
      </c>
      <c r="M24" s="9">
        <f t="shared" si="11"/>
        <v>1.2555391432791854E-2</v>
      </c>
    </row>
    <row r="25" spans="1:13" x14ac:dyDescent="0.3">
      <c r="A25" s="3">
        <v>1983</v>
      </c>
      <c r="B25" s="3">
        <v>56.5</v>
      </c>
      <c r="G25" s="11">
        <v>2014</v>
      </c>
      <c r="H25" s="12">
        <v>68.099999999999994</v>
      </c>
      <c r="I25" s="8">
        <v>67.150000000000006</v>
      </c>
      <c r="J25" s="9">
        <f t="shared" si="8"/>
        <v>0.94999999999998863</v>
      </c>
      <c r="K25" s="9">
        <f t="shared" si="9"/>
        <v>0.94999999999998863</v>
      </c>
      <c r="L25" s="9">
        <f t="shared" si="10"/>
        <v>0.90249999999997843</v>
      </c>
      <c r="M25" s="9">
        <f t="shared" si="11"/>
        <v>1.3950073421438895E-2</v>
      </c>
    </row>
    <row r="26" spans="1:13" x14ac:dyDescent="0.3">
      <c r="A26" s="3">
        <v>1984</v>
      </c>
      <c r="B26" s="3">
        <v>56.9</v>
      </c>
      <c r="G26" s="11">
        <v>2015</v>
      </c>
      <c r="H26" s="12">
        <v>68.400000000000006</v>
      </c>
      <c r="I26" s="8">
        <v>67.5</v>
      </c>
      <c r="J26" s="9">
        <f t="shared" si="8"/>
        <v>0.90000000000000568</v>
      </c>
      <c r="K26" s="9">
        <f>ABS(H26-I26)</f>
        <v>0.90000000000000568</v>
      </c>
      <c r="L26" s="9">
        <f>J26^2</f>
        <v>0.81000000000001027</v>
      </c>
      <c r="M26" s="9">
        <f>ABS((H26-I26)/H26)</f>
        <v>1.3157894736842188E-2</v>
      </c>
    </row>
    <row r="27" spans="1:13" x14ac:dyDescent="0.3">
      <c r="A27" s="3">
        <v>1985</v>
      </c>
      <c r="B27" s="3">
        <v>57.4</v>
      </c>
      <c r="G27" s="11">
        <v>2016</v>
      </c>
      <c r="H27" s="12">
        <v>68.599999999999994</v>
      </c>
      <c r="I27" s="8">
        <v>67.875</v>
      </c>
      <c r="J27" s="9">
        <f t="shared" si="8"/>
        <v>0.72499999999999432</v>
      </c>
      <c r="K27" s="9">
        <f t="shared" ref="K27:K28" si="12">ABS(H27-I27)</f>
        <v>0.72499999999999432</v>
      </c>
      <c r="L27" s="9">
        <f t="shared" ref="L27:L28" si="13">J27^2</f>
        <v>0.52562499999999179</v>
      </c>
      <c r="M27" s="9">
        <f t="shared" ref="M27:M28" si="14">ABS((H27-I27)/H27)</f>
        <v>1.0568513119533446E-2</v>
      </c>
    </row>
    <row r="28" spans="1:13" x14ac:dyDescent="0.3">
      <c r="A28" s="3">
        <v>1986</v>
      </c>
      <c r="B28" s="3">
        <v>57.8</v>
      </c>
      <c r="G28" s="11">
        <v>2017</v>
      </c>
      <c r="H28" s="12">
        <v>69</v>
      </c>
      <c r="I28" s="8">
        <v>68.2</v>
      </c>
      <c r="J28" s="9">
        <f t="shared" si="8"/>
        <v>0.79999999999999716</v>
      </c>
      <c r="K28" s="9">
        <f t="shared" si="12"/>
        <v>0.79999999999999716</v>
      </c>
      <c r="L28" s="9">
        <f t="shared" si="13"/>
        <v>0.63999999999999546</v>
      </c>
      <c r="M28" s="9">
        <f t="shared" si="14"/>
        <v>1.1594202898550683E-2</v>
      </c>
    </row>
    <row r="29" spans="1:13" x14ac:dyDescent="0.3">
      <c r="A29" s="3">
        <v>1987</v>
      </c>
      <c r="B29" s="3">
        <v>58.3</v>
      </c>
      <c r="H29" t="s">
        <v>19</v>
      </c>
      <c r="J29" s="9">
        <f>SUM(J22:J28)</f>
        <v>5.5000000000000142</v>
      </c>
      <c r="K29" s="9">
        <f t="shared" ref="K29:M29" si="15">SUM(K22:K28)</f>
        <v>5.5000000000000142</v>
      </c>
      <c r="L29" s="9">
        <f t="shared" si="15"/>
        <v>4.4287500000000151</v>
      </c>
      <c r="M29" s="9">
        <f t="shared" si="15"/>
        <v>8.0819961051713157E-2</v>
      </c>
    </row>
    <row r="30" spans="1:13" x14ac:dyDescent="0.3">
      <c r="A30" s="3">
        <v>1988</v>
      </c>
      <c r="B30" s="3">
        <v>58.7</v>
      </c>
      <c r="H30" t="s">
        <v>20</v>
      </c>
      <c r="I30">
        <v>7</v>
      </c>
    </row>
    <row r="31" spans="1:13" x14ac:dyDescent="0.3">
      <c r="A31" s="3">
        <v>1989</v>
      </c>
      <c r="B31" s="3">
        <v>59.1</v>
      </c>
      <c r="H31" t="s">
        <v>21</v>
      </c>
      <c r="I31">
        <f>K29/I30</f>
        <v>0.7857142857142877</v>
      </c>
    </row>
    <row r="32" spans="1:13" x14ac:dyDescent="0.3">
      <c r="A32" s="3">
        <v>1990</v>
      </c>
      <c r="B32" s="3">
        <v>59.6</v>
      </c>
      <c r="H32" t="s">
        <v>22</v>
      </c>
      <c r="I32">
        <f>L29/I30</f>
        <v>0.63267857142857353</v>
      </c>
    </row>
    <row r="33" spans="1:13" x14ac:dyDescent="0.3">
      <c r="A33" s="3">
        <v>1991</v>
      </c>
      <c r="B33" s="3">
        <v>59.9</v>
      </c>
      <c r="H33" t="s">
        <v>23</v>
      </c>
      <c r="I33">
        <f>SQRT(I32)</f>
        <v>0.7954109450017478</v>
      </c>
    </row>
    <row r="34" spans="1:13" x14ac:dyDescent="0.3">
      <c r="A34" s="3">
        <v>1992</v>
      </c>
      <c r="B34" s="3">
        <v>60.2</v>
      </c>
      <c r="H34" t="s">
        <v>24</v>
      </c>
      <c r="I34">
        <f>(M29/I30)*100</f>
        <v>1.1545708721673309</v>
      </c>
    </row>
    <row r="35" spans="1:13" x14ac:dyDescent="0.3">
      <c r="A35" s="3">
        <v>1993</v>
      </c>
      <c r="B35" s="3">
        <v>60.8</v>
      </c>
    </row>
    <row r="36" spans="1:13" x14ac:dyDescent="0.3">
      <c r="A36" s="3">
        <v>1994</v>
      </c>
      <c r="B36" s="3">
        <v>61.3</v>
      </c>
      <c r="G36" s="10" t="s">
        <v>30</v>
      </c>
    </row>
    <row r="37" spans="1:13" x14ac:dyDescent="0.3">
      <c r="A37" s="3">
        <v>1995</v>
      </c>
      <c r="B37" s="3">
        <v>61.8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</row>
    <row r="38" spans="1:13" x14ac:dyDescent="0.3">
      <c r="A38" s="3">
        <v>1996</v>
      </c>
      <c r="B38" s="3">
        <v>62.1</v>
      </c>
      <c r="G38" t="s">
        <v>12</v>
      </c>
      <c r="H38" t="s">
        <v>13</v>
      </c>
      <c r="I38" t="s">
        <v>14</v>
      </c>
      <c r="J38" t="s">
        <v>15</v>
      </c>
      <c r="K38" t="s">
        <v>16</v>
      </c>
      <c r="L38" t="s">
        <v>17</v>
      </c>
      <c r="M38" t="s">
        <v>18</v>
      </c>
    </row>
    <row r="39" spans="1:13" x14ac:dyDescent="0.3">
      <c r="A39" s="3">
        <v>1997</v>
      </c>
      <c r="B39" s="3">
        <v>62</v>
      </c>
      <c r="G39" s="11">
        <v>2011</v>
      </c>
      <c r="H39" s="12">
        <v>66.900000000000006</v>
      </c>
      <c r="I39" s="8">
        <v>66.239999999999995</v>
      </c>
      <c r="J39" s="9">
        <f t="shared" ref="J39:J45" si="16">H39-I39</f>
        <v>0.6600000000000108</v>
      </c>
      <c r="K39" s="9">
        <f t="shared" ref="K39:K42" si="17">ABS(H39-I39)</f>
        <v>0.6600000000000108</v>
      </c>
      <c r="L39" s="9">
        <f t="shared" ref="L39:L42" si="18">J39^2</f>
        <v>0.43560000000001425</v>
      </c>
      <c r="M39" s="9">
        <f t="shared" ref="M39:M42" si="19">ABS((H39-I39)/H39)</f>
        <v>9.8654708520180979E-3</v>
      </c>
    </row>
    <row r="40" spans="1:13" x14ac:dyDescent="0.3">
      <c r="A40" s="3">
        <v>1998</v>
      </c>
      <c r="B40" s="3">
        <v>62.1</v>
      </c>
      <c r="G40" s="11">
        <v>2012</v>
      </c>
      <c r="H40" s="12">
        <v>67.3</v>
      </c>
      <c r="I40" s="8">
        <v>66.459999999999994</v>
      </c>
      <c r="J40" s="9">
        <f t="shared" si="16"/>
        <v>0.84000000000000341</v>
      </c>
      <c r="K40" s="9">
        <f t="shared" si="17"/>
        <v>0.84000000000000341</v>
      </c>
      <c r="L40" s="9">
        <f t="shared" si="18"/>
        <v>0.70560000000000578</v>
      </c>
      <c r="M40" s="9">
        <f t="shared" si="19"/>
        <v>1.248142644873705E-2</v>
      </c>
    </row>
    <row r="41" spans="1:13" x14ac:dyDescent="0.3">
      <c r="A41" s="3">
        <v>1999</v>
      </c>
      <c r="B41" s="3">
        <v>62.6</v>
      </c>
      <c r="G41" s="11">
        <v>2013</v>
      </c>
      <c r="H41" s="12">
        <v>67.7</v>
      </c>
      <c r="I41" s="8">
        <v>66.72</v>
      </c>
      <c r="J41" s="9">
        <f t="shared" si="16"/>
        <v>0.98000000000000398</v>
      </c>
      <c r="K41" s="9">
        <f t="shared" si="17"/>
        <v>0.98000000000000398</v>
      </c>
      <c r="L41" s="9">
        <f t="shared" si="18"/>
        <v>0.9604000000000078</v>
      </c>
      <c r="M41" s="9">
        <f t="shared" si="19"/>
        <v>1.4475627769571698E-2</v>
      </c>
    </row>
    <row r="42" spans="1:13" x14ac:dyDescent="0.3">
      <c r="A42" s="3">
        <v>2000</v>
      </c>
      <c r="B42" s="3">
        <v>62.9</v>
      </c>
      <c r="G42" s="11">
        <v>2014</v>
      </c>
      <c r="H42" s="12">
        <v>68.099999999999994</v>
      </c>
      <c r="I42" s="8">
        <v>67.02</v>
      </c>
      <c r="J42" s="9">
        <f t="shared" si="16"/>
        <v>1.0799999999999983</v>
      </c>
      <c r="K42" s="9">
        <f t="shared" si="17"/>
        <v>1.0799999999999983</v>
      </c>
      <c r="L42" s="9">
        <f t="shared" si="18"/>
        <v>1.1663999999999963</v>
      </c>
      <c r="M42" s="9">
        <f t="shared" si="19"/>
        <v>1.5859030837004382E-2</v>
      </c>
    </row>
    <row r="43" spans="1:13" x14ac:dyDescent="0.3">
      <c r="A43" s="3">
        <v>2001</v>
      </c>
      <c r="B43" s="3">
        <v>63.3</v>
      </c>
      <c r="G43" s="11">
        <v>2015</v>
      </c>
      <c r="H43" s="12">
        <v>68.400000000000006</v>
      </c>
      <c r="I43" s="8">
        <v>67.34</v>
      </c>
      <c r="J43" s="9">
        <f t="shared" si="16"/>
        <v>1.0600000000000023</v>
      </c>
      <c r="K43" s="9">
        <f>ABS(H43-I43)</f>
        <v>1.0600000000000023</v>
      </c>
      <c r="L43" s="9">
        <f>J43^2</f>
        <v>1.1236000000000048</v>
      </c>
      <c r="M43" s="9">
        <f>ABS((H43-I43)/H43)</f>
        <v>1.5497076023391844E-2</v>
      </c>
    </row>
    <row r="44" spans="1:13" x14ac:dyDescent="0.3">
      <c r="A44" s="3">
        <v>2002</v>
      </c>
      <c r="B44" s="3">
        <v>63.9</v>
      </c>
      <c r="G44" s="11">
        <v>2016</v>
      </c>
      <c r="H44" s="12">
        <v>68.599999999999994</v>
      </c>
      <c r="I44" s="8">
        <v>67.679999999999993</v>
      </c>
      <c r="J44" s="9">
        <f t="shared" si="16"/>
        <v>0.92000000000000171</v>
      </c>
      <c r="K44" s="9">
        <f t="shared" ref="K44:K45" si="20">ABS(H44-I44)</f>
        <v>0.92000000000000171</v>
      </c>
      <c r="L44" s="9">
        <f t="shared" ref="L44:L45" si="21">J44^2</f>
        <v>0.84640000000000315</v>
      </c>
      <c r="M44" s="9">
        <f t="shared" ref="M44:M45" si="22">ABS((H44-I44)/H44)</f>
        <v>1.3411078717201192E-2</v>
      </c>
    </row>
    <row r="45" spans="1:13" x14ac:dyDescent="0.3">
      <c r="A45" s="3">
        <v>2003</v>
      </c>
      <c r="B45" s="3">
        <v>64.5</v>
      </c>
      <c r="G45" s="11">
        <v>2017</v>
      </c>
      <c r="H45" s="12">
        <v>69</v>
      </c>
      <c r="I45" s="8">
        <v>68.02000000000001</v>
      </c>
      <c r="J45" s="9">
        <f t="shared" si="16"/>
        <v>0.97999999999998977</v>
      </c>
      <c r="K45" s="9">
        <f t="shared" si="20"/>
        <v>0.97999999999998977</v>
      </c>
      <c r="L45" s="9">
        <f t="shared" si="21"/>
        <v>0.96039999999997994</v>
      </c>
      <c r="M45" s="9">
        <f t="shared" si="22"/>
        <v>1.4202898550724489E-2</v>
      </c>
    </row>
    <row r="46" spans="1:13" x14ac:dyDescent="0.3">
      <c r="A46" s="3">
        <v>2004</v>
      </c>
      <c r="B46" s="3">
        <v>65.2</v>
      </c>
      <c r="H46" t="s">
        <v>19</v>
      </c>
      <c r="J46" s="9">
        <f>SUM(J39:J45)</f>
        <v>6.5200000000000102</v>
      </c>
      <c r="K46" s="9">
        <f t="shared" ref="K46:M46" si="23">SUM(K39:K45)</f>
        <v>6.5200000000000102</v>
      </c>
      <c r="L46" s="9">
        <f t="shared" si="23"/>
        <v>6.1984000000000119</v>
      </c>
      <c r="M46" s="9">
        <f t="shared" si="23"/>
        <v>9.5792609198648751E-2</v>
      </c>
    </row>
    <row r="47" spans="1:13" x14ac:dyDescent="0.3">
      <c r="A47" s="3">
        <v>2005</v>
      </c>
      <c r="B47" s="3">
        <v>65.5</v>
      </c>
      <c r="H47" t="s">
        <v>20</v>
      </c>
      <c r="I47">
        <v>7</v>
      </c>
    </row>
    <row r="48" spans="1:13" x14ac:dyDescent="0.3">
      <c r="A48" s="3">
        <v>2006</v>
      </c>
      <c r="B48" s="3">
        <v>65.8</v>
      </c>
      <c r="H48" t="s">
        <v>21</v>
      </c>
      <c r="I48">
        <f>K46/I47</f>
        <v>0.93142857142857294</v>
      </c>
    </row>
    <row r="49" spans="1:9" x14ac:dyDescent="0.3">
      <c r="A49" s="3">
        <v>2007</v>
      </c>
      <c r="B49" s="3">
        <v>66</v>
      </c>
      <c r="H49" t="s">
        <v>22</v>
      </c>
      <c r="I49">
        <f>L46/I47</f>
        <v>0.88548571428571599</v>
      </c>
    </row>
    <row r="50" spans="1:9" x14ac:dyDescent="0.3">
      <c r="A50" s="3">
        <v>2008</v>
      </c>
      <c r="B50" s="3">
        <v>66.2</v>
      </c>
      <c r="H50" t="s">
        <v>23</v>
      </c>
      <c r="I50">
        <f>SQRT(I49)</f>
        <v>0.94100250493062765</v>
      </c>
    </row>
    <row r="51" spans="1:9" x14ac:dyDescent="0.3">
      <c r="A51" s="3">
        <v>2009</v>
      </c>
      <c r="B51" s="3">
        <v>66.5</v>
      </c>
      <c r="H51" t="s">
        <v>24</v>
      </c>
      <c r="I51">
        <f>(M46/I47)*100</f>
        <v>1.3684658456949823</v>
      </c>
    </row>
    <row r="52" spans="1:9" x14ac:dyDescent="0.3">
      <c r="A52" s="3">
        <v>2010</v>
      </c>
      <c r="B52" s="3">
        <v>66.7</v>
      </c>
    </row>
    <row r="53" spans="1:9" x14ac:dyDescent="0.3">
      <c r="A53" s="5">
        <v>2011</v>
      </c>
      <c r="B53" s="4">
        <v>66.900000000000006</v>
      </c>
      <c r="C53" s="8">
        <f>AVERAGE(B50:B52)</f>
        <v>66.466666666666654</v>
      </c>
      <c r="D53" s="8">
        <f>AVERAGE(B49:B52)</f>
        <v>66.349999999999994</v>
      </c>
      <c r="E53" s="8">
        <f>AVERAGE(B48:B52)</f>
        <v>66.239999999999995</v>
      </c>
    </row>
    <row r="54" spans="1:9" x14ac:dyDescent="0.3">
      <c r="A54" s="5">
        <v>2012</v>
      </c>
      <c r="B54" s="4">
        <v>67.3</v>
      </c>
      <c r="C54" s="8">
        <f t="shared" ref="C54:C59" si="24">AVERAGE(B51:B53)</f>
        <v>66.7</v>
      </c>
      <c r="D54" s="8">
        <f t="shared" ref="D54:D59" si="25">AVERAGE(B50:B53)</f>
        <v>66.574999999999989</v>
      </c>
      <c r="E54" s="8">
        <f t="shared" ref="E54:E59" si="26">AVERAGE(B49:B53)</f>
        <v>66.459999999999994</v>
      </c>
    </row>
    <row r="55" spans="1:9" x14ac:dyDescent="0.3">
      <c r="A55" s="5">
        <v>2013</v>
      </c>
      <c r="B55" s="4">
        <v>67.7</v>
      </c>
      <c r="C55" s="8">
        <f t="shared" si="24"/>
        <v>66.966666666666683</v>
      </c>
      <c r="D55" s="8">
        <f t="shared" si="25"/>
        <v>66.849999999999994</v>
      </c>
      <c r="E55" s="8">
        <f t="shared" si="26"/>
        <v>66.72</v>
      </c>
    </row>
    <row r="56" spans="1:9" x14ac:dyDescent="0.3">
      <c r="A56" s="5">
        <v>2014</v>
      </c>
      <c r="B56" s="4">
        <v>68.099999999999994</v>
      </c>
      <c r="C56" s="8">
        <f t="shared" si="24"/>
        <v>67.3</v>
      </c>
      <c r="D56" s="8">
        <f t="shared" si="25"/>
        <v>67.150000000000006</v>
      </c>
      <c r="E56" s="8">
        <f t="shared" si="26"/>
        <v>67.02</v>
      </c>
    </row>
    <row r="57" spans="1:9" x14ac:dyDescent="0.3">
      <c r="A57" s="5">
        <v>2015</v>
      </c>
      <c r="B57" s="4">
        <v>68.400000000000006</v>
      </c>
      <c r="C57" s="8">
        <f t="shared" si="24"/>
        <v>67.7</v>
      </c>
      <c r="D57" s="8">
        <f t="shared" si="25"/>
        <v>67.5</v>
      </c>
      <c r="E57" s="8">
        <f t="shared" si="26"/>
        <v>67.34</v>
      </c>
    </row>
    <row r="58" spans="1:9" x14ac:dyDescent="0.3">
      <c r="A58" s="5">
        <v>2016</v>
      </c>
      <c r="B58" s="4">
        <v>68.599999999999994</v>
      </c>
      <c r="C58" s="8">
        <f t="shared" si="24"/>
        <v>68.066666666666677</v>
      </c>
      <c r="D58" s="8">
        <f t="shared" si="25"/>
        <v>67.875</v>
      </c>
      <c r="E58" s="8">
        <f t="shared" si="26"/>
        <v>67.679999999999993</v>
      </c>
    </row>
    <row r="59" spans="1:9" x14ac:dyDescent="0.3">
      <c r="A59" s="5">
        <v>2017</v>
      </c>
      <c r="B59" s="4">
        <v>69</v>
      </c>
      <c r="C59" s="8">
        <f t="shared" si="24"/>
        <v>68.36666666666666</v>
      </c>
      <c r="D59" s="8">
        <f t="shared" si="25"/>
        <v>68.2</v>
      </c>
      <c r="E59" s="8">
        <f t="shared" si="26"/>
        <v>68.02000000000001</v>
      </c>
    </row>
    <row r="64" spans="1:9" x14ac:dyDescent="0.3">
      <c r="A64" s="2" t="s">
        <v>0</v>
      </c>
      <c r="B64" s="2" t="s">
        <v>1</v>
      </c>
      <c r="C64" s="68" t="s">
        <v>25</v>
      </c>
      <c r="D64" s="68" t="s">
        <v>26</v>
      </c>
      <c r="E64" s="68" t="s">
        <v>27</v>
      </c>
    </row>
    <row r="65" spans="1:5" x14ac:dyDescent="0.3">
      <c r="A65" s="3">
        <v>2011</v>
      </c>
      <c r="B65" s="3">
        <v>66.900000000000006</v>
      </c>
      <c r="C65" s="69">
        <v>66.466666666666654</v>
      </c>
      <c r="D65" s="69">
        <v>66.349999999999994</v>
      </c>
      <c r="E65" s="69">
        <v>66.239999999999995</v>
      </c>
    </row>
    <row r="66" spans="1:5" x14ac:dyDescent="0.3">
      <c r="A66" s="3">
        <v>2012</v>
      </c>
      <c r="B66" s="3">
        <v>67.3</v>
      </c>
      <c r="C66" s="69">
        <v>66.7</v>
      </c>
      <c r="D66" s="69">
        <v>66.574999999999989</v>
      </c>
      <c r="E66" s="69">
        <v>66.459999999999994</v>
      </c>
    </row>
    <row r="67" spans="1:5" x14ac:dyDescent="0.3">
      <c r="A67" s="3">
        <v>2013</v>
      </c>
      <c r="B67" s="3">
        <v>67.7</v>
      </c>
      <c r="C67" s="69">
        <v>66.966666666666683</v>
      </c>
      <c r="D67" s="69">
        <v>66.849999999999994</v>
      </c>
      <c r="E67" s="69">
        <v>66.72</v>
      </c>
    </row>
    <row r="68" spans="1:5" x14ac:dyDescent="0.3">
      <c r="A68" s="3">
        <v>2014</v>
      </c>
      <c r="B68" s="3">
        <v>68.099999999999994</v>
      </c>
      <c r="C68" s="69">
        <v>67.3</v>
      </c>
      <c r="D68" s="69">
        <v>67.150000000000006</v>
      </c>
      <c r="E68" s="69">
        <v>67.02</v>
      </c>
    </row>
    <row r="69" spans="1:5" x14ac:dyDescent="0.3">
      <c r="A69" s="3">
        <v>2015</v>
      </c>
      <c r="B69" s="3">
        <v>68.400000000000006</v>
      </c>
      <c r="C69" s="69">
        <v>67.7</v>
      </c>
      <c r="D69" s="69">
        <v>67.5</v>
      </c>
      <c r="E69" s="69">
        <v>67.34</v>
      </c>
    </row>
    <row r="70" spans="1:5" x14ac:dyDescent="0.3">
      <c r="A70" s="3">
        <v>2016</v>
      </c>
      <c r="B70" s="3">
        <v>68.599999999999994</v>
      </c>
      <c r="C70" s="69">
        <v>68.066666666666677</v>
      </c>
      <c r="D70" s="69">
        <v>67.875</v>
      </c>
      <c r="E70" s="69">
        <v>67.679999999999993</v>
      </c>
    </row>
    <row r="71" spans="1:5" x14ac:dyDescent="0.3">
      <c r="A71" s="3">
        <v>2017</v>
      </c>
      <c r="B71" s="3">
        <v>69</v>
      </c>
      <c r="C71" s="69">
        <v>68.36666666666666</v>
      </c>
      <c r="D71" s="69">
        <v>68.2</v>
      </c>
      <c r="E71" s="69">
        <v>68.02000000000001</v>
      </c>
    </row>
    <row r="73" spans="1:5" x14ac:dyDescent="0.3">
      <c r="A73" s="2"/>
      <c r="B73" s="68" t="s">
        <v>25</v>
      </c>
      <c r="C73" s="68" t="s">
        <v>26</v>
      </c>
      <c r="D73" s="68" t="s">
        <v>27</v>
      </c>
    </row>
    <row r="74" spans="1:5" x14ac:dyDescent="0.3">
      <c r="A74" s="100" t="s">
        <v>21</v>
      </c>
      <c r="B74" s="70">
        <v>0.63333333333333186</v>
      </c>
      <c r="C74" s="70">
        <v>0.7857142857142877</v>
      </c>
      <c r="D74" s="70">
        <v>0.93142857142857294</v>
      </c>
    </row>
    <row r="75" spans="1:5" x14ac:dyDescent="0.3">
      <c r="A75" s="100" t="s">
        <v>22</v>
      </c>
      <c r="B75" s="70">
        <v>0.41444444444444162</v>
      </c>
      <c r="C75" s="70">
        <v>0.63267857142857353</v>
      </c>
      <c r="D75" s="70">
        <v>0.88548571428571599</v>
      </c>
    </row>
    <row r="76" spans="1:5" x14ac:dyDescent="0.3">
      <c r="A76" s="100" t="s">
        <v>23</v>
      </c>
      <c r="B76" s="70">
        <v>0.6437735971942633</v>
      </c>
      <c r="C76" s="70">
        <v>0.7954109450017478</v>
      </c>
      <c r="D76" s="70">
        <v>0.94100250493062765</v>
      </c>
    </row>
    <row r="77" spans="1:5" x14ac:dyDescent="0.3">
      <c r="A77" s="100" t="s">
        <v>24</v>
      </c>
      <c r="B77" s="70">
        <v>0.93084810132219287</v>
      </c>
      <c r="C77" s="70">
        <v>1.1545708721673309</v>
      </c>
      <c r="D77" s="70">
        <v>1.3684658456949823</v>
      </c>
    </row>
  </sheetData>
  <pageMargins left="0.7" right="0.7" top="0.75" bottom="0.75" header="0.3" footer="0.3"/>
  <pageSetup orientation="portrait" horizontalDpi="300" verticalDpi="300" r:id="rId1"/>
  <ignoredErrors>
    <ignoredError sqref="C53:E5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6"/>
  <sheetViews>
    <sheetView workbookViewId="0"/>
  </sheetViews>
  <sheetFormatPr defaultRowHeight="14.4" x14ac:dyDescent="0.3"/>
  <cols>
    <col min="2" max="2" width="13.33203125" bestFit="1" customWidth="1"/>
    <col min="3" max="4" width="16.33203125" bestFit="1" customWidth="1"/>
    <col min="5" max="5" width="12.88671875" customWidth="1"/>
    <col min="6" max="6" width="12.88671875" bestFit="1" customWidth="1"/>
  </cols>
  <sheetData>
    <row r="2" spans="1:7" x14ac:dyDescent="0.3">
      <c r="A2" s="68"/>
      <c r="B2" s="68" t="s">
        <v>6</v>
      </c>
      <c r="C2" s="105" t="s">
        <v>65</v>
      </c>
      <c r="D2" s="105"/>
      <c r="E2" s="105"/>
    </row>
    <row r="3" spans="1:7" x14ac:dyDescent="0.3">
      <c r="A3" s="2" t="s">
        <v>0</v>
      </c>
      <c r="B3" s="2" t="s">
        <v>1</v>
      </c>
      <c r="C3" s="68" t="s">
        <v>45</v>
      </c>
      <c r="D3" s="68" t="s">
        <v>46</v>
      </c>
      <c r="E3" s="68" t="s">
        <v>47</v>
      </c>
    </row>
    <row r="4" spans="1:7" x14ac:dyDescent="0.3">
      <c r="A4" s="68">
        <v>2011</v>
      </c>
      <c r="B4" s="71">
        <v>66.900000000000006</v>
      </c>
      <c r="C4" s="72">
        <v>66.699999925434625</v>
      </c>
      <c r="D4" s="72">
        <v>66.928007294478959</v>
      </c>
      <c r="E4" s="72">
        <v>66.943616540810552</v>
      </c>
    </row>
    <row r="5" spans="1:7" x14ac:dyDescent="0.3">
      <c r="A5" s="68">
        <v>2012</v>
      </c>
      <c r="B5" s="71">
        <v>67.3</v>
      </c>
      <c r="C5" s="72">
        <v>66.699999925434625</v>
      </c>
      <c r="D5" s="72">
        <v>67.156008574450311</v>
      </c>
      <c r="E5" s="72">
        <v>67.182536101926885</v>
      </c>
    </row>
    <row r="6" spans="1:7" x14ac:dyDescent="0.3">
      <c r="A6" s="68">
        <v>2013</v>
      </c>
      <c r="B6" s="71">
        <v>67.7</v>
      </c>
      <c r="C6" s="72">
        <v>66.699999925434625</v>
      </c>
      <c r="D6" s="72">
        <v>67.384009854421663</v>
      </c>
      <c r="E6" s="72">
        <v>67.416920985053693</v>
      </c>
    </row>
    <row r="7" spans="1:7" x14ac:dyDescent="0.3">
      <c r="A7" s="68">
        <v>2014</v>
      </c>
      <c r="B7" s="71">
        <v>68.099999999999994</v>
      </c>
      <c r="C7" s="72">
        <v>66.699999925434625</v>
      </c>
      <c r="D7" s="72">
        <v>67.612011134393001</v>
      </c>
      <c r="E7" s="72">
        <v>67.646857258089184</v>
      </c>
    </row>
    <row r="8" spans="1:7" x14ac:dyDescent="0.3">
      <c r="A8" s="68">
        <v>2015</v>
      </c>
      <c r="B8" s="71">
        <v>68.400000000000006</v>
      </c>
      <c r="C8" s="72">
        <v>66.699999925434625</v>
      </c>
      <c r="D8" s="72">
        <v>67.840012414364352</v>
      </c>
      <c r="E8" s="72">
        <v>67.872429355368382</v>
      </c>
    </row>
    <row r="9" spans="1:7" x14ac:dyDescent="0.3">
      <c r="A9" s="68">
        <v>2016</v>
      </c>
      <c r="B9" s="71">
        <v>68.599999999999994</v>
      </c>
      <c r="C9" s="72">
        <v>66.699999925434625</v>
      </c>
      <c r="D9" s="72">
        <v>68.068013694335704</v>
      </c>
      <c r="E9" s="72">
        <v>68.093720108668037</v>
      </c>
    </row>
    <row r="10" spans="1:7" x14ac:dyDescent="0.3">
      <c r="A10" s="68">
        <v>2017</v>
      </c>
      <c r="B10" s="71">
        <v>69</v>
      </c>
      <c r="C10" s="72">
        <v>66.699999925434625</v>
      </c>
      <c r="D10" s="72">
        <v>68.296014974307056</v>
      </c>
      <c r="E10" s="72">
        <v>68.310810777623047</v>
      </c>
    </row>
    <row r="13" spans="1:7" x14ac:dyDescent="0.3">
      <c r="A13" s="10" t="s">
        <v>45</v>
      </c>
    </row>
    <row r="14" spans="1:7" x14ac:dyDescent="0.3">
      <c r="A14" t="s">
        <v>5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</row>
    <row r="15" spans="1:7" x14ac:dyDescent="0.3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</row>
    <row r="16" spans="1:7" x14ac:dyDescent="0.3">
      <c r="A16" s="11">
        <v>2011</v>
      </c>
      <c r="B16" s="12">
        <v>66.900000000000006</v>
      </c>
      <c r="C16" s="8">
        <v>66.699999925434625</v>
      </c>
      <c r="D16" s="9">
        <f t="shared" ref="D16:D22" si="0">B16-C16</f>
        <v>0.20000007456538071</v>
      </c>
      <c r="E16" s="9">
        <f t="shared" ref="E16:E19" si="1">ABS(B16-C16)</f>
        <v>0.20000007456538071</v>
      </c>
      <c r="F16" s="9">
        <f t="shared" ref="F16:F19" si="2">D16^2</f>
        <v>4.0000029826157843E-2</v>
      </c>
      <c r="G16" s="9">
        <f t="shared" ref="G16:G19" si="3">ABS((B16-C16)/B16)</f>
        <v>2.989537736403299E-3</v>
      </c>
    </row>
    <row r="17" spans="1:7" x14ac:dyDescent="0.3">
      <c r="A17" s="11">
        <v>2012</v>
      </c>
      <c r="B17" s="12">
        <v>67.3</v>
      </c>
      <c r="C17" s="8">
        <v>66.699999925434625</v>
      </c>
      <c r="D17" s="9">
        <f t="shared" si="0"/>
        <v>0.60000007456537219</v>
      </c>
      <c r="E17" s="9">
        <f t="shared" si="1"/>
        <v>0.60000007456537219</v>
      </c>
      <c r="F17" s="9">
        <f t="shared" si="2"/>
        <v>0.36000008947845219</v>
      </c>
      <c r="G17" s="9">
        <f t="shared" si="3"/>
        <v>8.9153057141957235E-3</v>
      </c>
    </row>
    <row r="18" spans="1:7" x14ac:dyDescent="0.3">
      <c r="A18" s="11">
        <v>2013</v>
      </c>
      <c r="B18" s="12">
        <v>67.7</v>
      </c>
      <c r="C18" s="8">
        <v>66.699999925434625</v>
      </c>
      <c r="D18" s="9">
        <f t="shared" si="0"/>
        <v>1.0000000745653779</v>
      </c>
      <c r="E18" s="9">
        <f t="shared" si="1"/>
        <v>1.0000000745653779</v>
      </c>
      <c r="F18" s="9">
        <f t="shared" si="2"/>
        <v>1.0000001491307613</v>
      </c>
      <c r="G18" s="9">
        <f t="shared" si="3"/>
        <v>1.4771049845869688E-2</v>
      </c>
    </row>
    <row r="19" spans="1:7" x14ac:dyDescent="0.3">
      <c r="A19" s="11">
        <v>2014</v>
      </c>
      <c r="B19" s="12">
        <v>68.099999999999994</v>
      </c>
      <c r="C19" s="8">
        <v>66.699999925434625</v>
      </c>
      <c r="D19" s="9">
        <f t="shared" si="0"/>
        <v>1.4000000745653693</v>
      </c>
      <c r="E19" s="9">
        <f t="shared" si="1"/>
        <v>1.4000000745653693</v>
      </c>
      <c r="F19" s="9">
        <f t="shared" si="2"/>
        <v>1.9600002087830397</v>
      </c>
      <c r="G19" s="9">
        <f t="shared" si="3"/>
        <v>2.055800403179691E-2</v>
      </c>
    </row>
    <row r="20" spans="1:7" x14ac:dyDescent="0.3">
      <c r="A20" s="11">
        <v>2015</v>
      </c>
      <c r="B20" s="12">
        <v>68.400000000000006</v>
      </c>
      <c r="C20" s="8">
        <v>66.699999925434625</v>
      </c>
      <c r="D20" s="9">
        <f t="shared" si="0"/>
        <v>1.7000000745653807</v>
      </c>
      <c r="E20" s="9">
        <f>ABS(B20-C20)</f>
        <v>1.7000000745653807</v>
      </c>
      <c r="F20" s="9">
        <f>D20^2</f>
        <v>2.8900002535223002</v>
      </c>
      <c r="G20" s="9">
        <f>ABS((B20-C20)/B20)</f>
        <v>2.4853802259727786E-2</v>
      </c>
    </row>
    <row r="21" spans="1:7" x14ac:dyDescent="0.3">
      <c r="A21" s="11">
        <v>2016</v>
      </c>
      <c r="B21" s="12">
        <v>68.599999999999994</v>
      </c>
      <c r="C21" s="8">
        <v>66.699999925434625</v>
      </c>
      <c r="D21" s="9">
        <f t="shared" si="0"/>
        <v>1.9000000745653693</v>
      </c>
      <c r="E21" s="9">
        <f t="shared" ref="E21:E22" si="4">ABS(B21-C21)</f>
        <v>1.9000000745653693</v>
      </c>
      <c r="F21" s="9">
        <f t="shared" ref="F21:F22" si="5">D21^2</f>
        <v>3.6100002833484091</v>
      </c>
      <c r="G21" s="9">
        <f t="shared" ref="G21:G22" si="6">ABS((B21-C21)/B21)</f>
        <v>2.7696794089874192E-2</v>
      </c>
    </row>
    <row r="22" spans="1:7" x14ac:dyDescent="0.3">
      <c r="A22" s="11">
        <v>2017</v>
      </c>
      <c r="B22" s="12">
        <v>69</v>
      </c>
      <c r="C22" s="8">
        <v>66.699999925434625</v>
      </c>
      <c r="D22" s="9">
        <f t="shared" si="0"/>
        <v>2.300000074565375</v>
      </c>
      <c r="E22" s="9">
        <f t="shared" si="4"/>
        <v>2.300000074565375</v>
      </c>
      <c r="F22" s="9">
        <f t="shared" si="5"/>
        <v>5.290000343000731</v>
      </c>
      <c r="G22" s="9">
        <f t="shared" si="6"/>
        <v>3.3333334413990945E-2</v>
      </c>
    </row>
    <row r="23" spans="1:7" x14ac:dyDescent="0.3">
      <c r="B23" t="s">
        <v>19</v>
      </c>
      <c r="D23" s="9">
        <f>SUM(D16:D22)</f>
        <v>9.1000005219576252</v>
      </c>
      <c r="E23" s="9">
        <f t="shared" ref="E23:G23" si="7">SUM(E16:E22)</f>
        <v>9.1000005219576252</v>
      </c>
      <c r="F23" s="9">
        <f t="shared" si="7"/>
        <v>15.150001357089851</v>
      </c>
      <c r="G23" s="9">
        <f t="shared" si="7"/>
        <v>0.13311782809185854</v>
      </c>
    </row>
    <row r="24" spans="1:7" x14ac:dyDescent="0.3">
      <c r="B24" t="s">
        <v>20</v>
      </c>
      <c r="C24">
        <v>7</v>
      </c>
    </row>
    <row r="25" spans="1:7" x14ac:dyDescent="0.3">
      <c r="B25" t="s">
        <v>21</v>
      </c>
      <c r="C25">
        <f>E23/C24</f>
        <v>1.300000074565375</v>
      </c>
    </row>
    <row r="26" spans="1:7" x14ac:dyDescent="0.3">
      <c r="B26" t="s">
        <v>22</v>
      </c>
      <c r="C26">
        <f>F23/C24</f>
        <v>2.1642859081556929</v>
      </c>
    </row>
    <row r="27" spans="1:7" x14ac:dyDescent="0.3">
      <c r="B27" t="s">
        <v>23</v>
      </c>
      <c r="C27">
        <f>SQRT(C26)</f>
        <v>1.4711512186569038</v>
      </c>
    </row>
    <row r="28" spans="1:7" x14ac:dyDescent="0.3">
      <c r="B28" t="s">
        <v>24</v>
      </c>
      <c r="C28">
        <f>(G23/C24)*100</f>
        <v>1.901683258455122</v>
      </c>
    </row>
    <row r="30" spans="1:7" x14ac:dyDescent="0.3">
      <c r="A30" s="10" t="s">
        <v>46</v>
      </c>
    </row>
    <row r="31" spans="1:7" x14ac:dyDescent="0.3">
      <c r="A31" t="s">
        <v>5</v>
      </c>
      <c r="B31" t="s">
        <v>6</v>
      </c>
      <c r="C31" t="s">
        <v>7</v>
      </c>
      <c r="D31" t="s">
        <v>8</v>
      </c>
      <c r="E31" t="s">
        <v>9</v>
      </c>
      <c r="F31" t="s">
        <v>10</v>
      </c>
      <c r="G31" t="s">
        <v>11</v>
      </c>
    </row>
    <row r="32" spans="1:7" x14ac:dyDescent="0.3">
      <c r="A32" t="s">
        <v>12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t="s">
        <v>18</v>
      </c>
    </row>
    <row r="33" spans="1:7" x14ac:dyDescent="0.3">
      <c r="A33" s="11">
        <v>2011</v>
      </c>
      <c r="B33" s="12">
        <v>66.900000000000006</v>
      </c>
      <c r="C33" s="8">
        <v>66.928007294478959</v>
      </c>
      <c r="D33" s="9">
        <f t="shared" ref="D33:D39" si="8">B33-C33</f>
        <v>-2.8007294478953781E-2</v>
      </c>
      <c r="E33" s="9">
        <f t="shared" ref="E33:E36" si="9">ABS(B33-C33)</f>
        <v>2.8007294478953781E-2</v>
      </c>
      <c r="F33" s="9">
        <f t="shared" ref="F33:F36" si="10">D33^2</f>
        <v>7.8440854403083492E-4</v>
      </c>
      <c r="G33" s="9">
        <f t="shared" ref="G33:G36" si="11">ABS((B33-C33)/B33)</f>
        <v>4.1864416261515363E-4</v>
      </c>
    </row>
    <row r="34" spans="1:7" x14ac:dyDescent="0.3">
      <c r="A34" s="11">
        <v>2012</v>
      </c>
      <c r="B34" s="12">
        <v>67.3</v>
      </c>
      <c r="C34" s="8">
        <v>67.156008574450311</v>
      </c>
      <c r="D34" s="9">
        <f t="shared" si="8"/>
        <v>0.14399142554968591</v>
      </c>
      <c r="E34" s="9">
        <f t="shared" si="9"/>
        <v>0.14399142554968591</v>
      </c>
      <c r="F34" s="9">
        <f t="shared" si="10"/>
        <v>2.0733530631830741E-2</v>
      </c>
      <c r="G34" s="9">
        <f t="shared" si="11"/>
        <v>2.1395456991038027E-3</v>
      </c>
    </row>
    <row r="35" spans="1:7" x14ac:dyDescent="0.3">
      <c r="A35" s="11">
        <v>2013</v>
      </c>
      <c r="B35" s="12">
        <v>67.7</v>
      </c>
      <c r="C35" s="8">
        <v>67.384009854421663</v>
      </c>
      <c r="D35" s="9">
        <f t="shared" si="8"/>
        <v>0.31599014557833982</v>
      </c>
      <c r="E35" s="9">
        <f t="shared" si="9"/>
        <v>0.31599014557833982</v>
      </c>
      <c r="F35" s="9">
        <f t="shared" si="10"/>
        <v>9.9849772102620388E-2</v>
      </c>
      <c r="G35" s="9">
        <f t="shared" si="11"/>
        <v>4.6675058431069399E-3</v>
      </c>
    </row>
    <row r="36" spans="1:7" x14ac:dyDescent="0.3">
      <c r="A36" s="11">
        <v>2014</v>
      </c>
      <c r="B36" s="12">
        <v>68.099999999999994</v>
      </c>
      <c r="C36" s="8">
        <v>67.612011134393001</v>
      </c>
      <c r="D36" s="9">
        <f t="shared" si="8"/>
        <v>0.48798886560699373</v>
      </c>
      <c r="E36" s="9">
        <f t="shared" si="9"/>
        <v>0.48798886560699373</v>
      </c>
      <c r="F36" s="9">
        <f t="shared" si="10"/>
        <v>0.23813313295640059</v>
      </c>
      <c r="G36" s="9">
        <f t="shared" si="11"/>
        <v>7.1657689516445491E-3</v>
      </c>
    </row>
    <row r="37" spans="1:7" x14ac:dyDescent="0.3">
      <c r="A37" s="11">
        <v>2015</v>
      </c>
      <c r="B37" s="12">
        <v>68.400000000000006</v>
      </c>
      <c r="C37" s="8">
        <v>67.840012414364352</v>
      </c>
      <c r="D37" s="9">
        <f t="shared" si="8"/>
        <v>0.55998758563565332</v>
      </c>
      <c r="E37" s="9">
        <f>ABS(B37-C37)</f>
        <v>0.55998758563565332</v>
      </c>
      <c r="F37" s="9">
        <f>D37^2</f>
        <v>0.31358609606604815</v>
      </c>
      <c r="G37" s="9">
        <f>ABS((B37-C37)/B37)</f>
        <v>8.1869530063692006E-3</v>
      </c>
    </row>
    <row r="38" spans="1:7" x14ac:dyDescent="0.3">
      <c r="A38" s="11">
        <v>2016</v>
      </c>
      <c r="B38" s="12">
        <v>68.599999999999994</v>
      </c>
      <c r="C38" s="8">
        <v>68.068013694335704</v>
      </c>
      <c r="D38" s="9">
        <f t="shared" si="8"/>
        <v>0.53198630566429017</v>
      </c>
      <c r="E38" s="9">
        <f t="shared" ref="E38:E39" si="12">ABS(B38-C38)</f>
        <v>0.53198630566429017</v>
      </c>
      <c r="F38" s="9">
        <f t="shared" ref="F38:F39" si="13">D38^2</f>
        <v>0.2830094294143396</v>
      </c>
      <c r="G38" s="9">
        <f t="shared" ref="G38:G39" si="14">ABS((B38-C38)/B38)</f>
        <v>7.7549024149313446E-3</v>
      </c>
    </row>
    <row r="39" spans="1:7" x14ac:dyDescent="0.3">
      <c r="A39" s="11">
        <v>2017</v>
      </c>
      <c r="B39" s="12">
        <v>69</v>
      </c>
      <c r="C39" s="8">
        <v>68.296014974307056</v>
      </c>
      <c r="D39" s="9">
        <f t="shared" si="8"/>
        <v>0.70398502569294408</v>
      </c>
      <c r="E39" s="9">
        <f t="shared" si="12"/>
        <v>0.70398502569294408</v>
      </c>
      <c r="F39" s="9">
        <f t="shared" si="13"/>
        <v>0.49559491639989511</v>
      </c>
      <c r="G39" s="9">
        <f t="shared" si="14"/>
        <v>1.0202681531781799E-2</v>
      </c>
    </row>
    <row r="40" spans="1:7" x14ac:dyDescent="0.3">
      <c r="B40" t="s">
        <v>19</v>
      </c>
      <c r="D40" s="9">
        <f>SUM(D33:D39)</f>
        <v>2.7159220592489532</v>
      </c>
      <c r="E40" s="9">
        <f t="shared" ref="E40:G40" si="15">SUM(E33:E39)</f>
        <v>2.7719366482068608</v>
      </c>
      <c r="F40" s="9">
        <f t="shared" si="15"/>
        <v>1.4516912861151654</v>
      </c>
      <c r="G40" s="9">
        <f t="shared" si="15"/>
        <v>4.0536001609552792E-2</v>
      </c>
    </row>
    <row r="41" spans="1:7" x14ac:dyDescent="0.3">
      <c r="B41" t="s">
        <v>20</v>
      </c>
      <c r="C41">
        <v>7</v>
      </c>
    </row>
    <row r="42" spans="1:7" x14ac:dyDescent="0.3">
      <c r="B42" t="s">
        <v>21</v>
      </c>
      <c r="C42">
        <f>E40/C41</f>
        <v>0.39599094974383725</v>
      </c>
    </row>
    <row r="43" spans="1:7" x14ac:dyDescent="0.3">
      <c r="B43" t="s">
        <v>22</v>
      </c>
      <c r="C43">
        <f>F40/C41</f>
        <v>0.20738446944502362</v>
      </c>
    </row>
    <row r="44" spans="1:7" x14ac:dyDescent="0.3">
      <c r="B44" t="s">
        <v>23</v>
      </c>
      <c r="C44">
        <f>SQRT(C43)</f>
        <v>0.45539485004227226</v>
      </c>
    </row>
    <row r="45" spans="1:7" x14ac:dyDescent="0.3">
      <c r="B45" t="s">
        <v>24</v>
      </c>
      <c r="C45">
        <f>(G40/C41)*100</f>
        <v>0.57908573727932566</v>
      </c>
    </row>
    <row r="47" spans="1:7" x14ac:dyDescent="0.3">
      <c r="A47" s="10" t="s">
        <v>47</v>
      </c>
    </row>
    <row r="48" spans="1:7" x14ac:dyDescent="0.3">
      <c r="A48" t="s">
        <v>5</v>
      </c>
      <c r="B48" t="s">
        <v>6</v>
      </c>
      <c r="C48" t="s">
        <v>7</v>
      </c>
      <c r="D48" t="s">
        <v>8</v>
      </c>
      <c r="E48" t="s">
        <v>9</v>
      </c>
      <c r="F48" t="s">
        <v>10</v>
      </c>
      <c r="G48" t="s">
        <v>11</v>
      </c>
    </row>
    <row r="49" spans="1:7" x14ac:dyDescent="0.3">
      <c r="A49" t="s">
        <v>12</v>
      </c>
      <c r="B49" t="s">
        <v>13</v>
      </c>
      <c r="C49" t="s">
        <v>14</v>
      </c>
      <c r="D49" t="s">
        <v>15</v>
      </c>
      <c r="E49" t="s">
        <v>16</v>
      </c>
      <c r="F49" t="s">
        <v>17</v>
      </c>
      <c r="G49" t="s">
        <v>18</v>
      </c>
    </row>
    <row r="50" spans="1:7" x14ac:dyDescent="0.3">
      <c r="A50" s="11">
        <v>2011</v>
      </c>
      <c r="B50" s="12">
        <v>66.900000000000006</v>
      </c>
      <c r="C50" s="8">
        <v>66.943616540810552</v>
      </c>
      <c r="D50" s="9">
        <f t="shared" ref="D50:D56" si="16">B50-C50</f>
        <v>-4.3616540810546667E-2</v>
      </c>
      <c r="E50" s="9">
        <f t="shared" ref="E50:E53" si="17">ABS(B50-C50)</f>
        <v>4.3616540810546667E-2</v>
      </c>
      <c r="F50" s="9">
        <f t="shared" ref="F50:F53" si="18">D50^2</f>
        <v>1.9024026322780828E-3</v>
      </c>
      <c r="G50" s="9">
        <f t="shared" ref="G50:G53" si="19">ABS((B50-C50)/B50)</f>
        <v>6.519662303519681E-4</v>
      </c>
    </row>
    <row r="51" spans="1:7" x14ac:dyDescent="0.3">
      <c r="A51" s="11">
        <v>2012</v>
      </c>
      <c r="B51" s="12">
        <v>67.3</v>
      </c>
      <c r="C51" s="8">
        <v>67.182536101926885</v>
      </c>
      <c r="D51" s="9">
        <f t="shared" si="16"/>
        <v>0.11746389807311175</v>
      </c>
      <c r="E51" s="9">
        <f t="shared" si="17"/>
        <v>0.11746389807311175</v>
      </c>
      <c r="F51" s="9">
        <f t="shared" si="18"/>
        <v>1.3797767350530387E-2</v>
      </c>
      <c r="G51" s="9">
        <f t="shared" si="19"/>
        <v>1.745377385930338E-3</v>
      </c>
    </row>
    <row r="52" spans="1:7" x14ac:dyDescent="0.3">
      <c r="A52" s="11">
        <v>2013</v>
      </c>
      <c r="B52" s="12">
        <v>67.7</v>
      </c>
      <c r="C52" s="8">
        <v>67.416920985053693</v>
      </c>
      <c r="D52" s="9">
        <f t="shared" si="16"/>
        <v>0.28307901494630983</v>
      </c>
      <c r="E52" s="9">
        <f t="shared" si="17"/>
        <v>0.28307901494630983</v>
      </c>
      <c r="F52" s="9">
        <f t="shared" si="18"/>
        <v>8.0133728702973098E-2</v>
      </c>
      <c r="G52" s="9">
        <f t="shared" si="19"/>
        <v>4.1813739283059056E-3</v>
      </c>
    </row>
    <row r="53" spans="1:7" x14ac:dyDescent="0.3">
      <c r="A53" s="11">
        <v>2014</v>
      </c>
      <c r="B53" s="12">
        <v>68.099999999999994</v>
      </c>
      <c r="C53" s="8">
        <v>67.646857258089184</v>
      </c>
      <c r="D53" s="9">
        <f t="shared" si="16"/>
        <v>0.45314274191080983</v>
      </c>
      <c r="E53" s="9">
        <f t="shared" si="17"/>
        <v>0.45314274191080983</v>
      </c>
      <c r="F53" s="9">
        <f t="shared" si="18"/>
        <v>0.20533834454644681</v>
      </c>
      <c r="G53" s="9">
        <f t="shared" si="19"/>
        <v>6.654078442155798E-3</v>
      </c>
    </row>
    <row r="54" spans="1:7" x14ac:dyDescent="0.3">
      <c r="A54" s="11">
        <v>2015</v>
      </c>
      <c r="B54" s="12">
        <v>68.400000000000006</v>
      </c>
      <c r="C54" s="8">
        <v>67.872429355368382</v>
      </c>
      <c r="D54" s="9">
        <f t="shared" si="16"/>
        <v>0.52757064463162351</v>
      </c>
      <c r="E54" s="9">
        <f>ABS(B54-C54)</f>
        <v>0.52757064463162351</v>
      </c>
      <c r="F54" s="9">
        <f>D54^2</f>
        <v>0.2783307850770268</v>
      </c>
      <c r="G54" s="9">
        <f>ABS((B54-C54)/B54)</f>
        <v>7.7130211203453721E-3</v>
      </c>
    </row>
    <row r="55" spans="1:7" x14ac:dyDescent="0.3">
      <c r="A55" s="11">
        <v>2016</v>
      </c>
      <c r="B55" s="12">
        <v>68.599999999999994</v>
      </c>
      <c r="C55" s="8">
        <v>68.093720108668037</v>
      </c>
      <c r="D55" s="9">
        <f t="shared" si="16"/>
        <v>0.50627989133195683</v>
      </c>
      <c r="E55" s="9">
        <f t="shared" ref="E55:E56" si="20">ABS(B55-C55)</f>
        <v>0.50627989133195683</v>
      </c>
      <c r="F55" s="9">
        <f t="shared" ref="F55:F56" si="21">D55^2</f>
        <v>0.25631932836709803</v>
      </c>
      <c r="G55" s="9">
        <f t="shared" ref="G55:G56" si="22">ABS((B55-C55)/B55)</f>
        <v>7.3801733430314412E-3</v>
      </c>
    </row>
    <row r="56" spans="1:7" x14ac:dyDescent="0.3">
      <c r="A56" s="11">
        <v>2017</v>
      </c>
      <c r="B56" s="12">
        <v>69</v>
      </c>
      <c r="C56" s="8">
        <v>68.310810777623047</v>
      </c>
      <c r="D56" s="9">
        <f t="shared" si="16"/>
        <v>0.68918922237695313</v>
      </c>
      <c r="E56" s="9">
        <f t="shared" si="20"/>
        <v>0.68918922237695313</v>
      </c>
      <c r="F56" s="9">
        <f t="shared" si="21"/>
        <v>0.47498178424054932</v>
      </c>
      <c r="G56" s="9">
        <f t="shared" si="22"/>
        <v>9.9882495996659881E-3</v>
      </c>
    </row>
    <row r="57" spans="1:7" x14ac:dyDescent="0.3">
      <c r="B57" t="s">
        <v>19</v>
      </c>
      <c r="D57" s="9">
        <f>SUM(D50:D56)</f>
        <v>2.5331088724602182</v>
      </c>
      <c r="E57" s="9">
        <f t="shared" ref="E57:G57" si="23">SUM(E50:E56)</f>
        <v>2.6203419540813115</v>
      </c>
      <c r="F57" s="9">
        <f t="shared" si="23"/>
        <v>1.3108041409169024</v>
      </c>
      <c r="G57" s="9">
        <f t="shared" si="23"/>
        <v>3.8314240049786813E-2</v>
      </c>
    </row>
    <row r="58" spans="1:7" x14ac:dyDescent="0.3">
      <c r="B58" t="s">
        <v>20</v>
      </c>
      <c r="C58">
        <v>7</v>
      </c>
    </row>
    <row r="59" spans="1:7" x14ac:dyDescent="0.3">
      <c r="B59" t="s">
        <v>21</v>
      </c>
      <c r="C59">
        <f>E57/C58</f>
        <v>0.37433456486875877</v>
      </c>
    </row>
    <row r="60" spans="1:7" x14ac:dyDescent="0.3">
      <c r="B60" t="s">
        <v>22</v>
      </c>
      <c r="C60">
        <f>F57/C58</f>
        <v>0.18725773441670035</v>
      </c>
    </row>
    <row r="61" spans="1:7" x14ac:dyDescent="0.3">
      <c r="B61" t="s">
        <v>23</v>
      </c>
      <c r="C61">
        <f>SQRT(C60)</f>
        <v>0.43273286727113802</v>
      </c>
    </row>
    <row r="62" spans="1:7" x14ac:dyDescent="0.3">
      <c r="B62" t="s">
        <v>24</v>
      </c>
      <c r="C62">
        <f>(G57/C58)*100</f>
        <v>0.54734628642552585</v>
      </c>
    </row>
    <row r="69" spans="1:4" x14ac:dyDescent="0.3">
      <c r="A69" s="73"/>
      <c r="B69" s="68" t="s">
        <v>45</v>
      </c>
      <c r="C69" s="68" t="s">
        <v>46</v>
      </c>
      <c r="D69" s="68" t="s">
        <v>47</v>
      </c>
    </row>
    <row r="70" spans="1:4" x14ac:dyDescent="0.3">
      <c r="A70" s="68" t="s">
        <v>21</v>
      </c>
      <c r="B70" s="70">
        <v>1.300000074565375</v>
      </c>
      <c r="C70" s="70">
        <v>0.39599094974383725</v>
      </c>
      <c r="D70" s="70">
        <v>0.37433456486875877</v>
      </c>
    </row>
    <row r="71" spans="1:4" x14ac:dyDescent="0.3">
      <c r="A71" s="68" t="s">
        <v>22</v>
      </c>
      <c r="B71" s="70">
        <v>2.1642859081556929</v>
      </c>
      <c r="C71" s="70">
        <v>0.20738446944502362</v>
      </c>
      <c r="D71" s="70">
        <v>0.18725773441670035</v>
      </c>
    </row>
    <row r="72" spans="1:4" x14ac:dyDescent="0.3">
      <c r="A72" s="68" t="s">
        <v>23</v>
      </c>
      <c r="B72" s="70">
        <v>1.4711512186569038</v>
      </c>
      <c r="C72" s="70">
        <v>0.45539485004227226</v>
      </c>
      <c r="D72" s="70">
        <v>0.43273286727113802</v>
      </c>
    </row>
    <row r="73" spans="1:4" x14ac:dyDescent="0.3">
      <c r="A73" s="68" t="s">
        <v>64</v>
      </c>
      <c r="B73" s="70">
        <v>1.901683258455122</v>
      </c>
      <c r="C73" s="70">
        <v>0.57908573727932566</v>
      </c>
      <c r="D73" s="70">
        <v>0.54734628642552585</v>
      </c>
    </row>
    <row r="74" spans="1:4" x14ac:dyDescent="0.3">
      <c r="A74" s="74"/>
    </row>
    <row r="75" spans="1:4" x14ac:dyDescent="0.3">
      <c r="A75" s="11"/>
    </row>
    <row r="76" spans="1:4" x14ac:dyDescent="0.3">
      <c r="A76" s="11"/>
    </row>
  </sheetData>
  <mergeCells count="1">
    <mergeCell ref="C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4.4" x14ac:dyDescent="0.3"/>
  <cols>
    <col min="2" max="2" width="13.33203125" bestFit="1" customWidth="1"/>
    <col min="3" max="3" width="12" bestFit="1" customWidth="1"/>
  </cols>
  <sheetData>
    <row r="1" spans="1:7" x14ac:dyDescent="0.3">
      <c r="A1" s="2" t="s">
        <v>0</v>
      </c>
      <c r="B1" s="2" t="s">
        <v>1</v>
      </c>
      <c r="C1" s="68" t="s">
        <v>48</v>
      </c>
    </row>
    <row r="2" spans="1:7" x14ac:dyDescent="0.3">
      <c r="A2" s="68">
        <v>2011</v>
      </c>
      <c r="B2" s="71">
        <v>66.900000000000006</v>
      </c>
      <c r="C2" s="72">
        <v>66.923263777455702</v>
      </c>
    </row>
    <row r="3" spans="1:7" x14ac:dyDescent="0.3">
      <c r="A3" s="68">
        <v>2012</v>
      </c>
      <c r="B3" s="71">
        <v>67.3</v>
      </c>
      <c r="C3" s="72">
        <v>67.157384927583664</v>
      </c>
    </row>
    <row r="4" spans="1:7" x14ac:dyDescent="0.3">
      <c r="A4" s="68">
        <v>2013</v>
      </c>
      <c r="B4" s="71">
        <v>67.7</v>
      </c>
      <c r="C4" s="72">
        <v>67.379379119188968</v>
      </c>
    </row>
    <row r="5" spans="1:7" x14ac:dyDescent="0.3">
      <c r="A5" s="68">
        <v>2014</v>
      </c>
      <c r="B5" s="71">
        <v>68.099999999999994</v>
      </c>
      <c r="C5" s="72">
        <v>67.609249967318121</v>
      </c>
    </row>
    <row r="6" spans="1:7" x14ac:dyDescent="0.3">
      <c r="A6" s="68">
        <v>2015</v>
      </c>
      <c r="B6" s="71">
        <v>68.400000000000006</v>
      </c>
      <c r="C6" s="72">
        <v>67.823788002408889</v>
      </c>
    </row>
    <row r="7" spans="1:7" x14ac:dyDescent="0.3">
      <c r="A7" s="68">
        <v>2016</v>
      </c>
      <c r="B7" s="71">
        <v>68.599999999999994</v>
      </c>
      <c r="C7" s="72">
        <v>68.022916567510848</v>
      </c>
    </row>
    <row r="8" spans="1:7" x14ac:dyDescent="0.3">
      <c r="A8" s="68">
        <v>2017</v>
      </c>
      <c r="B8" s="71">
        <v>69</v>
      </c>
      <c r="C8" s="72">
        <v>68.212369860431721</v>
      </c>
    </row>
    <row r="11" spans="1:7" x14ac:dyDescent="0.3">
      <c r="A11" s="10" t="s">
        <v>49</v>
      </c>
    </row>
    <row r="12" spans="1:7" x14ac:dyDescent="0.3">
      <c r="A12" t="s">
        <v>5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1:7" x14ac:dyDescent="0.3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</row>
    <row r="14" spans="1:7" x14ac:dyDescent="0.3">
      <c r="A14" s="11">
        <v>2011</v>
      </c>
      <c r="B14" s="12">
        <v>66.900000000000006</v>
      </c>
      <c r="C14" s="8">
        <v>66.923263777455702</v>
      </c>
      <c r="D14" s="9">
        <f t="shared" ref="D14:D20" si="0">B14-C14</f>
        <v>-2.32637774556963E-2</v>
      </c>
      <c r="E14" s="9">
        <f t="shared" ref="E14:E17" si="1">ABS(B14-C14)</f>
        <v>2.32637774556963E-2</v>
      </c>
      <c r="F14" s="9">
        <f t="shared" ref="F14:F17" si="2">D14^2</f>
        <v>5.4120334150816341E-4</v>
      </c>
      <c r="G14" s="9">
        <f t="shared" ref="G14:G17" si="3">ABS((B14-C14)/B14)</f>
        <v>3.4773957332879369E-4</v>
      </c>
    </row>
    <row r="15" spans="1:7" x14ac:dyDescent="0.3">
      <c r="A15" s="11">
        <v>2012</v>
      </c>
      <c r="B15" s="12">
        <v>67.3</v>
      </c>
      <c r="C15" s="8">
        <v>67.157384927583664</v>
      </c>
      <c r="D15" s="9">
        <f t="shared" si="0"/>
        <v>0.14261507241633353</v>
      </c>
      <c r="E15" s="9">
        <f t="shared" si="1"/>
        <v>0.14261507241633353</v>
      </c>
      <c r="F15" s="9">
        <f t="shared" si="2"/>
        <v>2.0339058880316056E-2</v>
      </c>
      <c r="G15" s="9">
        <f t="shared" si="3"/>
        <v>2.1190946867211519E-3</v>
      </c>
    </row>
    <row r="16" spans="1:7" x14ac:dyDescent="0.3">
      <c r="A16" s="11">
        <v>2013</v>
      </c>
      <c r="B16" s="12">
        <v>67.7</v>
      </c>
      <c r="C16" s="8">
        <v>67.379379119188968</v>
      </c>
      <c r="D16" s="9">
        <f t="shared" si="0"/>
        <v>0.32062088081103468</v>
      </c>
      <c r="E16" s="9">
        <f t="shared" si="1"/>
        <v>0.32062088081103468</v>
      </c>
      <c r="F16" s="9">
        <f t="shared" si="2"/>
        <v>0.10279774921204371</v>
      </c>
      <c r="G16" s="9">
        <f t="shared" si="3"/>
        <v>4.7359066589517679E-3</v>
      </c>
    </row>
    <row r="17" spans="1:7" x14ac:dyDescent="0.3">
      <c r="A17" s="11">
        <v>2014</v>
      </c>
      <c r="B17" s="12">
        <v>68.099999999999994</v>
      </c>
      <c r="C17" s="8">
        <v>67.609249967318121</v>
      </c>
      <c r="D17" s="9">
        <f t="shared" si="0"/>
        <v>0.49075003268187345</v>
      </c>
      <c r="E17" s="9">
        <f t="shared" si="1"/>
        <v>0.49075003268187345</v>
      </c>
      <c r="F17" s="9">
        <f t="shared" si="2"/>
        <v>0.24083559457725986</v>
      </c>
      <c r="G17" s="9">
        <f t="shared" si="3"/>
        <v>7.2063147236692141E-3</v>
      </c>
    </row>
    <row r="18" spans="1:7" x14ac:dyDescent="0.3">
      <c r="A18" s="11">
        <v>2015</v>
      </c>
      <c r="B18" s="12">
        <v>68.400000000000006</v>
      </c>
      <c r="C18" s="8">
        <v>67.823788002408889</v>
      </c>
      <c r="D18" s="9">
        <f t="shared" si="0"/>
        <v>0.57621199759111619</v>
      </c>
      <c r="E18" s="9">
        <f>ABS(B18-C18)</f>
        <v>0.57621199759111619</v>
      </c>
      <c r="F18" s="9">
        <f>D18^2</f>
        <v>0.3320202661679445</v>
      </c>
      <c r="G18" s="9">
        <f>ABS((B18-C18)/B18)</f>
        <v>8.4241520115660249E-3</v>
      </c>
    </row>
    <row r="19" spans="1:7" x14ac:dyDescent="0.3">
      <c r="A19" s="11">
        <v>2016</v>
      </c>
      <c r="B19" s="12">
        <v>68.599999999999994</v>
      </c>
      <c r="C19" s="8">
        <v>68.022916567510848</v>
      </c>
      <c r="D19" s="9">
        <f t="shared" si="0"/>
        <v>0.57708343248914673</v>
      </c>
      <c r="E19" s="9">
        <f t="shared" ref="E19:E20" si="4">ABS(B19-C19)</f>
        <v>0.57708343248914673</v>
      </c>
      <c r="F19" s="9">
        <f t="shared" ref="F19:F20" si="5">D19^2</f>
        <v>0.33302528805345555</v>
      </c>
      <c r="G19" s="9">
        <f t="shared" ref="G19:G20" si="6">ABS((B19-C19)/B19)</f>
        <v>8.412294934244122E-3</v>
      </c>
    </row>
    <row r="20" spans="1:7" x14ac:dyDescent="0.3">
      <c r="A20" s="11">
        <v>2017</v>
      </c>
      <c r="B20" s="12">
        <v>69</v>
      </c>
      <c r="C20" s="8">
        <v>68.212369860431721</v>
      </c>
      <c r="D20" s="9">
        <f t="shared" si="0"/>
        <v>0.78763013956827876</v>
      </c>
      <c r="E20" s="9">
        <f t="shared" si="4"/>
        <v>0.78763013956827876</v>
      </c>
      <c r="F20" s="9">
        <f t="shared" si="5"/>
        <v>0.62036123675634625</v>
      </c>
      <c r="G20" s="9">
        <f t="shared" si="6"/>
        <v>1.1414929558960563E-2</v>
      </c>
    </row>
    <row r="21" spans="1:7" x14ac:dyDescent="0.3">
      <c r="B21" t="s">
        <v>19</v>
      </c>
      <c r="D21" s="9">
        <f>SUM(D14:D20)</f>
        <v>2.871647778102087</v>
      </c>
      <c r="E21" s="9">
        <f t="shared" ref="E21:G21" si="7">SUM(E14:E20)</f>
        <v>2.9181753330134796</v>
      </c>
      <c r="F21" s="9">
        <f t="shared" si="7"/>
        <v>1.6499203969888743</v>
      </c>
      <c r="G21" s="9">
        <f t="shared" si="7"/>
        <v>4.2660432147441633E-2</v>
      </c>
    </row>
    <row r="22" spans="1:7" x14ac:dyDescent="0.3">
      <c r="B22" t="s">
        <v>20</v>
      </c>
      <c r="C22">
        <v>7</v>
      </c>
    </row>
    <row r="23" spans="1:7" x14ac:dyDescent="0.3">
      <c r="B23" s="100" t="s">
        <v>21</v>
      </c>
      <c r="C23" s="70">
        <f>E21/C22</f>
        <v>0.41688219043049707</v>
      </c>
    </row>
    <row r="24" spans="1:7" x14ac:dyDescent="0.3">
      <c r="B24" s="100" t="s">
        <v>22</v>
      </c>
      <c r="C24" s="70">
        <f>F21/C22</f>
        <v>0.23570291385555348</v>
      </c>
    </row>
    <row r="25" spans="1:7" x14ac:dyDescent="0.3">
      <c r="B25" s="100" t="s">
        <v>23</v>
      </c>
      <c r="C25" s="70">
        <f>SQRT(C24)</f>
        <v>0.48549244469461467</v>
      </c>
    </row>
    <row r="26" spans="1:7" x14ac:dyDescent="0.3">
      <c r="B26" s="100" t="s">
        <v>24</v>
      </c>
      <c r="C26" s="70">
        <f>(G21/C22)*100</f>
        <v>0.60943474496345185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workbookViewId="0"/>
  </sheetViews>
  <sheetFormatPr defaultRowHeight="14.4" x14ac:dyDescent="0.3"/>
  <cols>
    <col min="5" max="5" width="19.44140625" bestFit="1" customWidth="1"/>
  </cols>
  <sheetData>
    <row r="2" spans="2:10" ht="15" thickBot="1" x14ac:dyDescent="0.35">
      <c r="B2" s="109" t="s">
        <v>63</v>
      </c>
      <c r="C2" s="109"/>
      <c r="D2" s="109"/>
      <c r="E2" s="109"/>
      <c r="F2" s="109"/>
      <c r="G2" s="109"/>
      <c r="H2" s="109"/>
      <c r="I2" s="109"/>
      <c r="J2" s="109"/>
    </row>
    <row r="3" spans="2:10" ht="47.4" thickTop="1" x14ac:dyDescent="0.3">
      <c r="B3" s="110" t="s">
        <v>31</v>
      </c>
      <c r="C3" s="111"/>
      <c r="D3" s="114" t="s">
        <v>50</v>
      </c>
      <c r="E3" s="115"/>
      <c r="F3" s="30" t="s">
        <v>51</v>
      </c>
      <c r="G3" s="115" t="s">
        <v>52</v>
      </c>
      <c r="H3" s="115" t="s">
        <v>53</v>
      </c>
      <c r="I3" s="115" t="s">
        <v>54</v>
      </c>
      <c r="J3" s="117"/>
    </row>
    <row r="4" spans="2:10" ht="24.6" thickBot="1" x14ac:dyDescent="0.35">
      <c r="B4" s="112"/>
      <c r="C4" s="113"/>
      <c r="D4" s="31" t="s">
        <v>55</v>
      </c>
      <c r="E4" s="32" t="s">
        <v>56</v>
      </c>
      <c r="F4" s="32" t="s">
        <v>57</v>
      </c>
      <c r="G4" s="116"/>
      <c r="H4" s="116"/>
      <c r="I4" s="32" t="s">
        <v>58</v>
      </c>
      <c r="J4" s="33" t="s">
        <v>59</v>
      </c>
    </row>
    <row r="5" spans="2:10" ht="15" thickTop="1" x14ac:dyDescent="0.3">
      <c r="B5" s="106" t="s">
        <v>60</v>
      </c>
      <c r="C5" s="34" t="s">
        <v>61</v>
      </c>
      <c r="D5" s="35">
        <v>74.998629996314193</v>
      </c>
      <c r="E5" s="36">
        <v>0.41060579722067886</v>
      </c>
      <c r="F5" s="37"/>
      <c r="G5" s="38">
        <v>182.65360719202511</v>
      </c>
      <c r="H5" s="36">
        <v>4.2592787806510309E-71</v>
      </c>
      <c r="I5" s="38">
        <v>74.173486753997949</v>
      </c>
      <c r="J5" s="39">
        <v>75.823773238630437</v>
      </c>
    </row>
    <row r="6" spans="2:10" ht="23.4" thickBot="1" x14ac:dyDescent="0.35">
      <c r="B6" s="107"/>
      <c r="C6" s="40" t="s">
        <v>3</v>
      </c>
      <c r="D6" s="41">
        <v>-0.12458583278614296</v>
      </c>
      <c r="E6" s="42">
        <v>2.5571489785474822E-3</v>
      </c>
      <c r="F6" s="42">
        <v>-0.98983564570865035</v>
      </c>
      <c r="G6" s="43">
        <v>-48.720600102427547</v>
      </c>
      <c r="H6" s="42">
        <v>3.5757257828416076E-43</v>
      </c>
      <c r="I6" s="42">
        <v>-0.12972461605108146</v>
      </c>
      <c r="J6" s="44">
        <v>-0.11944704952120447</v>
      </c>
    </row>
    <row r="7" spans="2:10" ht="15" thickTop="1" x14ac:dyDescent="0.3">
      <c r="B7" s="108" t="s">
        <v>62</v>
      </c>
      <c r="C7" s="108"/>
      <c r="D7" s="108"/>
      <c r="E7" s="108"/>
      <c r="F7" s="108"/>
      <c r="G7" s="108"/>
      <c r="H7" s="108"/>
      <c r="I7" s="108"/>
      <c r="J7" s="108"/>
    </row>
    <row r="9" spans="2:10" x14ac:dyDescent="0.3">
      <c r="B9" s="2" t="s">
        <v>0</v>
      </c>
      <c r="C9" s="2" t="s">
        <v>1</v>
      </c>
      <c r="D9" s="3" t="s">
        <v>2</v>
      </c>
      <c r="E9" s="2" t="s">
        <v>3</v>
      </c>
      <c r="F9" s="46" t="s">
        <v>4</v>
      </c>
    </row>
    <row r="10" spans="2:10" x14ac:dyDescent="0.3">
      <c r="B10" s="5">
        <v>2011</v>
      </c>
      <c r="C10" s="45">
        <v>66.900000000000006</v>
      </c>
      <c r="D10" s="5">
        <v>1</v>
      </c>
      <c r="E10" s="7">
        <v>55.1</v>
      </c>
      <c r="F10">
        <f>$D$5+$D$6*E10</f>
        <v>68.133950609797722</v>
      </c>
    </row>
    <row r="11" spans="2:10" x14ac:dyDescent="0.3">
      <c r="B11" s="5">
        <v>2012</v>
      </c>
      <c r="C11" s="45">
        <v>67.3</v>
      </c>
      <c r="D11" s="5">
        <v>1</v>
      </c>
      <c r="E11" s="7">
        <v>52.1</v>
      </c>
      <c r="F11">
        <f t="shared" ref="F11:F16" si="0">$D$5+$D$6*E11</f>
        <v>68.507708108156152</v>
      </c>
    </row>
    <row r="12" spans="2:10" x14ac:dyDescent="0.3">
      <c r="B12" s="5">
        <v>2013</v>
      </c>
      <c r="C12" s="45">
        <v>67.7</v>
      </c>
      <c r="D12" s="5">
        <v>1</v>
      </c>
      <c r="E12" s="7">
        <v>49.1</v>
      </c>
      <c r="F12">
        <f t="shared" si="0"/>
        <v>68.881465606514567</v>
      </c>
    </row>
    <row r="13" spans="2:10" x14ac:dyDescent="0.3">
      <c r="B13" s="5">
        <v>2014</v>
      </c>
      <c r="C13" s="45">
        <v>68.099999999999994</v>
      </c>
      <c r="D13" s="5">
        <v>1</v>
      </c>
      <c r="E13" s="45">
        <v>46.3</v>
      </c>
      <c r="F13">
        <f t="shared" si="0"/>
        <v>69.23030593831578</v>
      </c>
    </row>
    <row r="14" spans="2:10" x14ac:dyDescent="0.3">
      <c r="B14" s="5">
        <v>2015</v>
      </c>
      <c r="C14" s="45">
        <v>68.400000000000006</v>
      </c>
      <c r="D14" s="5">
        <v>1</v>
      </c>
      <c r="E14" s="45">
        <v>43.6</v>
      </c>
      <c r="F14">
        <f t="shared" si="0"/>
        <v>69.566687686838364</v>
      </c>
    </row>
    <row r="15" spans="2:10" x14ac:dyDescent="0.3">
      <c r="B15" s="5">
        <v>2016</v>
      </c>
      <c r="C15" s="45">
        <v>68.599999999999994</v>
      </c>
      <c r="D15" s="5">
        <v>1</v>
      </c>
      <c r="E15" s="45">
        <v>41.1</v>
      </c>
      <c r="F15">
        <f t="shared" si="0"/>
        <v>69.878152268803717</v>
      </c>
    </row>
    <row r="16" spans="2:10" x14ac:dyDescent="0.3">
      <c r="B16" s="5">
        <v>2017</v>
      </c>
      <c r="C16" s="45">
        <v>69</v>
      </c>
      <c r="D16" s="5">
        <v>1</v>
      </c>
      <c r="E16" s="45">
        <v>38.700000000000003</v>
      </c>
      <c r="F16">
        <f t="shared" si="0"/>
        <v>70.177158267490455</v>
      </c>
    </row>
    <row r="18" spans="2:8" x14ac:dyDescent="0.3">
      <c r="B18" s="10" t="s">
        <v>82</v>
      </c>
    </row>
    <row r="19" spans="2:8" x14ac:dyDescent="0.3">
      <c r="B19" t="s">
        <v>5</v>
      </c>
      <c r="C19" t="s">
        <v>6</v>
      </c>
      <c r="D19" t="s">
        <v>7</v>
      </c>
      <c r="E19" t="s">
        <v>8</v>
      </c>
      <c r="F19" t="s">
        <v>9</v>
      </c>
      <c r="G19" t="s">
        <v>10</v>
      </c>
      <c r="H19" t="s">
        <v>11</v>
      </c>
    </row>
    <row r="20" spans="2:8" x14ac:dyDescent="0.3"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</row>
    <row r="21" spans="2:8" x14ac:dyDescent="0.3">
      <c r="B21" s="11">
        <v>2011</v>
      </c>
      <c r="C21" s="12">
        <v>66.900000000000006</v>
      </c>
      <c r="D21" s="8">
        <v>68.133950609797722</v>
      </c>
      <c r="E21" s="9">
        <f t="shared" ref="E21:E27" si="1">C21-D21</f>
        <v>-1.2339506097977164</v>
      </c>
      <c r="F21" s="9">
        <f t="shared" ref="F21:F24" si="2">ABS(C21-D21)</f>
        <v>1.2339506097977164</v>
      </c>
      <c r="G21" s="9">
        <f t="shared" ref="G21:G24" si="3">E21^2</f>
        <v>1.5226341074201561</v>
      </c>
      <c r="H21" s="9">
        <f t="shared" ref="H21:H24" si="4">ABS((C21-D21)/C21)</f>
        <v>1.8444702687559288E-2</v>
      </c>
    </row>
    <row r="22" spans="2:8" x14ac:dyDescent="0.3">
      <c r="B22" s="11">
        <v>2012</v>
      </c>
      <c r="C22" s="12">
        <v>67.3</v>
      </c>
      <c r="D22" s="8">
        <v>68.507708108156152</v>
      </c>
      <c r="E22" s="9">
        <f t="shared" si="1"/>
        <v>-1.2077081081561545</v>
      </c>
      <c r="F22" s="9">
        <f t="shared" si="2"/>
        <v>1.2077081081561545</v>
      </c>
      <c r="G22" s="9">
        <f t="shared" si="3"/>
        <v>1.4585588745061178</v>
      </c>
      <c r="H22" s="9">
        <f t="shared" si="4"/>
        <v>1.7945142766064702E-2</v>
      </c>
    </row>
    <row r="23" spans="2:8" x14ac:dyDescent="0.3">
      <c r="B23" s="11">
        <v>2013</v>
      </c>
      <c r="C23" s="12">
        <v>67.7</v>
      </c>
      <c r="D23" s="8">
        <v>68.881465606514567</v>
      </c>
      <c r="E23" s="9">
        <f t="shared" si="1"/>
        <v>-1.1814656065145641</v>
      </c>
      <c r="F23" s="9">
        <f t="shared" si="2"/>
        <v>1.1814656065145641</v>
      </c>
      <c r="G23" s="9">
        <f t="shared" si="3"/>
        <v>1.3958609793768268</v>
      </c>
      <c r="H23" s="9">
        <f t="shared" si="4"/>
        <v>1.7451486063730638E-2</v>
      </c>
    </row>
    <row r="24" spans="2:8" x14ac:dyDescent="0.3">
      <c r="B24" s="11">
        <v>2014</v>
      </c>
      <c r="C24" s="12">
        <v>68.099999999999994</v>
      </c>
      <c r="D24" s="8">
        <v>69.23030593831578</v>
      </c>
      <c r="E24" s="9">
        <f t="shared" si="1"/>
        <v>-1.1303059383157859</v>
      </c>
      <c r="F24" s="9">
        <f t="shared" si="2"/>
        <v>1.1303059383157859</v>
      </c>
      <c r="G24" s="9">
        <f t="shared" si="3"/>
        <v>1.2775915141919292</v>
      </c>
      <c r="H24" s="9">
        <f t="shared" si="4"/>
        <v>1.6597737713888193E-2</v>
      </c>
    </row>
    <row r="25" spans="2:8" x14ac:dyDescent="0.3">
      <c r="B25" s="11">
        <v>2015</v>
      </c>
      <c r="C25" s="12">
        <v>68.400000000000006</v>
      </c>
      <c r="D25" s="8">
        <v>69.566687686838364</v>
      </c>
      <c r="E25" s="9">
        <f t="shared" si="1"/>
        <v>-1.1666876868383582</v>
      </c>
      <c r="F25" s="9">
        <f>ABS(C25-D25)</f>
        <v>1.1666876868383582</v>
      </c>
      <c r="G25" s="9">
        <f>E25^2</f>
        <v>1.3611601586202391</v>
      </c>
      <c r="H25" s="9">
        <f>ABS((C25-D25)/C25)</f>
        <v>1.7056837526876582E-2</v>
      </c>
    </row>
    <row r="26" spans="2:8" x14ac:dyDescent="0.3">
      <c r="B26" s="11">
        <v>2016</v>
      </c>
      <c r="C26" s="12">
        <v>68.599999999999994</v>
      </c>
      <c r="D26" s="8">
        <v>69.878152268803717</v>
      </c>
      <c r="E26" s="9">
        <f t="shared" si="1"/>
        <v>-1.2781522688037228</v>
      </c>
      <c r="F26" s="9">
        <f t="shared" ref="F26:F27" si="5">ABS(C26-D26)</f>
        <v>1.2781522688037228</v>
      </c>
      <c r="G26" s="9">
        <f t="shared" ref="G26:G27" si="6">E26^2</f>
        <v>1.6336732222481041</v>
      </c>
      <c r="H26" s="9">
        <f t="shared" ref="H26:H27" si="7">ABS((C26-D26)/C26)</f>
        <v>1.8631957271191296E-2</v>
      </c>
    </row>
    <row r="27" spans="2:8" x14ac:dyDescent="0.3">
      <c r="B27" s="11">
        <v>2017</v>
      </c>
      <c r="C27" s="12">
        <v>69</v>
      </c>
      <c r="D27" s="8">
        <v>70.177158267490455</v>
      </c>
      <c r="E27" s="9">
        <f t="shared" si="1"/>
        <v>-1.177158267490455</v>
      </c>
      <c r="F27" s="9">
        <f t="shared" si="5"/>
        <v>1.177158267490455</v>
      </c>
      <c r="G27" s="9">
        <f t="shared" si="6"/>
        <v>1.3857015867211298</v>
      </c>
      <c r="H27" s="9">
        <f t="shared" si="7"/>
        <v>1.7060264746238479E-2</v>
      </c>
    </row>
    <row r="28" spans="2:8" x14ac:dyDescent="0.3">
      <c r="C28" t="s">
        <v>19</v>
      </c>
      <c r="E28" s="9">
        <f>SUM(E21:E27)</f>
        <v>-8.3754284859167569</v>
      </c>
      <c r="F28" s="9">
        <f t="shared" ref="F28:H28" si="8">SUM(F21:F27)</f>
        <v>8.3754284859167569</v>
      </c>
      <c r="G28" s="9">
        <f t="shared" si="8"/>
        <v>10.035180443084503</v>
      </c>
      <c r="H28" s="9">
        <f t="shared" si="8"/>
        <v>0.12318812877554919</v>
      </c>
    </row>
    <row r="29" spans="2:8" x14ac:dyDescent="0.3">
      <c r="C29" t="s">
        <v>20</v>
      </c>
      <c r="D29">
        <v>7</v>
      </c>
    </row>
    <row r="30" spans="2:8" x14ac:dyDescent="0.3">
      <c r="C30" s="68" t="s">
        <v>21</v>
      </c>
      <c r="D30" s="70">
        <f>F28/D29</f>
        <v>1.1964897837023938</v>
      </c>
    </row>
    <row r="31" spans="2:8" x14ac:dyDescent="0.3">
      <c r="C31" s="68" t="s">
        <v>22</v>
      </c>
      <c r="D31" s="70">
        <f>G28/D29</f>
        <v>1.4335972061549289</v>
      </c>
    </row>
    <row r="32" spans="2:8" x14ac:dyDescent="0.3">
      <c r="C32" s="68" t="s">
        <v>23</v>
      </c>
      <c r="D32" s="70">
        <f>SQRT(D31)</f>
        <v>1.1973291970694313</v>
      </c>
    </row>
    <row r="33" spans="2:4" x14ac:dyDescent="0.3">
      <c r="C33" s="68" t="s">
        <v>24</v>
      </c>
      <c r="D33" s="70">
        <f>(H28/D29)*100</f>
        <v>1.7598304110792742</v>
      </c>
    </row>
    <row r="36" spans="2:4" x14ac:dyDescent="0.3">
      <c r="B36" s="2" t="s">
        <v>0</v>
      </c>
      <c r="C36" s="2" t="s">
        <v>1</v>
      </c>
      <c r="D36" s="68" t="s">
        <v>4</v>
      </c>
    </row>
    <row r="37" spans="2:4" x14ac:dyDescent="0.3">
      <c r="B37" s="68">
        <v>2011</v>
      </c>
      <c r="C37" s="71">
        <v>66.900000000000006</v>
      </c>
      <c r="D37" s="75">
        <v>68.133950609797722</v>
      </c>
    </row>
    <row r="38" spans="2:4" x14ac:dyDescent="0.3">
      <c r="B38" s="68">
        <v>2012</v>
      </c>
      <c r="C38" s="71">
        <v>67.3</v>
      </c>
      <c r="D38" s="75">
        <v>68.507708108156152</v>
      </c>
    </row>
    <row r="39" spans="2:4" x14ac:dyDescent="0.3">
      <c r="B39" s="68">
        <v>2013</v>
      </c>
      <c r="C39" s="71">
        <v>67.7</v>
      </c>
      <c r="D39" s="75">
        <v>68.881465606514567</v>
      </c>
    </row>
    <row r="40" spans="2:4" x14ac:dyDescent="0.3">
      <c r="B40" s="68">
        <v>2014</v>
      </c>
      <c r="C40" s="71">
        <v>68.099999999999994</v>
      </c>
      <c r="D40" s="75">
        <v>69.23030593831578</v>
      </c>
    </row>
    <row r="41" spans="2:4" x14ac:dyDescent="0.3">
      <c r="B41" s="68">
        <v>2015</v>
      </c>
      <c r="C41" s="71">
        <v>68.400000000000006</v>
      </c>
      <c r="D41" s="75">
        <v>69.566687686838364</v>
      </c>
    </row>
    <row r="42" spans="2:4" x14ac:dyDescent="0.3">
      <c r="B42" s="68">
        <v>2016</v>
      </c>
      <c r="C42" s="71">
        <v>68.599999999999994</v>
      </c>
      <c r="D42" s="75">
        <v>69.878152268803717</v>
      </c>
    </row>
    <row r="43" spans="2:4" x14ac:dyDescent="0.3">
      <c r="B43" s="68">
        <v>2017</v>
      </c>
      <c r="C43" s="71">
        <v>69</v>
      </c>
      <c r="D43" s="75">
        <v>70.177158267490455</v>
      </c>
    </row>
  </sheetData>
  <mergeCells count="8">
    <mergeCell ref="B5:B6"/>
    <mergeCell ref="B7:J7"/>
    <mergeCell ref="B2:J2"/>
    <mergeCell ref="B3:C4"/>
    <mergeCell ref="D3:E3"/>
    <mergeCell ref="G3:G4"/>
    <mergeCell ref="H3:H4"/>
    <mergeCell ref="I3:J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workbookViewId="0">
      <selection activeCell="A2" sqref="A2"/>
    </sheetView>
  </sheetViews>
  <sheetFormatPr defaultRowHeight="14.4" x14ac:dyDescent="0.3"/>
  <sheetData>
    <row r="2" spans="2:11" ht="15" thickBot="1" x14ac:dyDescent="0.35">
      <c r="B2" s="122" t="s">
        <v>63</v>
      </c>
      <c r="C2" s="122"/>
      <c r="D2" s="122"/>
      <c r="E2" s="122"/>
      <c r="F2" s="122"/>
      <c r="G2" s="122"/>
      <c r="H2" s="122"/>
      <c r="I2" s="122"/>
      <c r="J2" s="122"/>
      <c r="K2" s="47"/>
    </row>
    <row r="3" spans="2:11" ht="47.4" thickTop="1" x14ac:dyDescent="0.3">
      <c r="B3" s="123" t="s">
        <v>31</v>
      </c>
      <c r="C3" s="124"/>
      <c r="D3" s="127" t="s">
        <v>50</v>
      </c>
      <c r="E3" s="128"/>
      <c r="F3" s="48" t="s">
        <v>51</v>
      </c>
      <c r="G3" s="128" t="s">
        <v>52</v>
      </c>
      <c r="H3" s="128" t="s">
        <v>53</v>
      </c>
      <c r="I3" s="128" t="s">
        <v>54</v>
      </c>
      <c r="J3" s="130"/>
      <c r="K3" s="47"/>
    </row>
    <row r="4" spans="2:11" ht="24.6" thickBot="1" x14ac:dyDescent="0.35">
      <c r="B4" s="125"/>
      <c r="C4" s="126"/>
      <c r="D4" s="49" t="s">
        <v>55</v>
      </c>
      <c r="E4" s="50" t="s">
        <v>56</v>
      </c>
      <c r="F4" s="50" t="s">
        <v>57</v>
      </c>
      <c r="G4" s="129"/>
      <c r="H4" s="129"/>
      <c r="I4" s="50" t="s">
        <v>58</v>
      </c>
      <c r="J4" s="51" t="s">
        <v>59</v>
      </c>
      <c r="K4" s="47"/>
    </row>
    <row r="5" spans="2:11" ht="15" thickTop="1" x14ac:dyDescent="0.3">
      <c r="B5" s="118" t="s">
        <v>60</v>
      </c>
      <c r="C5" s="52" t="s">
        <v>61</v>
      </c>
      <c r="D5" s="53">
        <v>77.124583080361873</v>
      </c>
      <c r="E5" s="54">
        <v>0.65459659699296502</v>
      </c>
      <c r="F5" s="55"/>
      <c r="G5" s="56">
        <v>117.82001836650358</v>
      </c>
      <c r="H5" s="54">
        <v>9.017201474411541E-61</v>
      </c>
      <c r="I5" s="56">
        <v>75.808428410225488</v>
      </c>
      <c r="J5" s="57">
        <v>78.440737750498258</v>
      </c>
      <c r="K5" s="47"/>
    </row>
    <row r="6" spans="2:11" ht="22.8" x14ac:dyDescent="0.3">
      <c r="B6" s="119"/>
      <c r="C6" s="58" t="s">
        <v>3</v>
      </c>
      <c r="D6" s="59">
        <v>-0.13534209157098856</v>
      </c>
      <c r="E6" s="60">
        <v>3.5627371228211416E-3</v>
      </c>
      <c r="F6" s="61">
        <v>-1.0752942257221811</v>
      </c>
      <c r="G6" s="61">
        <v>-37.988234019303221</v>
      </c>
      <c r="H6" s="60">
        <v>1.7842682694856686E-37</v>
      </c>
      <c r="I6" s="60">
        <v>-0.14250545466240971</v>
      </c>
      <c r="J6" s="62">
        <v>-0.12817872847956741</v>
      </c>
      <c r="K6" s="47"/>
    </row>
    <row r="7" spans="2:11" ht="15" thickBot="1" x14ac:dyDescent="0.35">
      <c r="B7" s="120"/>
      <c r="C7" s="63" t="s">
        <v>2</v>
      </c>
      <c r="D7" s="64">
        <v>-1.7399670033824977</v>
      </c>
      <c r="E7" s="65">
        <v>0.44658622847215285</v>
      </c>
      <c r="F7" s="65">
        <v>-0.11028435178981122</v>
      </c>
      <c r="G7" s="66">
        <v>-3.896150155223594</v>
      </c>
      <c r="H7" s="65">
        <v>3.0227770936342091E-4</v>
      </c>
      <c r="I7" s="66">
        <v>-2.6378887966247775</v>
      </c>
      <c r="J7" s="67">
        <v>-0.84204521014021771</v>
      </c>
      <c r="K7" s="47"/>
    </row>
    <row r="8" spans="2:11" ht="15" thickTop="1" x14ac:dyDescent="0.3">
      <c r="B8" s="121" t="s">
        <v>62</v>
      </c>
      <c r="C8" s="121"/>
      <c r="D8" s="121"/>
      <c r="E8" s="121"/>
      <c r="F8" s="121"/>
      <c r="G8" s="121"/>
      <c r="H8" s="121"/>
      <c r="I8" s="121"/>
      <c r="J8" s="121"/>
      <c r="K8" s="47"/>
    </row>
    <row r="10" spans="2:11" x14ac:dyDescent="0.3">
      <c r="B10" s="2" t="s">
        <v>0</v>
      </c>
      <c r="C10" s="2" t="s">
        <v>1</v>
      </c>
      <c r="D10" s="3" t="s">
        <v>2</v>
      </c>
      <c r="E10" s="2" t="s">
        <v>3</v>
      </c>
      <c r="F10" s="46" t="s">
        <v>4</v>
      </c>
    </row>
    <row r="11" spans="2:11" x14ac:dyDescent="0.3">
      <c r="B11" s="5">
        <v>2011</v>
      </c>
      <c r="C11" s="45">
        <v>66.900000000000006</v>
      </c>
      <c r="D11" s="5">
        <v>1</v>
      </c>
      <c r="E11" s="7">
        <v>55.1</v>
      </c>
      <c r="F11">
        <f>$D$5+$D$6*E11+$D$7*D11</f>
        <v>67.927266831417896</v>
      </c>
    </row>
    <row r="12" spans="2:11" x14ac:dyDescent="0.3">
      <c r="B12" s="5">
        <v>2012</v>
      </c>
      <c r="C12" s="45">
        <v>67.3</v>
      </c>
      <c r="D12" s="5">
        <v>1</v>
      </c>
      <c r="E12" s="7">
        <v>52.1</v>
      </c>
      <c r="F12">
        <f t="shared" ref="F12:F17" si="0">$D$5+$D$6*E12+$D$7*D12</f>
        <v>68.333293106130867</v>
      </c>
    </row>
    <row r="13" spans="2:11" x14ac:dyDescent="0.3">
      <c r="B13" s="5">
        <v>2013</v>
      </c>
      <c r="C13" s="45">
        <v>67.7</v>
      </c>
      <c r="D13" s="5">
        <v>1</v>
      </c>
      <c r="E13" s="7">
        <v>49.1</v>
      </c>
      <c r="F13">
        <f t="shared" si="0"/>
        <v>68.739319380843824</v>
      </c>
    </row>
    <row r="14" spans="2:11" x14ac:dyDescent="0.3">
      <c r="B14" s="5">
        <v>2014</v>
      </c>
      <c r="C14" s="45">
        <v>68.099999999999994</v>
      </c>
      <c r="D14" s="5">
        <v>1</v>
      </c>
      <c r="E14" s="45">
        <v>46.3</v>
      </c>
      <c r="F14">
        <f t="shared" si="0"/>
        <v>69.118277237242594</v>
      </c>
    </row>
    <row r="15" spans="2:11" x14ac:dyDescent="0.3">
      <c r="B15" s="5">
        <v>2015</v>
      </c>
      <c r="C15" s="45">
        <v>68.400000000000006</v>
      </c>
      <c r="D15" s="5">
        <v>1</v>
      </c>
      <c r="E15" s="45">
        <v>43.6</v>
      </c>
      <c r="F15">
        <f t="shared" si="0"/>
        <v>69.483700884484264</v>
      </c>
    </row>
    <row r="16" spans="2:11" x14ac:dyDescent="0.3">
      <c r="B16" s="5">
        <v>2016</v>
      </c>
      <c r="C16" s="45">
        <v>68.599999999999994</v>
      </c>
      <c r="D16" s="5">
        <v>1</v>
      </c>
      <c r="E16" s="45">
        <v>41.1</v>
      </c>
      <c r="F16">
        <f t="shared" si="0"/>
        <v>69.822056113411733</v>
      </c>
    </row>
    <row r="17" spans="2:8" x14ac:dyDescent="0.3">
      <c r="B17" s="5">
        <v>2017</v>
      </c>
      <c r="C17" s="45">
        <v>69</v>
      </c>
      <c r="D17" s="5">
        <v>1</v>
      </c>
      <c r="E17" s="45">
        <v>38.700000000000003</v>
      </c>
      <c r="F17">
        <f t="shared" si="0"/>
        <v>70.146877133182116</v>
      </c>
    </row>
    <row r="19" spans="2:8" x14ac:dyDescent="0.3">
      <c r="B19" s="10" t="s">
        <v>83</v>
      </c>
    </row>
    <row r="20" spans="2:8" x14ac:dyDescent="0.3">
      <c r="B20" t="s">
        <v>5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11</v>
      </c>
    </row>
    <row r="21" spans="2:8" x14ac:dyDescent="0.3">
      <c r="B21" t="s">
        <v>12</v>
      </c>
      <c r="C21" t="s">
        <v>13</v>
      </c>
      <c r="D21" t="s">
        <v>14</v>
      </c>
      <c r="E21" t="s">
        <v>15</v>
      </c>
      <c r="F21" t="s">
        <v>16</v>
      </c>
      <c r="G21" t="s">
        <v>17</v>
      </c>
      <c r="H21" t="s">
        <v>18</v>
      </c>
    </row>
    <row r="22" spans="2:8" x14ac:dyDescent="0.3">
      <c r="B22" s="11">
        <v>2011</v>
      </c>
      <c r="C22" s="12">
        <v>66.900000000000006</v>
      </c>
      <c r="D22" s="8">
        <v>67.927266831417896</v>
      </c>
      <c r="E22" s="9">
        <f t="shared" ref="E22:E28" si="1">C22-D22</f>
        <v>-1.0272668314178901</v>
      </c>
      <c r="F22" s="9">
        <f t="shared" ref="F22:F25" si="2">ABS(C22-D22)</f>
        <v>1.0272668314178901</v>
      </c>
      <c r="G22" s="9">
        <f t="shared" ref="G22:G25" si="3">E22^2</f>
        <v>1.0552771429313519</v>
      </c>
      <c r="H22" s="9">
        <f t="shared" ref="H22:H25" si="4">ABS((C22-D22)/C22)</f>
        <v>1.5355259064542451E-2</v>
      </c>
    </row>
    <row r="23" spans="2:8" x14ac:dyDescent="0.3">
      <c r="B23" s="11">
        <v>2012</v>
      </c>
      <c r="C23" s="12">
        <v>67.3</v>
      </c>
      <c r="D23" s="8">
        <v>68.333293106130867</v>
      </c>
      <c r="E23" s="9">
        <f t="shared" si="1"/>
        <v>-1.0332931061308699</v>
      </c>
      <c r="F23" s="9">
        <f t="shared" si="2"/>
        <v>1.0332931061308699</v>
      </c>
      <c r="G23" s="9">
        <f t="shared" si="3"/>
        <v>1.0676946431775811</v>
      </c>
      <c r="H23" s="9">
        <f t="shared" si="4"/>
        <v>1.5353537981142197E-2</v>
      </c>
    </row>
    <row r="24" spans="2:8" x14ac:dyDescent="0.3">
      <c r="B24" s="11">
        <v>2013</v>
      </c>
      <c r="C24" s="12">
        <v>67.7</v>
      </c>
      <c r="D24" s="8">
        <v>68.739319380843824</v>
      </c>
      <c r="E24" s="9">
        <f t="shared" si="1"/>
        <v>-1.0393193808438212</v>
      </c>
      <c r="F24" s="9">
        <f t="shared" si="2"/>
        <v>1.0393193808438212</v>
      </c>
      <c r="G24" s="9">
        <f t="shared" si="3"/>
        <v>1.080184775397584</v>
      </c>
      <c r="H24" s="9">
        <f t="shared" si="4"/>
        <v>1.535183723550696E-2</v>
      </c>
    </row>
    <row r="25" spans="2:8" x14ac:dyDescent="0.3">
      <c r="B25" s="11">
        <v>2014</v>
      </c>
      <c r="C25" s="12">
        <v>68.099999999999994</v>
      </c>
      <c r="D25" s="8">
        <v>69.118277237242594</v>
      </c>
      <c r="E25" s="9">
        <f t="shared" si="1"/>
        <v>-1.0182772372426001</v>
      </c>
      <c r="F25" s="9">
        <f t="shared" si="2"/>
        <v>1.0182772372426001</v>
      </c>
      <c r="G25" s="9">
        <f t="shared" si="3"/>
        <v>1.0368885318864225</v>
      </c>
      <c r="H25" s="9">
        <f t="shared" si="4"/>
        <v>1.4952676024120414E-2</v>
      </c>
    </row>
    <row r="26" spans="2:8" x14ac:dyDescent="0.3">
      <c r="B26" s="11">
        <v>2015</v>
      </c>
      <c r="C26" s="12">
        <v>68.400000000000006</v>
      </c>
      <c r="D26" s="8">
        <v>69.483700884484264</v>
      </c>
      <c r="E26" s="9">
        <f t="shared" si="1"/>
        <v>-1.0837008844842586</v>
      </c>
      <c r="F26" s="9">
        <f>ABS(C26-D26)</f>
        <v>1.0837008844842586</v>
      </c>
      <c r="G26" s="9">
        <f>E26^2</f>
        <v>1.1744076070319645</v>
      </c>
      <c r="H26" s="9">
        <f>ABS((C26-D26)/C26)</f>
        <v>1.5843580182518399E-2</v>
      </c>
    </row>
    <row r="27" spans="2:8" x14ac:dyDescent="0.3">
      <c r="B27" s="11">
        <v>2016</v>
      </c>
      <c r="C27" s="12">
        <v>68.599999999999994</v>
      </c>
      <c r="D27" s="8">
        <v>69.822056113411733</v>
      </c>
      <c r="E27" s="9">
        <f t="shared" si="1"/>
        <v>-1.2220561134117389</v>
      </c>
      <c r="F27" s="9">
        <f t="shared" ref="F27:F28" si="5">ABS(C27-D27)</f>
        <v>1.2220561134117389</v>
      </c>
      <c r="G27" s="9">
        <f t="shared" ref="G27:G28" si="6">E27^2</f>
        <v>1.4934211443270049</v>
      </c>
      <c r="H27" s="9">
        <f t="shared" ref="H27:H28" si="7">ABS((C27-D27)/C27)</f>
        <v>1.7814229058480159E-2</v>
      </c>
    </row>
    <row r="28" spans="2:8" x14ac:dyDescent="0.3">
      <c r="B28" s="11">
        <v>2017</v>
      </c>
      <c r="C28" s="12">
        <v>69</v>
      </c>
      <c r="D28" s="8">
        <v>70.146877133182116</v>
      </c>
      <c r="E28" s="9">
        <f t="shared" si="1"/>
        <v>-1.1468771331821159</v>
      </c>
      <c r="F28" s="9">
        <f t="shared" si="5"/>
        <v>1.1468771331821159</v>
      </c>
      <c r="G28" s="9">
        <f t="shared" si="6"/>
        <v>1.3153271586160289</v>
      </c>
      <c r="H28" s="9">
        <f t="shared" si="7"/>
        <v>1.6621407727277042E-2</v>
      </c>
    </row>
    <row r="29" spans="2:8" x14ac:dyDescent="0.3">
      <c r="C29" t="s">
        <v>19</v>
      </c>
      <c r="E29" s="9">
        <f>SUM(E22:E28)</f>
        <v>-7.5707906867132948</v>
      </c>
      <c r="F29" s="9">
        <f t="shared" ref="F29:H29" si="8">SUM(F22:F28)</f>
        <v>7.5707906867132948</v>
      </c>
      <c r="G29" s="9">
        <f t="shared" si="8"/>
        <v>8.2232010033679384</v>
      </c>
      <c r="H29" s="9">
        <f t="shared" si="8"/>
        <v>0.11129252727358763</v>
      </c>
    </row>
    <row r="30" spans="2:8" x14ac:dyDescent="0.3">
      <c r="C30" t="s">
        <v>20</v>
      </c>
      <c r="D30">
        <v>7</v>
      </c>
    </row>
    <row r="31" spans="2:8" x14ac:dyDescent="0.3">
      <c r="C31" s="68" t="s">
        <v>21</v>
      </c>
      <c r="D31" s="3">
        <f>F29/D30</f>
        <v>1.0815415266733279</v>
      </c>
    </row>
    <row r="32" spans="2:8" x14ac:dyDescent="0.3">
      <c r="C32" s="68" t="s">
        <v>22</v>
      </c>
      <c r="D32" s="3">
        <f>G29/D30</f>
        <v>1.1747430004811341</v>
      </c>
    </row>
    <row r="33" spans="2:4" x14ac:dyDescent="0.3">
      <c r="C33" s="68" t="s">
        <v>23</v>
      </c>
      <c r="D33" s="3">
        <f>SQRT(D32)</f>
        <v>1.0838556179127985</v>
      </c>
    </row>
    <row r="34" spans="2:4" x14ac:dyDescent="0.3">
      <c r="C34" s="68" t="s">
        <v>24</v>
      </c>
      <c r="D34" s="3">
        <f>(H29/D30)*100</f>
        <v>1.5898932467655373</v>
      </c>
    </row>
    <row r="37" spans="2:4" x14ac:dyDescent="0.3">
      <c r="B37" s="2" t="s">
        <v>0</v>
      </c>
      <c r="C37" s="2" t="s">
        <v>1</v>
      </c>
      <c r="D37" s="68" t="s">
        <v>4</v>
      </c>
    </row>
    <row r="38" spans="2:4" x14ac:dyDescent="0.3">
      <c r="B38" s="11">
        <v>2011</v>
      </c>
      <c r="C38" s="71">
        <v>66.900000000000006</v>
      </c>
      <c r="D38" s="11">
        <v>67.927266831417896</v>
      </c>
    </row>
    <row r="39" spans="2:4" x14ac:dyDescent="0.3">
      <c r="B39" s="11">
        <v>2012</v>
      </c>
      <c r="C39" s="71">
        <v>67.3</v>
      </c>
      <c r="D39" s="11">
        <v>68.333293106130867</v>
      </c>
    </row>
    <row r="40" spans="2:4" x14ac:dyDescent="0.3">
      <c r="B40" s="11">
        <v>2013</v>
      </c>
      <c r="C40" s="71">
        <v>67.7</v>
      </c>
      <c r="D40" s="11">
        <v>68.739319380843824</v>
      </c>
    </row>
    <row r="41" spans="2:4" x14ac:dyDescent="0.3">
      <c r="B41" s="11">
        <v>2014</v>
      </c>
      <c r="C41" s="71">
        <v>68.099999999999994</v>
      </c>
      <c r="D41" s="11">
        <v>69.118277237242594</v>
      </c>
    </row>
    <row r="42" spans="2:4" x14ac:dyDescent="0.3">
      <c r="B42" s="11">
        <v>2015</v>
      </c>
      <c r="C42" s="71">
        <v>68.400000000000006</v>
      </c>
      <c r="D42" s="11">
        <v>69.483700884484264</v>
      </c>
    </row>
    <row r="43" spans="2:4" x14ac:dyDescent="0.3">
      <c r="B43" s="11">
        <v>2016</v>
      </c>
      <c r="C43" s="71">
        <v>68.599999999999994</v>
      </c>
      <c r="D43" s="11">
        <v>69.822056113411733</v>
      </c>
    </row>
    <row r="44" spans="2:4" x14ac:dyDescent="0.3">
      <c r="B44" s="11">
        <v>2017</v>
      </c>
      <c r="C44" s="71">
        <v>69</v>
      </c>
      <c r="D44" s="11">
        <v>70.146877133182116</v>
      </c>
    </row>
  </sheetData>
  <mergeCells count="8">
    <mergeCell ref="B5:B7"/>
    <mergeCell ref="B8:J8"/>
    <mergeCell ref="B2:J2"/>
    <mergeCell ref="B3:C4"/>
    <mergeCell ref="D3:E3"/>
    <mergeCell ref="G3:G4"/>
    <mergeCell ref="H3:H4"/>
    <mergeCell ref="I3:J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workbookViewId="0"/>
  </sheetViews>
  <sheetFormatPr defaultRowHeight="14.4" x14ac:dyDescent="0.3"/>
  <sheetData>
    <row r="2" spans="2:14" ht="15" thickBot="1" x14ac:dyDescent="0.35">
      <c r="B2" s="135" t="s">
        <v>63</v>
      </c>
      <c r="C2" s="135"/>
      <c r="D2" s="135"/>
      <c r="E2" s="135"/>
      <c r="F2" s="135"/>
      <c r="G2" s="135"/>
      <c r="H2" s="135"/>
      <c r="I2" s="135"/>
      <c r="J2" s="135"/>
      <c r="K2" s="76"/>
    </row>
    <row r="3" spans="2:14" ht="47.4" thickTop="1" x14ac:dyDescent="0.3">
      <c r="B3" s="136" t="s">
        <v>31</v>
      </c>
      <c r="C3" s="137"/>
      <c r="D3" s="140" t="s">
        <v>50</v>
      </c>
      <c r="E3" s="141"/>
      <c r="F3" s="77" t="s">
        <v>51</v>
      </c>
      <c r="G3" s="141" t="s">
        <v>52</v>
      </c>
      <c r="H3" s="141" t="s">
        <v>53</v>
      </c>
      <c r="I3" s="141" t="s">
        <v>54</v>
      </c>
      <c r="J3" s="143"/>
      <c r="K3" s="76"/>
    </row>
    <row r="4" spans="2:14" ht="24.6" thickBot="1" x14ac:dyDescent="0.35">
      <c r="B4" s="138"/>
      <c r="C4" s="139"/>
      <c r="D4" s="78" t="s">
        <v>55</v>
      </c>
      <c r="E4" s="79" t="s">
        <v>56</v>
      </c>
      <c r="F4" s="79" t="s">
        <v>57</v>
      </c>
      <c r="G4" s="142"/>
      <c r="H4" s="142"/>
      <c r="I4" s="79" t="s">
        <v>58</v>
      </c>
      <c r="J4" s="80" t="s">
        <v>59</v>
      </c>
      <c r="K4" s="76"/>
    </row>
    <row r="5" spans="2:14" ht="15" thickTop="1" x14ac:dyDescent="0.3">
      <c r="B5" s="131" t="s">
        <v>60</v>
      </c>
      <c r="C5" s="81" t="s">
        <v>61</v>
      </c>
      <c r="D5" s="82">
        <v>77.329569644679722</v>
      </c>
      <c r="E5" s="83">
        <v>0.66299544539817901</v>
      </c>
      <c r="F5" s="84"/>
      <c r="G5" s="85">
        <v>116.63665290828274</v>
      </c>
      <c r="H5" s="83">
        <v>1.5210828914880246E-59</v>
      </c>
      <c r="I5" s="85">
        <v>75.995794846754109</v>
      </c>
      <c r="J5" s="86">
        <v>78.663344442605336</v>
      </c>
      <c r="K5" s="76"/>
    </row>
    <row r="6" spans="2:14" ht="22.8" x14ac:dyDescent="0.3">
      <c r="B6" s="132"/>
      <c r="C6" s="87" t="s">
        <v>3</v>
      </c>
      <c r="D6" s="88">
        <v>-0.13648958283446899</v>
      </c>
      <c r="E6" s="89">
        <v>3.613280743247889E-3</v>
      </c>
      <c r="F6" s="90">
        <v>-1.0844110549019637</v>
      </c>
      <c r="G6" s="90">
        <v>-37.774419574102033</v>
      </c>
      <c r="H6" s="89">
        <v>8.0460231310352457E-37</v>
      </c>
      <c r="I6" s="89">
        <v>-0.14375856609313917</v>
      </c>
      <c r="J6" s="91">
        <v>-0.12922059957579882</v>
      </c>
      <c r="K6" s="76"/>
    </row>
    <row r="7" spans="2:14" x14ac:dyDescent="0.3">
      <c r="B7" s="132"/>
      <c r="C7" s="87" t="s">
        <v>2</v>
      </c>
      <c r="D7" s="92">
        <v>-3.7654740981561892</v>
      </c>
      <c r="E7" s="90">
        <v>1.4774518775444598</v>
      </c>
      <c r="F7" s="89">
        <v>-0.23866709500191008</v>
      </c>
      <c r="G7" s="90">
        <v>-2.5486272381435837</v>
      </c>
      <c r="H7" s="89">
        <v>1.414089233144602E-2</v>
      </c>
      <c r="I7" s="90">
        <v>-6.7377238972979985</v>
      </c>
      <c r="J7" s="91">
        <v>-0.79322429901437985</v>
      </c>
      <c r="K7" s="76"/>
    </row>
    <row r="8" spans="2:14" ht="23.4" thickBot="1" x14ac:dyDescent="0.35">
      <c r="B8" s="133"/>
      <c r="C8" s="93" t="s">
        <v>80</v>
      </c>
      <c r="D8" s="94">
        <v>2.3483339420553542E-2</v>
      </c>
      <c r="E8" s="95">
        <v>1.6345828587554807E-2</v>
      </c>
      <c r="F8" s="95">
        <v>0.1240875044318504</v>
      </c>
      <c r="G8" s="96">
        <v>1.4366564102130013</v>
      </c>
      <c r="H8" s="95">
        <v>0.15743932592484317</v>
      </c>
      <c r="I8" s="95">
        <v>-9.40022617950724E-3</v>
      </c>
      <c r="J8" s="97">
        <v>5.6366905020614325E-2</v>
      </c>
      <c r="K8" s="76"/>
    </row>
    <row r="9" spans="2:14" ht="15" thickTop="1" x14ac:dyDescent="0.3">
      <c r="B9" s="134" t="s">
        <v>62</v>
      </c>
      <c r="C9" s="134"/>
      <c r="D9" s="134"/>
      <c r="E9" s="134"/>
      <c r="F9" s="134"/>
      <c r="G9" s="134"/>
      <c r="H9" s="134"/>
      <c r="I9" s="134"/>
      <c r="J9" s="134"/>
      <c r="K9" s="76"/>
    </row>
    <row r="10" spans="2:14" x14ac:dyDescent="0.3">
      <c r="N10" s="98" t="s">
        <v>81</v>
      </c>
    </row>
    <row r="11" spans="2:14" x14ac:dyDescent="0.3">
      <c r="B11" s="2" t="s">
        <v>0</v>
      </c>
      <c r="C11" s="2" t="s">
        <v>1</v>
      </c>
      <c r="D11" s="3" t="s">
        <v>2</v>
      </c>
      <c r="E11" s="2" t="s">
        <v>3</v>
      </c>
      <c r="F11" s="46" t="s">
        <v>80</v>
      </c>
      <c r="G11" s="46" t="s">
        <v>4</v>
      </c>
    </row>
    <row r="12" spans="2:14" x14ac:dyDescent="0.3">
      <c r="B12" s="5">
        <v>2011</v>
      </c>
      <c r="C12" s="45">
        <v>66.900000000000006</v>
      </c>
      <c r="D12" s="5">
        <v>1</v>
      </c>
      <c r="E12" s="7">
        <v>55.1</v>
      </c>
      <c r="F12">
        <f>D12*E12</f>
        <v>55.1</v>
      </c>
      <c r="G12">
        <f>$D$5+$D$6*E12+$D$7*D12+$D$8*F12</f>
        <v>67.337451534416786</v>
      </c>
    </row>
    <row r="13" spans="2:14" x14ac:dyDescent="0.3">
      <c r="B13" s="5">
        <v>2012</v>
      </c>
      <c r="C13" s="45">
        <v>67.3</v>
      </c>
      <c r="D13" s="5">
        <v>1</v>
      </c>
      <c r="E13" s="7">
        <v>52.1</v>
      </c>
      <c r="F13">
        <f t="shared" ref="F13:F18" si="0">D13*E13</f>
        <v>52.1</v>
      </c>
      <c r="G13">
        <f t="shared" ref="G13:G18" si="1">$D$5+$D$6*E13+$D$7*D13+$D$8*F13</f>
        <v>67.676470264658533</v>
      </c>
    </row>
    <row r="14" spans="2:14" x14ac:dyDescent="0.3">
      <c r="B14" s="5">
        <v>2013</v>
      </c>
      <c r="C14" s="45">
        <v>67.7</v>
      </c>
      <c r="D14" s="5">
        <v>1</v>
      </c>
      <c r="E14" s="7">
        <v>49.1</v>
      </c>
      <c r="F14">
        <f t="shared" si="0"/>
        <v>49.1</v>
      </c>
      <c r="G14">
        <f t="shared" si="1"/>
        <v>68.015488994900281</v>
      </c>
    </row>
    <row r="15" spans="2:14" x14ac:dyDescent="0.3">
      <c r="B15" s="5">
        <v>2014</v>
      </c>
      <c r="C15" s="45">
        <v>68.099999999999994</v>
      </c>
      <c r="D15" s="5">
        <v>1</v>
      </c>
      <c r="E15" s="45">
        <v>46.3</v>
      </c>
      <c r="F15">
        <f t="shared" si="0"/>
        <v>46.3</v>
      </c>
      <c r="G15">
        <f t="shared" si="1"/>
        <v>68.331906476459238</v>
      </c>
    </row>
    <row r="16" spans="2:14" x14ac:dyDescent="0.3">
      <c r="B16" s="5">
        <v>2015</v>
      </c>
      <c r="C16" s="45">
        <v>68.400000000000006</v>
      </c>
      <c r="D16" s="5">
        <v>1</v>
      </c>
      <c r="E16" s="45">
        <v>43.6</v>
      </c>
      <c r="F16">
        <f t="shared" si="0"/>
        <v>43.6</v>
      </c>
      <c r="G16">
        <f t="shared" si="1"/>
        <v>68.637023333676808</v>
      </c>
    </row>
    <row r="17" spans="2:8" x14ac:dyDescent="0.3">
      <c r="B17" s="5">
        <v>2016</v>
      </c>
      <c r="C17" s="45">
        <v>68.599999999999994</v>
      </c>
      <c r="D17" s="5">
        <v>1</v>
      </c>
      <c r="E17" s="45">
        <v>41.1</v>
      </c>
      <c r="F17">
        <f t="shared" si="0"/>
        <v>41.1</v>
      </c>
      <c r="G17">
        <f t="shared" si="1"/>
        <v>68.919538942211616</v>
      </c>
    </row>
    <row r="18" spans="2:8" x14ac:dyDescent="0.3">
      <c r="B18" s="5">
        <v>2017</v>
      </c>
      <c r="C18" s="45">
        <v>69</v>
      </c>
      <c r="D18" s="5">
        <v>1</v>
      </c>
      <c r="E18" s="45">
        <v>38.700000000000003</v>
      </c>
      <c r="F18">
        <f t="shared" si="0"/>
        <v>38.700000000000003</v>
      </c>
      <c r="G18">
        <f t="shared" si="1"/>
        <v>69.190753926405009</v>
      </c>
    </row>
    <row r="21" spans="2:8" x14ac:dyDescent="0.3">
      <c r="B21" s="10" t="s">
        <v>83</v>
      </c>
    </row>
    <row r="22" spans="2:8" x14ac:dyDescent="0.3">
      <c r="B22" t="s">
        <v>5</v>
      </c>
      <c r="C22" t="s">
        <v>6</v>
      </c>
      <c r="D22" t="s">
        <v>7</v>
      </c>
      <c r="E22" t="s">
        <v>8</v>
      </c>
      <c r="F22" t="s">
        <v>9</v>
      </c>
      <c r="G22" t="s">
        <v>10</v>
      </c>
      <c r="H22" t="s">
        <v>11</v>
      </c>
    </row>
    <row r="23" spans="2:8" x14ac:dyDescent="0.3"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  <c r="H23" t="s">
        <v>18</v>
      </c>
    </row>
    <row r="24" spans="2:8" x14ac:dyDescent="0.3">
      <c r="B24" s="11">
        <v>2011</v>
      </c>
      <c r="C24" s="12">
        <v>66.900000000000006</v>
      </c>
      <c r="D24" s="8">
        <v>67.337451534416786</v>
      </c>
      <c r="E24" s="9">
        <f t="shared" ref="E24:E30" si="2">C24-D24</f>
        <v>-0.43745153441678042</v>
      </c>
      <c r="F24" s="9">
        <f t="shared" ref="F24:F27" si="3">ABS(C24-D24)</f>
        <v>0.43745153441678042</v>
      </c>
      <c r="G24" s="9">
        <f t="shared" ref="G24:G27" si="4">E24^2</f>
        <v>0.19136384496359563</v>
      </c>
      <c r="H24" s="9">
        <f t="shared" ref="H24:H27" si="5">ABS((C24-D24)/C24)</f>
        <v>6.5388869120594972E-3</v>
      </c>
    </row>
    <row r="25" spans="2:8" x14ac:dyDescent="0.3">
      <c r="B25" s="11">
        <v>2012</v>
      </c>
      <c r="C25" s="12">
        <v>67.3</v>
      </c>
      <c r="D25" s="8">
        <v>67.676470264658533</v>
      </c>
      <c r="E25" s="9">
        <f t="shared" si="2"/>
        <v>-0.37647026465853628</v>
      </c>
      <c r="F25" s="9">
        <f t="shared" si="3"/>
        <v>0.37647026465853628</v>
      </c>
      <c r="G25" s="9">
        <f t="shared" si="4"/>
        <v>0.14172986017206834</v>
      </c>
      <c r="H25" s="9">
        <f t="shared" si="5"/>
        <v>5.5939118077048483E-3</v>
      </c>
    </row>
    <row r="26" spans="2:8" x14ac:dyDescent="0.3">
      <c r="B26" s="11">
        <v>2013</v>
      </c>
      <c r="C26" s="12">
        <v>67.7</v>
      </c>
      <c r="D26" s="8">
        <v>68.015488994900281</v>
      </c>
      <c r="E26" s="9">
        <f t="shared" si="2"/>
        <v>-0.31548899490027793</v>
      </c>
      <c r="F26" s="9">
        <f t="shared" si="3"/>
        <v>0.31548899490027793</v>
      </c>
      <c r="G26" s="9">
        <f t="shared" si="4"/>
        <v>9.9533305903187597E-2</v>
      </c>
      <c r="H26" s="9">
        <f t="shared" si="5"/>
        <v>4.660103322012968E-3</v>
      </c>
    </row>
    <row r="27" spans="2:8" x14ac:dyDescent="0.3">
      <c r="B27" s="11">
        <v>2014</v>
      </c>
      <c r="C27" s="12">
        <v>68.099999999999994</v>
      </c>
      <c r="D27" s="8">
        <v>68.331906476459238</v>
      </c>
      <c r="E27" s="9">
        <f t="shared" si="2"/>
        <v>-0.231906476459244</v>
      </c>
      <c r="F27" s="9">
        <f t="shared" si="3"/>
        <v>0.231906476459244</v>
      </c>
      <c r="G27" s="9">
        <f t="shared" si="4"/>
        <v>5.3780613823741892E-2</v>
      </c>
      <c r="H27" s="9">
        <f t="shared" si="5"/>
        <v>3.4053814458038772E-3</v>
      </c>
    </row>
    <row r="28" spans="2:8" x14ac:dyDescent="0.3">
      <c r="B28" s="11">
        <v>2015</v>
      </c>
      <c r="C28" s="12">
        <v>68.400000000000006</v>
      </c>
      <c r="D28" s="8">
        <v>68.637023333676808</v>
      </c>
      <c r="E28" s="9">
        <f t="shared" si="2"/>
        <v>-0.23702333367680239</v>
      </c>
      <c r="F28" s="9">
        <f>ABS(C28-D28)</f>
        <v>0.23702333367680239</v>
      </c>
      <c r="G28" s="9">
        <f>E28^2</f>
        <v>5.6180060707264806E-2</v>
      </c>
      <c r="H28" s="9">
        <f>ABS((C28-D28)/C28)</f>
        <v>3.4652534163275199E-3</v>
      </c>
    </row>
    <row r="29" spans="2:8" x14ac:dyDescent="0.3">
      <c r="B29" s="11">
        <v>2016</v>
      </c>
      <c r="C29" s="12">
        <v>68.599999999999994</v>
      </c>
      <c r="D29" s="8">
        <v>68.919538942211616</v>
      </c>
      <c r="E29" s="9">
        <f t="shared" si="2"/>
        <v>-0.31953894221162216</v>
      </c>
      <c r="F29" s="9">
        <f t="shared" ref="F29:F30" si="6">ABS(C29-D29)</f>
        <v>0.31953894221162216</v>
      </c>
      <c r="G29" s="9">
        <f t="shared" ref="G29:G30" si="7">E29^2</f>
        <v>0.10210513558972241</v>
      </c>
      <c r="H29" s="9">
        <f t="shared" ref="H29:H30" si="8">ABS((C29-D29)/C29)</f>
        <v>4.6580020730557174E-3</v>
      </c>
    </row>
    <row r="30" spans="2:8" x14ac:dyDescent="0.3">
      <c r="B30" s="11">
        <v>2017</v>
      </c>
      <c r="C30" s="12">
        <v>69</v>
      </c>
      <c r="D30" s="8">
        <v>69.190753926405009</v>
      </c>
      <c r="E30" s="9">
        <f t="shared" si="2"/>
        <v>-0.19075392640500866</v>
      </c>
      <c r="F30" s="9">
        <f t="shared" si="6"/>
        <v>0.19075392640500866</v>
      </c>
      <c r="G30" s="9">
        <f t="shared" si="7"/>
        <v>3.6387060438927456E-2</v>
      </c>
      <c r="H30" s="9">
        <f t="shared" si="8"/>
        <v>2.7645496580436038E-3</v>
      </c>
    </row>
    <row r="31" spans="2:8" x14ac:dyDescent="0.3">
      <c r="C31" t="s">
        <v>19</v>
      </c>
      <c r="E31" s="9">
        <f>SUM(E24:E30)</f>
        <v>-2.1086334727282718</v>
      </c>
      <c r="F31" s="9">
        <f t="shared" ref="F31:H31" si="9">SUM(F24:F30)</f>
        <v>2.1086334727282718</v>
      </c>
      <c r="G31" s="9">
        <f t="shared" si="9"/>
        <v>0.68107988159850819</v>
      </c>
      <c r="H31" s="9">
        <f t="shared" si="9"/>
        <v>3.108608863500803E-2</v>
      </c>
    </row>
    <row r="32" spans="2:8" x14ac:dyDescent="0.3">
      <c r="C32" t="s">
        <v>20</v>
      </c>
      <c r="D32">
        <v>7</v>
      </c>
    </row>
    <row r="33" spans="2:4" x14ac:dyDescent="0.3">
      <c r="C33" s="68" t="s">
        <v>21</v>
      </c>
      <c r="D33" s="3">
        <f>F31/D32</f>
        <v>0.30123335324689599</v>
      </c>
    </row>
    <row r="34" spans="2:4" x14ac:dyDescent="0.3">
      <c r="C34" s="68" t="s">
        <v>22</v>
      </c>
      <c r="D34" s="3">
        <f>G31/D32</f>
        <v>9.729712594264403E-2</v>
      </c>
    </row>
    <row r="35" spans="2:4" x14ac:dyDescent="0.3">
      <c r="C35" s="68" t="s">
        <v>23</v>
      </c>
      <c r="D35" s="3">
        <f>SQRT(D34)</f>
        <v>0.31192487227318699</v>
      </c>
    </row>
    <row r="36" spans="2:4" x14ac:dyDescent="0.3">
      <c r="C36" s="68" t="s">
        <v>24</v>
      </c>
      <c r="D36" s="3">
        <f>(H31/D32)*100</f>
        <v>0.44408698050011475</v>
      </c>
    </row>
    <row r="39" spans="2:4" x14ac:dyDescent="0.3">
      <c r="B39" s="2" t="s">
        <v>0</v>
      </c>
      <c r="C39" s="2" t="s">
        <v>1</v>
      </c>
      <c r="D39" s="68" t="s">
        <v>4</v>
      </c>
    </row>
    <row r="40" spans="2:4" x14ac:dyDescent="0.3">
      <c r="B40" s="68">
        <v>2011</v>
      </c>
      <c r="C40" s="71">
        <v>66.900000000000006</v>
      </c>
      <c r="D40" s="11">
        <v>67.337451534416786</v>
      </c>
    </row>
    <row r="41" spans="2:4" x14ac:dyDescent="0.3">
      <c r="B41" s="68">
        <v>2012</v>
      </c>
      <c r="C41" s="71">
        <v>67.3</v>
      </c>
      <c r="D41" s="11">
        <v>67.676470264658533</v>
      </c>
    </row>
    <row r="42" spans="2:4" x14ac:dyDescent="0.3">
      <c r="B42" s="68">
        <v>2013</v>
      </c>
      <c r="C42" s="71">
        <v>67.7</v>
      </c>
      <c r="D42" s="11">
        <v>68.015488994900281</v>
      </c>
    </row>
    <row r="43" spans="2:4" x14ac:dyDescent="0.3">
      <c r="B43" s="68">
        <v>2014</v>
      </c>
      <c r="C43" s="71">
        <v>68.099999999999994</v>
      </c>
      <c r="D43" s="11">
        <v>68.331906476459238</v>
      </c>
    </row>
    <row r="44" spans="2:4" x14ac:dyDescent="0.3">
      <c r="B44" s="68">
        <v>2015</v>
      </c>
      <c r="C44" s="71">
        <v>68.400000000000006</v>
      </c>
      <c r="D44" s="11">
        <v>68.637023333676808</v>
      </c>
    </row>
    <row r="45" spans="2:4" x14ac:dyDescent="0.3">
      <c r="B45" s="68">
        <v>2016</v>
      </c>
      <c r="C45" s="71">
        <v>68.599999999999994</v>
      </c>
      <c r="D45" s="11">
        <v>68.919538942211616</v>
      </c>
    </row>
    <row r="46" spans="2:4" x14ac:dyDescent="0.3">
      <c r="B46" s="68">
        <v>2017</v>
      </c>
      <c r="C46" s="71">
        <v>69</v>
      </c>
      <c r="D46" s="11">
        <v>69.190753926405009</v>
      </c>
    </row>
  </sheetData>
  <mergeCells count="8">
    <mergeCell ref="B5:B8"/>
    <mergeCell ref="B9:J9"/>
    <mergeCell ref="B2:J2"/>
    <mergeCell ref="B3:C4"/>
    <mergeCell ref="D3:E3"/>
    <mergeCell ref="G3:G4"/>
    <mergeCell ref="H3:H4"/>
    <mergeCell ref="I3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0"/>
  <sheetViews>
    <sheetView workbookViewId="0">
      <selection activeCell="C4" sqref="C4:E20"/>
    </sheetView>
  </sheetViews>
  <sheetFormatPr defaultRowHeight="14.4" x14ac:dyDescent="0.3"/>
  <cols>
    <col min="3" max="3" width="25.109375" bestFit="1" customWidth="1"/>
  </cols>
  <sheetData>
    <row r="4" spans="3:5" x14ac:dyDescent="0.3">
      <c r="C4" s="99" t="s">
        <v>31</v>
      </c>
      <c r="D4" s="99" t="s">
        <v>64</v>
      </c>
      <c r="E4" s="99" t="s">
        <v>84</v>
      </c>
    </row>
    <row r="5" spans="3:5" x14ac:dyDescent="0.3">
      <c r="C5" s="99" t="s">
        <v>66</v>
      </c>
      <c r="D5" s="3"/>
      <c r="E5" s="3"/>
    </row>
    <row r="6" spans="3:5" x14ac:dyDescent="0.3">
      <c r="C6" s="100" t="s">
        <v>85</v>
      </c>
      <c r="D6" s="70">
        <v>0.48305322721692345</v>
      </c>
      <c r="E6" s="3">
        <v>2</v>
      </c>
    </row>
    <row r="7" spans="3:5" x14ac:dyDescent="0.3">
      <c r="C7" s="100" t="s">
        <v>67</v>
      </c>
      <c r="D7" s="3"/>
      <c r="E7" s="3"/>
    </row>
    <row r="8" spans="3:5" x14ac:dyDescent="0.3">
      <c r="C8" s="101" t="s">
        <v>68</v>
      </c>
      <c r="D8" s="70">
        <v>0.93084810132219287</v>
      </c>
      <c r="E8" s="3">
        <v>6</v>
      </c>
    </row>
    <row r="9" spans="3:5" x14ac:dyDescent="0.3">
      <c r="C9" s="101" t="s">
        <v>69</v>
      </c>
      <c r="D9" s="70">
        <v>1.1545708721673309</v>
      </c>
      <c r="E9" s="3">
        <v>7</v>
      </c>
    </row>
    <row r="10" spans="3:5" x14ac:dyDescent="0.3">
      <c r="C10" s="101" t="s">
        <v>70</v>
      </c>
      <c r="D10" s="70">
        <v>1.3684658456949823</v>
      </c>
      <c r="E10" s="3">
        <v>8</v>
      </c>
    </row>
    <row r="11" spans="3:5" x14ac:dyDescent="0.3">
      <c r="C11" s="102" t="s">
        <v>71</v>
      </c>
      <c r="D11" s="3"/>
      <c r="E11" s="3"/>
    </row>
    <row r="12" spans="3:5" x14ac:dyDescent="0.3">
      <c r="C12" s="101" t="s">
        <v>72</v>
      </c>
      <c r="D12" s="70">
        <v>1.901683258455122</v>
      </c>
      <c r="E12" s="3"/>
    </row>
    <row r="13" spans="3:5" x14ac:dyDescent="0.3">
      <c r="C13" s="101" t="s">
        <v>73</v>
      </c>
      <c r="D13" s="70">
        <v>0.57908573727932566</v>
      </c>
      <c r="E13" s="3">
        <v>4</v>
      </c>
    </row>
    <row r="14" spans="3:5" x14ac:dyDescent="0.3">
      <c r="C14" s="101" t="s">
        <v>74</v>
      </c>
      <c r="D14" s="70">
        <v>0.54734628642552585</v>
      </c>
      <c r="E14" s="3">
        <v>3</v>
      </c>
    </row>
    <row r="15" spans="3:5" x14ac:dyDescent="0.3">
      <c r="C15" s="102" t="s">
        <v>75</v>
      </c>
      <c r="D15" s="70">
        <v>0.60943474496345185</v>
      </c>
      <c r="E15" s="3">
        <v>5</v>
      </c>
    </row>
    <row r="16" spans="3:5" x14ac:dyDescent="0.3">
      <c r="C16" s="100"/>
      <c r="D16" s="3"/>
      <c r="E16" s="3"/>
    </row>
    <row r="17" spans="3:5" x14ac:dyDescent="0.3">
      <c r="C17" s="103" t="s">
        <v>76</v>
      </c>
      <c r="D17" s="3"/>
      <c r="E17" s="3"/>
    </row>
    <row r="18" spans="3:5" x14ac:dyDescent="0.3">
      <c r="C18" s="100" t="s">
        <v>77</v>
      </c>
      <c r="D18" s="70">
        <v>1.7598304110792742</v>
      </c>
      <c r="E18" s="3">
        <v>10</v>
      </c>
    </row>
    <row r="19" spans="3:5" ht="27.6" customHeight="1" x14ac:dyDescent="0.3">
      <c r="C19" s="104" t="s">
        <v>78</v>
      </c>
      <c r="D19" s="70">
        <v>1.5898932467655373</v>
      </c>
      <c r="E19" s="3">
        <v>9</v>
      </c>
    </row>
    <row r="20" spans="3:5" ht="28.8" customHeight="1" x14ac:dyDescent="0.3">
      <c r="C20" s="104" t="s">
        <v>79</v>
      </c>
      <c r="D20" s="70">
        <v>0.44408698050011475</v>
      </c>
      <c r="E20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Naive</vt:lpstr>
      <vt:lpstr>Moving Average</vt:lpstr>
      <vt:lpstr>Exponential Smoothing</vt:lpstr>
      <vt:lpstr>ARIMA</vt:lpstr>
      <vt:lpstr>BIvariate Regression</vt:lpstr>
      <vt:lpstr>Multivariate with dummy</vt:lpstr>
      <vt:lpstr>Intercept &amp; slope dummy</vt:lpstr>
      <vt:lpstr>Comparison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amitbehura665.ab@gmail.com</dc:creator>
  <cp:lastModifiedBy>amitbehura665.ab@gmail.com</cp:lastModifiedBy>
  <dcterms:created xsi:type="dcterms:W3CDTF">2020-09-13T08:24:03Z</dcterms:created>
  <dcterms:modified xsi:type="dcterms:W3CDTF">2022-06-09T03:12:26Z</dcterms:modified>
</cp:coreProperties>
</file>