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\Documents\GoJek\"/>
    </mc:Choice>
  </mc:AlternateContent>
  <bookViews>
    <workbookView xWindow="0" yWindow="0" windowWidth="20490" windowHeight="7530"/>
  </bookViews>
  <sheets>
    <sheet name="Request" sheetId="2" r:id="rId1"/>
    <sheet name="Calculation" sheetId="1" r:id="rId2"/>
    <sheet name="Setup" sheetId="3" r:id="rId3"/>
    <sheet name="TestCases" sheetId="4" r:id="rId4"/>
  </sheets>
  <definedNames>
    <definedName name="_xlnm._FilterDatabase" localSheetId="1" hidden="1">Calculation!$A$1:$Q$21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" i="3"/>
  <c r="E21" i="1"/>
  <c r="I21" i="1" s="1"/>
  <c r="K21" i="1" s="1"/>
  <c r="F21" i="1"/>
  <c r="G21" i="1"/>
  <c r="J21" i="1" s="1"/>
  <c r="M21" i="1" s="1"/>
  <c r="H21" i="1"/>
  <c r="L21" i="1"/>
  <c r="E15" i="1"/>
  <c r="I15" i="1" s="1"/>
  <c r="K15" i="1" s="1"/>
  <c r="F15" i="1"/>
  <c r="G15" i="1"/>
  <c r="H15" i="1"/>
  <c r="J15" i="1" s="1"/>
  <c r="M15" i="1" s="1"/>
  <c r="L15" i="1"/>
  <c r="E16" i="1"/>
  <c r="I16" i="1" s="1"/>
  <c r="K16" i="1" s="1"/>
  <c r="F16" i="1"/>
  <c r="G16" i="1"/>
  <c r="H16" i="1"/>
  <c r="J16" i="1" s="1"/>
  <c r="M16" i="1" s="1"/>
  <c r="L16" i="1"/>
  <c r="E17" i="1"/>
  <c r="F17" i="1"/>
  <c r="I17" i="1" s="1"/>
  <c r="K17" i="1" s="1"/>
  <c r="G17" i="1"/>
  <c r="H17" i="1"/>
  <c r="J17" i="1" s="1"/>
  <c r="M17" i="1" s="1"/>
  <c r="L17" i="1"/>
  <c r="E18" i="1"/>
  <c r="F18" i="1"/>
  <c r="I18" i="1" s="1"/>
  <c r="K18" i="1" s="1"/>
  <c r="G18" i="1"/>
  <c r="J18" i="1" s="1"/>
  <c r="M18" i="1" s="1"/>
  <c r="H18" i="1"/>
  <c r="L18" i="1"/>
  <c r="E19" i="1"/>
  <c r="I19" i="1" s="1"/>
  <c r="K19" i="1" s="1"/>
  <c r="F19" i="1"/>
  <c r="G19" i="1"/>
  <c r="J19" i="1" s="1"/>
  <c r="M19" i="1" s="1"/>
  <c r="H19" i="1"/>
  <c r="L19" i="1"/>
  <c r="E20" i="1"/>
  <c r="I20" i="1" s="1"/>
  <c r="K20" i="1" s="1"/>
  <c r="F20" i="1"/>
  <c r="G20" i="1"/>
  <c r="J20" i="1" s="1"/>
  <c r="M20" i="1" s="1"/>
  <c r="H20" i="1"/>
  <c r="L20" i="1"/>
  <c r="L14" i="1"/>
  <c r="E14" i="1"/>
  <c r="I14" i="1" s="1"/>
  <c r="K14" i="1" s="1"/>
  <c r="F14" i="1"/>
  <c r="G14" i="1"/>
  <c r="H14" i="1"/>
  <c r="J14" i="1" s="1"/>
  <c r="M14" i="1" s="1"/>
  <c r="L3" i="1"/>
  <c r="L4" i="1"/>
  <c r="L5" i="1"/>
  <c r="L6" i="1"/>
  <c r="L7" i="1"/>
  <c r="L8" i="1"/>
  <c r="L9" i="1"/>
  <c r="L10" i="1"/>
  <c r="L11" i="1"/>
  <c r="L12" i="1"/>
  <c r="L13" i="1"/>
  <c r="L2" i="1"/>
  <c r="G3" i="1"/>
  <c r="H3" i="1"/>
  <c r="J3" i="1" s="1"/>
  <c r="M3" i="1" s="1"/>
  <c r="G4" i="1"/>
  <c r="H4" i="1"/>
  <c r="J4" i="1" s="1"/>
  <c r="M4" i="1" s="1"/>
  <c r="G5" i="1"/>
  <c r="H5" i="1"/>
  <c r="J5" i="1" s="1"/>
  <c r="M5" i="1" s="1"/>
  <c r="G6" i="1"/>
  <c r="H6" i="1"/>
  <c r="G7" i="1"/>
  <c r="H7" i="1"/>
  <c r="J7" i="1" s="1"/>
  <c r="M7" i="1" s="1"/>
  <c r="G8" i="1"/>
  <c r="J8" i="1" s="1"/>
  <c r="M8" i="1" s="1"/>
  <c r="H8" i="1"/>
  <c r="G9" i="1"/>
  <c r="J9" i="1" s="1"/>
  <c r="M9" i="1" s="1"/>
  <c r="H9" i="1"/>
  <c r="G10" i="1"/>
  <c r="J10" i="1" s="1"/>
  <c r="M10" i="1" s="1"/>
  <c r="H10" i="1"/>
  <c r="G11" i="1"/>
  <c r="H11" i="1"/>
  <c r="J11" i="1" s="1"/>
  <c r="M11" i="1" s="1"/>
  <c r="G12" i="1"/>
  <c r="H12" i="1"/>
  <c r="J12" i="1" s="1"/>
  <c r="M12" i="1" s="1"/>
  <c r="G13" i="1"/>
  <c r="H13" i="1"/>
  <c r="J13" i="1" s="1"/>
  <c r="M13" i="1" s="1"/>
  <c r="F3" i="1"/>
  <c r="I3" i="1" s="1"/>
  <c r="K3" i="1" s="1"/>
  <c r="F4" i="1"/>
  <c r="I4" i="1" s="1"/>
  <c r="K4" i="1" s="1"/>
  <c r="F5" i="1"/>
  <c r="F6" i="1"/>
  <c r="I6" i="1" s="1"/>
  <c r="K6" i="1" s="1"/>
  <c r="F7" i="1"/>
  <c r="I7" i="1" s="1"/>
  <c r="K7" i="1" s="1"/>
  <c r="F8" i="1"/>
  <c r="I8" i="1" s="1"/>
  <c r="K8" i="1" s="1"/>
  <c r="F9" i="1"/>
  <c r="F10" i="1"/>
  <c r="I10" i="1" s="1"/>
  <c r="K10" i="1" s="1"/>
  <c r="F11" i="1"/>
  <c r="I11" i="1" s="1"/>
  <c r="K11" i="1" s="1"/>
  <c r="F12" i="1"/>
  <c r="I12" i="1" s="1"/>
  <c r="K12" i="1" s="1"/>
  <c r="F13" i="1"/>
  <c r="I13" i="1" s="1"/>
  <c r="K13" i="1" s="1"/>
  <c r="E3" i="1"/>
  <c r="E4" i="1"/>
  <c r="E5" i="1"/>
  <c r="E6" i="1"/>
  <c r="E7" i="1"/>
  <c r="E8" i="1"/>
  <c r="E9" i="1"/>
  <c r="E10" i="1"/>
  <c r="E11" i="1"/>
  <c r="E12" i="1"/>
  <c r="E13" i="1"/>
  <c r="H2" i="1"/>
  <c r="J2" i="1" s="1"/>
  <c r="M2" i="1" s="1"/>
  <c r="G2" i="1"/>
  <c r="F2" i="1"/>
  <c r="I2" i="1" s="1"/>
  <c r="K2" i="1" s="1"/>
  <c r="E2" i="1"/>
  <c r="I9" i="1" l="1"/>
  <c r="K9" i="1" s="1"/>
  <c r="I5" i="1"/>
  <c r="K5" i="1" s="1"/>
  <c r="N20" i="1"/>
  <c r="O20" i="1" s="1"/>
  <c r="N15" i="1"/>
  <c r="O15" i="1" s="1"/>
  <c r="N19" i="1"/>
  <c r="O19" i="1" s="1"/>
  <c r="J6" i="1"/>
  <c r="M6" i="1" s="1"/>
  <c r="N6" i="1" s="1"/>
  <c r="O6" i="1" s="1"/>
  <c r="N17" i="1"/>
  <c r="O17" i="1" s="1"/>
  <c r="N21" i="1"/>
  <c r="O21" i="1" s="1"/>
  <c r="N16" i="1"/>
  <c r="O16" i="1" s="1"/>
  <c r="N18" i="1"/>
  <c r="O18" i="1" s="1"/>
  <c r="N14" i="1"/>
  <c r="O14" i="1" s="1"/>
  <c r="N4" i="1"/>
  <c r="O4" i="1" s="1"/>
  <c r="N3" i="1"/>
  <c r="O3" i="1" s="1"/>
  <c r="N12" i="1"/>
  <c r="O12" i="1" s="1"/>
  <c r="N5" i="1"/>
  <c r="O5" i="1" s="1"/>
  <c r="N9" i="1"/>
  <c r="O9" i="1" s="1"/>
  <c r="N11" i="1"/>
  <c r="O11" i="1" s="1"/>
  <c r="N10" i="1"/>
  <c r="O10" i="1" s="1"/>
  <c r="N7" i="1"/>
  <c r="O7" i="1" s="1"/>
  <c r="N13" i="1"/>
  <c r="O13" i="1" s="1"/>
  <c r="N8" i="1"/>
  <c r="O8" i="1" s="1"/>
  <c r="N2" i="1"/>
  <c r="O2" i="1" s="1"/>
  <c r="P21" i="1" l="1"/>
  <c r="P12" i="1"/>
  <c r="P6" i="1"/>
  <c r="P17" i="1"/>
  <c r="P3" i="1"/>
  <c r="P19" i="1"/>
  <c r="P5" i="1"/>
  <c r="P13" i="1"/>
  <c r="P4" i="1"/>
  <c r="P15" i="1"/>
  <c r="P2" i="1"/>
  <c r="P14" i="1"/>
  <c r="P20" i="1"/>
  <c r="P8" i="1"/>
  <c r="P10" i="1"/>
  <c r="P18" i="1"/>
  <c r="P9" i="1"/>
  <c r="P7" i="1"/>
  <c r="P11" i="1"/>
  <c r="P16" i="1"/>
  <c r="Q9" i="1" l="1"/>
  <c r="Q20" i="1"/>
  <c r="Q4" i="1"/>
  <c r="Q3" i="1"/>
  <c r="Q16" i="1"/>
  <c r="Q18" i="1"/>
  <c r="Q14" i="1"/>
  <c r="Q13" i="1"/>
  <c r="Q17" i="1"/>
  <c r="Q10" i="1"/>
  <c r="Q5" i="1"/>
  <c r="Q6" i="1"/>
  <c r="Q11" i="1"/>
  <c r="Q8" i="1"/>
  <c r="Q15" i="1"/>
  <c r="Q12" i="1"/>
  <c r="Q2" i="1"/>
  <c r="Q7" i="1"/>
  <c r="Q19" i="1"/>
  <c r="Q21" i="1"/>
</calcChain>
</file>

<file path=xl/sharedStrings.xml><?xml version="1.0" encoding="utf-8"?>
<sst xmlns="http://schemas.openxmlformats.org/spreadsheetml/2006/main" count="78" uniqueCount="65">
  <si>
    <t>ID</t>
  </si>
  <si>
    <t>Lat</t>
  </si>
  <si>
    <t>Log</t>
  </si>
  <si>
    <t>Acc</t>
  </si>
  <si>
    <t>Lat+acc</t>
  </si>
  <si>
    <t>Lat-acc</t>
  </si>
  <si>
    <t>Lon+acc</t>
  </si>
  <si>
    <t>Lon-acc</t>
  </si>
  <si>
    <t>Final Lat</t>
  </si>
  <si>
    <t>Final Log</t>
  </si>
  <si>
    <t>deg2rad(lat2)</t>
  </si>
  <si>
    <t>deg2rad(lat1)</t>
  </si>
  <si>
    <t>deg2rad(lon1 - lon2)</t>
  </si>
  <si>
    <t>Distance steps1</t>
  </si>
  <si>
    <t>Radius</t>
  </si>
  <si>
    <t>Request PUT</t>
  </si>
  <si>
    <t>http://localhost:8080/drivers/ID/location</t>
  </si>
  <si>
    <t>{"latitude": LAT,"longitude": LON,"accuracy": ACC}</t>
  </si>
  <si>
    <t>User Id is not integer</t>
  </si>
  <si>
    <t>User Id is out of range</t>
  </si>
  <si>
    <t>PUT Body is not present</t>
  </si>
  <si>
    <t>All keys are not present</t>
  </si>
  <si>
    <t>Latitude is not between min to max value</t>
  </si>
  <si>
    <t>Longitude is not between min to max value</t>
  </si>
  <si>
    <t>Accuracy is not between min to max value</t>
  </si>
  <si>
    <t>Happy flow</t>
  </si>
  <si>
    <t>Scenario</t>
  </si>
  <si>
    <t>{}</t>
  </si>
  <si>
    <t>{"errors": ["Latitude should be between -15 and 15"]}</t>
  </si>
  <si>
    <t>{"errors": ["Longitude should be between -80 and 80"]}</t>
  </si>
  <si>
    <t>{"errors": ["Accuracy should be between 0 and 1"]}</t>
  </si>
  <si>
    <t>{"errors": ["Latitude should be between -15 and 15","Longitude should be between -80 and 80","Accuracy should be between 0 and 1"]}</t>
  </si>
  <si>
    <t>All parameters are not present</t>
  </si>
  <si>
    <t>[{id: 42, latitude: 12.97161923, longitude: 77.59463452, distance: 123}, {id: 84, latitude: 12.97161923, longitude: 77.59463452, distance: 123}]</t>
  </si>
  <si>
    <t>{"errors": ["Latitude should be between -15 and 15","Longitude should be between -80 and 80"]}</t>
  </si>
  <si>
    <t>GET1</t>
  </si>
  <si>
    <t>PUT1</t>
  </si>
  <si>
    <t>PUT2</t>
  </si>
  <si>
    <t>PUT3</t>
  </si>
  <si>
    <t>PUT4</t>
  </si>
  <si>
    <t>PUT5</t>
  </si>
  <si>
    <t>PUT6</t>
  </si>
  <si>
    <t>PUT7</t>
  </si>
  <si>
    <t>PUT8</t>
  </si>
  <si>
    <t>GET2</t>
  </si>
  <si>
    <t>GET3</t>
  </si>
  <si>
    <t>GET4</t>
  </si>
  <si>
    <t>GET5</t>
  </si>
  <si>
    <t>Happy flow with optional Limit and Radius</t>
  </si>
  <si>
    <t>Happy flow with optional Limit</t>
  </si>
  <si>
    <t>Happy flow optional Radius</t>
  </si>
  <si>
    <t>Happy Flow with all values</t>
  </si>
  <si>
    <t>GET6</t>
  </si>
  <si>
    <t>GET7</t>
  </si>
  <si>
    <t>PUT9</t>
  </si>
  <si>
    <t>PUT10</t>
  </si>
  <si>
    <t>Latitude,Longitude are out of range</t>
  </si>
  <si>
    <t>Latitude,Longitude and accuracy are out of range</t>
  </si>
  <si>
    <t>IsValid</t>
  </si>
  <si>
    <t>{"id":ID,"distance":DIS,"latitude":LAT,"longitude":LONG}</t>
  </si>
  <si>
    <t>Final Distance (Don't Forget to Sort for correct list)</t>
  </si>
  <si>
    <t>User Request</t>
  </si>
  <si>
    <t>Expected Body Sample</t>
  </si>
  <si>
    <t>Expected Return HTTP status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</si>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</sst>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5" x14ac:dyDescent="0.25"/>
  <cols>
    <col min="1" max="1" width="12.7109375" bestFit="1" customWidth="1"/>
    <col min="2" max="2" width="12.42578125" customWidth="1"/>
    <col min="3" max="3" width="11.42578125" customWidth="1"/>
  </cols>
  <sheetData>
    <row r="1" spans="1:4" x14ac:dyDescent="0.25">
      <c r="A1" s="2" t="s">
        <v>61</v>
      </c>
      <c r="B1" s="2" t="s">
        <v>1</v>
      </c>
      <c r="C1" s="2" t="s">
        <v>64</v>
      </c>
      <c r="D1" s="2" t="s">
        <v>14</v>
      </c>
    </row>
    <row r="2" spans="1:4" x14ac:dyDescent="0.25">
      <c r="A2">
        <v>1</v>
      </c>
      <c r="B2" s="3">
        <v>12.998664</v>
      </c>
      <c r="C2" s="3">
        <v>77.423466000000005</v>
      </c>
      <c r="D2" s="3">
        <v>20000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J9" sqref="J9"/>
    </sheetView>
  </sheetViews>
  <sheetFormatPr defaultRowHeight="15" x14ac:dyDescent="0.25"/>
  <cols>
    <col min="1" max="1" width="5.140625" bestFit="1" customWidth="1"/>
    <col min="2" max="3" width="10" bestFit="1" customWidth="1"/>
    <col min="4" max="4" width="7" bestFit="1" customWidth="1"/>
    <col min="5" max="6" width="10" bestFit="1" customWidth="1"/>
    <col min="7" max="7" width="10.140625" bestFit="1" customWidth="1"/>
    <col min="8" max="8" width="10" bestFit="1" customWidth="1"/>
    <col min="9" max="9" width="10.5703125" bestFit="1" customWidth="1"/>
    <col min="10" max="10" width="11" bestFit="1" customWidth="1"/>
    <col min="11" max="12" width="15.140625" bestFit="1" customWidth="1"/>
    <col min="13" max="13" width="21.42578125" bestFit="1" customWidth="1"/>
    <col min="14" max="14" width="17.140625" bestFit="1" customWidth="1"/>
    <col min="15" max="15" width="28.28515625" style="1" bestFit="1" customWidth="1"/>
    <col min="16" max="16" width="9.28515625" bestFit="1" customWidth="1"/>
    <col min="17" max="17" width="63" bestFit="1" customWidth="1"/>
  </cols>
  <sheetData>
    <row r="1" spans="1:17" s="2" customFormat="1" ht="44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10</v>
      </c>
      <c r="M1" s="4" t="s">
        <v>12</v>
      </c>
      <c r="N1" s="4" t="s">
        <v>13</v>
      </c>
      <c r="O1" s="7" t="s">
        <v>60</v>
      </c>
      <c r="P1" s="4" t="s">
        <v>58</v>
      </c>
      <c r="Q1" s="4" t="s">
        <v>59</v>
      </c>
    </row>
    <row r="2" spans="1:17" x14ac:dyDescent="0.25">
      <c r="A2" s="5">
        <v>1</v>
      </c>
      <c r="B2" s="5">
        <v>12.987653999999999</v>
      </c>
      <c r="C2" s="5">
        <v>77.123456000000004</v>
      </c>
      <c r="D2" s="5">
        <v>0.05</v>
      </c>
      <c r="E2" s="5">
        <f t="shared" ref="E2:E21" si="0">B2+D2</f>
        <v>13.037654</v>
      </c>
      <c r="F2" s="5">
        <f t="shared" ref="F2:F21" si="1">B2-D2</f>
        <v>12.937653999999998</v>
      </c>
      <c r="G2" s="5">
        <f t="shared" ref="G2:G21" si="2">C2+D2</f>
        <v>77.173456000000002</v>
      </c>
      <c r="H2" s="5">
        <f t="shared" ref="H2:H21" si="3">C2-D2</f>
        <v>77.073456000000007</v>
      </c>
      <c r="I2" s="5">
        <f>IF(B2&gt;Request!$B$2,E2,F2)</f>
        <v>12.937653999999998</v>
      </c>
      <c r="J2" s="5">
        <f>IF(C2&gt;Request!$C$2,G2,H2)</f>
        <v>77.073456000000007</v>
      </c>
      <c r="K2" s="5">
        <f t="shared" ref="K2:K21" si="4">(I2*PI())/180</f>
        <v>0.22580465978381442</v>
      </c>
      <c r="L2" s="5">
        <f>(Request!$B$2*PI())/180</f>
        <v>0.22686948516045619</v>
      </c>
      <c r="M2" s="5">
        <f>(J2-Request!$C$2)*PI()/180</f>
        <v>-6.108826914905309E-3</v>
      </c>
      <c r="N2" s="5">
        <f t="shared" ref="N2:N21" si="5">(SIN(K2)*SIN(L2))+(COS(K2)*COS(L2)*COS(M2))</f>
        <v>0.9999817139053736</v>
      </c>
      <c r="O2" s="8">
        <f t="shared" ref="O2:O21" si="6">INT((ACOS(N2)*180)*111189.57696/PI())</f>
        <v>38526</v>
      </c>
      <c r="P2" s="6">
        <f>IF(O2&lt;=Request!$D$2,1,0)</f>
        <v>0</v>
      </c>
      <c r="Q2" s="6" t="str">
        <f t="shared" ref="Q2:Q21" si="7">IF(P2=1,SUBSTITUTE(SUBSTITUTE(SUBSTITUTE(SUBSTITUTE($Q$1,"ID",A2),"LAT",B2),"LONG",C2),"DIS",O2),"")</f>
        <v/>
      </c>
    </row>
    <row r="3" spans="1:17" x14ac:dyDescent="0.25">
      <c r="A3" s="5">
        <v>2</v>
      </c>
      <c r="B3" s="5">
        <v>12.965687000000001</v>
      </c>
      <c r="C3" s="5">
        <v>77.245455000000007</v>
      </c>
      <c r="D3" s="5">
        <v>0.06</v>
      </c>
      <c r="E3" s="5">
        <f t="shared" si="0"/>
        <v>13.025687000000001</v>
      </c>
      <c r="F3" s="5">
        <f t="shared" si="1"/>
        <v>12.905687</v>
      </c>
      <c r="G3" s="5">
        <f t="shared" si="2"/>
        <v>77.305455000000009</v>
      </c>
      <c r="H3" s="5">
        <f t="shared" si="3"/>
        <v>77.185455000000005</v>
      </c>
      <c r="I3" s="5">
        <f>IF(B3&gt;Request!$B$2,E3,F3)</f>
        <v>12.905687</v>
      </c>
      <c r="J3" s="5">
        <f>IF(C3&gt;Request!$C$2,G3,H3)</f>
        <v>77.185455000000005</v>
      </c>
      <c r="K3" s="5">
        <f t="shared" si="4"/>
        <v>0.22524673038182946</v>
      </c>
      <c r="L3" s="5">
        <f>(Request!$B$2*PI())/180</f>
        <v>0.22686948516045619</v>
      </c>
      <c r="M3" s="5">
        <f>(J3-Request!$C$2)*PI()/180</f>
        <v>-4.1540756059642268E-3</v>
      </c>
      <c r="N3" s="5">
        <f t="shared" si="5"/>
        <v>0.99999048863864193</v>
      </c>
      <c r="O3" s="8">
        <f t="shared" si="6"/>
        <v>27785</v>
      </c>
      <c r="P3" s="6">
        <f>IF(O3&lt;=Request!$D$2,1,0)</f>
        <v>0</v>
      </c>
      <c r="Q3" s="6" t="str">
        <f t="shared" si="7"/>
        <v/>
      </c>
    </row>
    <row r="4" spans="1:17" x14ac:dyDescent="0.25">
      <c r="A4" s="5">
        <v>3</v>
      </c>
      <c r="B4" s="5">
        <v>12.986568</v>
      </c>
      <c r="C4" s="5">
        <v>77.254554999999996</v>
      </c>
      <c r="D4" s="5">
        <v>0.05</v>
      </c>
      <c r="E4" s="5">
        <f t="shared" si="0"/>
        <v>13.036568000000001</v>
      </c>
      <c r="F4" s="5">
        <f t="shared" si="1"/>
        <v>12.936567999999999</v>
      </c>
      <c r="G4" s="5">
        <f t="shared" si="2"/>
        <v>77.304554999999993</v>
      </c>
      <c r="H4" s="5">
        <f t="shared" si="3"/>
        <v>77.204554999999999</v>
      </c>
      <c r="I4" s="5">
        <f>IF(B4&gt;Request!$B$2,E4,F4)</f>
        <v>12.936567999999999</v>
      </c>
      <c r="J4" s="5">
        <f>IF(C4&gt;Request!$C$2,G4,H4)</f>
        <v>77.204554999999999</v>
      </c>
      <c r="K4" s="5">
        <f t="shared" si="4"/>
        <v>0.22578570550813776</v>
      </c>
      <c r="L4" s="5">
        <f>(Request!$B$2*PI())/180</f>
        <v>0.22686948516045619</v>
      </c>
      <c r="M4" s="5">
        <f>(J4-Request!$C$2)*PI()/180</f>
        <v>-3.8207177188334051E-3</v>
      </c>
      <c r="N4" s="5">
        <f t="shared" si="5"/>
        <v>0.99999248132134477</v>
      </c>
      <c r="O4" s="8">
        <f t="shared" si="6"/>
        <v>24704</v>
      </c>
      <c r="P4" s="6">
        <f>IF(O4&lt;=Request!$D$2,1,0)</f>
        <v>0</v>
      </c>
      <c r="Q4" s="6" t="str">
        <f t="shared" si="7"/>
        <v/>
      </c>
    </row>
    <row r="5" spans="1:17" x14ac:dyDescent="0.25">
      <c r="A5" s="5">
        <v>4</v>
      </c>
      <c r="B5" s="5">
        <v>12.995657</v>
      </c>
      <c r="C5" s="5">
        <v>77.345865000000003</v>
      </c>
      <c r="D5" s="5">
        <v>5.5E-2</v>
      </c>
      <c r="E5" s="5">
        <f t="shared" si="0"/>
        <v>13.050656999999999</v>
      </c>
      <c r="F5" s="5">
        <f t="shared" si="1"/>
        <v>12.940657</v>
      </c>
      <c r="G5" s="5">
        <f t="shared" si="2"/>
        <v>77.40086500000001</v>
      </c>
      <c r="H5" s="5">
        <f t="shared" si="3"/>
        <v>77.290864999999997</v>
      </c>
      <c r="I5" s="5">
        <f>IF(B5&gt;Request!$B$2,E5,F5)</f>
        <v>12.940657</v>
      </c>
      <c r="J5" s="5">
        <f>IF(C5&gt;Request!$C$2,G5,H5)</f>
        <v>77.290864999999997</v>
      </c>
      <c r="K5" s="5">
        <f t="shared" si="4"/>
        <v>0.22585707202125183</v>
      </c>
      <c r="L5" s="5">
        <f>(Request!$B$2*PI())/180</f>
        <v>0.22686948516045619</v>
      </c>
      <c r="M5" s="5">
        <f>(J5-Request!$C$2)*PI()/180</f>
        <v>-2.3143240414371441E-3</v>
      </c>
      <c r="N5" s="5">
        <f t="shared" si="5"/>
        <v>0.9999969443600184</v>
      </c>
      <c r="O5" s="8">
        <f t="shared" si="6"/>
        <v>15748</v>
      </c>
      <c r="P5" s="6">
        <f>IF(O5&lt;=Request!$D$2,1,0)</f>
        <v>1</v>
      </c>
      <c r="Q5" s="6" t="str">
        <f t="shared" si="7"/>
        <v>{"id":4,"distance":15748,"latitude":12.995657,"longitude":77.345865}</v>
      </c>
    </row>
    <row r="6" spans="1:17" x14ac:dyDescent="0.25">
      <c r="A6" s="5">
        <v>5</v>
      </c>
      <c r="B6" s="5">
        <v>12.985659</v>
      </c>
      <c r="C6" s="5">
        <v>77.345555000000004</v>
      </c>
      <c r="D6" s="5">
        <v>0.01</v>
      </c>
      <c r="E6" s="5">
        <f t="shared" si="0"/>
        <v>12.995659</v>
      </c>
      <c r="F6" s="5">
        <f t="shared" si="1"/>
        <v>12.975659</v>
      </c>
      <c r="G6" s="5">
        <f t="shared" si="2"/>
        <v>77.35555500000001</v>
      </c>
      <c r="H6" s="5">
        <f t="shared" si="3"/>
        <v>77.335554999999999</v>
      </c>
      <c r="I6" s="5">
        <f>IF(B6&gt;Request!$B$2,E6,F6)</f>
        <v>12.975659</v>
      </c>
      <c r="J6" s="5">
        <f>IF(C6&gt;Request!$C$2,G6,H6)</f>
        <v>77.335554999999999</v>
      </c>
      <c r="K6" s="5">
        <f t="shared" si="4"/>
        <v>0.2264679721660349</v>
      </c>
      <c r="L6" s="5">
        <f>(Request!$B$2*PI())/180</f>
        <v>0.22686948516045619</v>
      </c>
      <c r="M6" s="5">
        <f>(J6-Request!$C$2)*PI()/180</f>
        <v>-1.5343363987208292E-3</v>
      </c>
      <c r="N6" s="5">
        <f t="shared" si="5"/>
        <v>0.99999880174872835</v>
      </c>
      <c r="O6" s="8">
        <f t="shared" si="6"/>
        <v>9862</v>
      </c>
      <c r="P6" s="6">
        <f>IF(O6&lt;=Request!$D$2,1,0)</f>
        <v>1</v>
      </c>
      <c r="Q6" s="6" t="str">
        <f t="shared" si="7"/>
        <v>{"id":5,"distance":9862,"latitude":12.985659,"longitude":77.345555}</v>
      </c>
    </row>
    <row r="7" spans="1:17" x14ac:dyDescent="0.25">
      <c r="A7" s="5">
        <v>6</v>
      </c>
      <c r="B7" s="5">
        <v>12.995651000000001</v>
      </c>
      <c r="C7" s="5">
        <v>77.340435999999997</v>
      </c>
      <c r="D7" s="5">
        <v>0.02</v>
      </c>
      <c r="E7" s="5">
        <f t="shared" si="0"/>
        <v>13.015651</v>
      </c>
      <c r="F7" s="5">
        <f t="shared" si="1"/>
        <v>12.975651000000001</v>
      </c>
      <c r="G7" s="5">
        <f t="shared" si="2"/>
        <v>77.360435999999993</v>
      </c>
      <c r="H7" s="5">
        <f t="shared" si="3"/>
        <v>77.320436000000001</v>
      </c>
      <c r="I7" s="5">
        <f>IF(B7&gt;Request!$B$2,E7,F7)</f>
        <v>12.975651000000001</v>
      </c>
      <c r="J7" s="5">
        <f>IF(C7&gt;Request!$C$2,G7,H7)</f>
        <v>77.320436000000001</v>
      </c>
      <c r="K7" s="5">
        <f t="shared" si="4"/>
        <v>0.22646783253969474</v>
      </c>
      <c r="L7" s="5">
        <f>(Request!$B$2*PI())/180</f>
        <v>0.22686948516045619</v>
      </c>
      <c r="M7" s="5">
        <f>(J7-Request!$C$2)*PI()/180</f>
        <v>-1.7982127283298266E-3</v>
      </c>
      <c r="N7" s="5">
        <f t="shared" si="5"/>
        <v>0.99999838420887754</v>
      </c>
      <c r="O7" s="8">
        <f t="shared" si="6"/>
        <v>11452</v>
      </c>
      <c r="P7" s="6">
        <f>IF(O7&lt;=Request!$D$2,1,0)</f>
        <v>1</v>
      </c>
      <c r="Q7" s="6" t="str">
        <f t="shared" si="7"/>
        <v>{"id":6,"distance":11452,"latitude":12.995651,"longitude":77.340436}</v>
      </c>
    </row>
    <row r="8" spans="1:17" x14ac:dyDescent="0.25">
      <c r="A8" s="5">
        <v>7</v>
      </c>
      <c r="B8" s="5">
        <v>12.996553</v>
      </c>
      <c r="C8" s="5">
        <v>77.634834999999995</v>
      </c>
      <c r="D8" s="5">
        <v>0.03</v>
      </c>
      <c r="E8" s="5">
        <f t="shared" si="0"/>
        <v>13.026553</v>
      </c>
      <c r="F8" s="5">
        <f t="shared" si="1"/>
        <v>12.966553000000001</v>
      </c>
      <c r="G8" s="5">
        <f t="shared" si="2"/>
        <v>77.664834999999997</v>
      </c>
      <c r="H8" s="5">
        <f t="shared" si="3"/>
        <v>77.604834999999994</v>
      </c>
      <c r="I8" s="5">
        <f>IF(B8&gt;Request!$B$2,E8,F8)</f>
        <v>12.966553000000001</v>
      </c>
      <c r="J8" s="5">
        <f>IF(C8&gt;Request!$C$2,G8,H8)</f>
        <v>77.664834999999997</v>
      </c>
      <c r="K8" s="5">
        <f t="shared" si="4"/>
        <v>0.2263090424843483</v>
      </c>
      <c r="L8" s="5">
        <f>(Request!$B$2*PI())/180</f>
        <v>0.22686948516045619</v>
      </c>
      <c r="M8" s="5">
        <f>(J8-Request!$C$2)*PI()/180</f>
        <v>4.2126837622460485E-3</v>
      </c>
      <c r="N8" s="5">
        <f t="shared" si="5"/>
        <v>0.99999141745098508</v>
      </c>
      <c r="O8" s="8">
        <f t="shared" si="6"/>
        <v>26394</v>
      </c>
      <c r="P8" s="6">
        <f>IF(O8&lt;=Request!$D$2,1,0)</f>
        <v>0</v>
      </c>
      <c r="Q8" s="6" t="str">
        <f t="shared" si="7"/>
        <v/>
      </c>
    </row>
    <row r="9" spans="1:17" x14ac:dyDescent="0.25">
      <c r="A9" s="5">
        <v>8</v>
      </c>
      <c r="B9" s="5">
        <v>12.995654999999999</v>
      </c>
      <c r="C9" s="5">
        <v>78.344441000000003</v>
      </c>
      <c r="D9" s="5">
        <v>0.5</v>
      </c>
      <c r="E9" s="5">
        <f t="shared" si="0"/>
        <v>13.495654999999999</v>
      </c>
      <c r="F9" s="5">
        <f t="shared" si="1"/>
        <v>12.495654999999999</v>
      </c>
      <c r="G9" s="5">
        <f t="shared" si="2"/>
        <v>78.844441000000003</v>
      </c>
      <c r="H9" s="5">
        <f t="shared" si="3"/>
        <v>77.844441000000003</v>
      </c>
      <c r="I9" s="5">
        <f>IF(B9&gt;Request!$B$2,E9,F9)</f>
        <v>12.495654999999999</v>
      </c>
      <c r="J9" s="5">
        <f>IF(C9&gt;Request!$C$2,G9,H9)</f>
        <v>78.844441000000003</v>
      </c>
      <c r="K9" s="5">
        <f t="shared" si="4"/>
        <v>0.218090321943292</v>
      </c>
      <c r="L9" s="5">
        <f>(Request!$B$2*PI())/180</f>
        <v>0.22686948516045619</v>
      </c>
      <c r="M9" s="5">
        <f>(J9-Request!$C$2)*PI()/180</f>
        <v>2.4800692338526397E-2</v>
      </c>
      <c r="N9" s="5">
        <f t="shared" si="5"/>
        <v>0.9996689199046247</v>
      </c>
      <c r="O9" s="8">
        <f t="shared" si="6"/>
        <v>163938</v>
      </c>
      <c r="P9" s="6">
        <f>IF(O9&lt;=Request!$D$2,1,0)</f>
        <v>0</v>
      </c>
      <c r="Q9" s="6" t="str">
        <f t="shared" si="7"/>
        <v/>
      </c>
    </row>
    <row r="10" spans="1:17" x14ac:dyDescent="0.25">
      <c r="A10" s="5">
        <v>9</v>
      </c>
      <c r="B10" s="5">
        <v>11.954655000000001</v>
      </c>
      <c r="C10" s="5">
        <v>78.323532</v>
      </c>
      <c r="D10" s="5">
        <v>6.7000000000000004E-2</v>
      </c>
      <c r="E10" s="5">
        <f t="shared" si="0"/>
        <v>12.021655000000001</v>
      </c>
      <c r="F10" s="5">
        <f t="shared" si="1"/>
        <v>11.887655000000001</v>
      </c>
      <c r="G10" s="5">
        <f t="shared" si="2"/>
        <v>78.390531999999993</v>
      </c>
      <c r="H10" s="5">
        <f t="shared" si="3"/>
        <v>78.256532000000007</v>
      </c>
      <c r="I10" s="5">
        <f>IF(B10&gt;Request!$B$2,E10,F10)</f>
        <v>11.887655000000001</v>
      </c>
      <c r="J10" s="5">
        <f>IF(C10&gt;Request!$C$2,G10,H10)</f>
        <v>78.390531999999993</v>
      </c>
      <c r="K10" s="5">
        <f t="shared" si="4"/>
        <v>0.20747872009116652</v>
      </c>
      <c r="L10" s="5">
        <f>(Request!$B$2*PI())/180</f>
        <v>0.22686948516045619</v>
      </c>
      <c r="M10" s="5">
        <f>(J10-Request!$C$2)*PI()/180</f>
        <v>1.6878485784091284E-2</v>
      </c>
      <c r="N10" s="5">
        <f t="shared" si="5"/>
        <v>0.9996761932211804</v>
      </c>
      <c r="O10" s="8">
        <f t="shared" si="6"/>
        <v>162127</v>
      </c>
      <c r="P10" s="6">
        <f>IF(O10&lt;=Request!$D$2,1,0)</f>
        <v>0</v>
      </c>
      <c r="Q10" s="6" t="str">
        <f t="shared" si="7"/>
        <v/>
      </c>
    </row>
    <row r="11" spans="1:17" x14ac:dyDescent="0.25">
      <c r="A11" s="5">
        <v>10</v>
      </c>
      <c r="B11" s="5">
        <v>12.576665</v>
      </c>
      <c r="C11" s="5">
        <v>76.554867000000002</v>
      </c>
      <c r="D11" s="5">
        <v>0.08</v>
      </c>
      <c r="E11" s="5">
        <f t="shared" si="0"/>
        <v>12.656665</v>
      </c>
      <c r="F11" s="5">
        <f t="shared" si="1"/>
        <v>12.496665</v>
      </c>
      <c r="G11" s="5">
        <f t="shared" si="2"/>
        <v>76.634867</v>
      </c>
      <c r="H11" s="5">
        <f t="shared" si="3"/>
        <v>76.474867000000003</v>
      </c>
      <c r="I11" s="5">
        <f>IF(B11&gt;Request!$B$2,E11,F11)</f>
        <v>12.496665</v>
      </c>
      <c r="J11" s="5">
        <f>IF(C11&gt;Request!$C$2,G11,H11)</f>
        <v>76.474867000000003</v>
      </c>
      <c r="K11" s="5">
        <f t="shared" si="4"/>
        <v>0.21810794976873715</v>
      </c>
      <c r="L11" s="5">
        <f>(Request!$B$2*PI())/180</f>
        <v>0.22686948516045619</v>
      </c>
      <c r="M11" s="5">
        <f>(J11-Request!$C$2)*PI()/180</f>
        <v>-1.6556175831125716E-2</v>
      </c>
      <c r="N11" s="5">
        <f t="shared" si="5"/>
        <v>0.99983124323149364</v>
      </c>
      <c r="O11" s="8">
        <f t="shared" si="6"/>
        <v>117041</v>
      </c>
      <c r="P11" s="6">
        <f>IF(O11&lt;=Request!$D$2,1,0)</f>
        <v>0</v>
      </c>
      <c r="Q11" s="6" t="str">
        <f t="shared" si="7"/>
        <v/>
      </c>
    </row>
    <row r="12" spans="1:17" x14ac:dyDescent="0.25">
      <c r="A12" s="5">
        <v>11</v>
      </c>
      <c r="B12" s="5">
        <v>12.645436999999999</v>
      </c>
      <c r="C12" s="5">
        <v>76.155455000000003</v>
      </c>
      <c r="D12" s="5">
        <v>0.09</v>
      </c>
      <c r="E12" s="5">
        <f t="shared" si="0"/>
        <v>12.735436999999999</v>
      </c>
      <c r="F12" s="5">
        <f t="shared" si="1"/>
        <v>12.555437</v>
      </c>
      <c r="G12" s="5">
        <f t="shared" si="2"/>
        <v>76.245455000000007</v>
      </c>
      <c r="H12" s="5">
        <f t="shared" si="3"/>
        <v>76.065455</v>
      </c>
      <c r="I12" s="5">
        <f>IF(B12&gt;Request!$B$2,E12,F12)</f>
        <v>12.555437</v>
      </c>
      <c r="J12" s="5">
        <f>IF(C12&gt;Request!$C$2,G12,H12)</f>
        <v>76.065455</v>
      </c>
      <c r="K12" s="5">
        <f t="shared" si="4"/>
        <v>0.2191337146767193</v>
      </c>
      <c r="L12" s="5">
        <f>(Request!$B$2*PI())/180</f>
        <v>0.22686948516045619</v>
      </c>
      <c r="M12" s="5">
        <f>(J12-Request!$C$2)*PI()/180</f>
        <v>-2.3701763228300799E-2</v>
      </c>
      <c r="N12" s="5">
        <f t="shared" si="5"/>
        <v>0.99970294739581467</v>
      </c>
      <c r="O12" s="8">
        <f t="shared" si="6"/>
        <v>155284</v>
      </c>
      <c r="P12" s="6">
        <f>IF(O12&lt;=Request!$D$2,1,0)</f>
        <v>0</v>
      </c>
      <c r="Q12" s="6" t="str">
        <f t="shared" si="7"/>
        <v/>
      </c>
    </row>
    <row r="13" spans="1:17" x14ac:dyDescent="0.25">
      <c r="A13" s="5">
        <v>12</v>
      </c>
      <c r="B13" s="5">
        <v>12.743437</v>
      </c>
      <c r="C13" s="5">
        <v>75.565645000000004</v>
      </c>
      <c r="D13" s="5">
        <v>2.3400000000000001E-2</v>
      </c>
      <c r="E13" s="5">
        <f t="shared" si="0"/>
        <v>12.766837000000001</v>
      </c>
      <c r="F13" s="5">
        <f t="shared" si="1"/>
        <v>12.720037</v>
      </c>
      <c r="G13" s="5">
        <f t="shared" si="2"/>
        <v>75.589044999999999</v>
      </c>
      <c r="H13" s="5">
        <f t="shared" si="3"/>
        <v>75.542245000000008</v>
      </c>
      <c r="I13" s="5">
        <f>IF(B13&gt;Request!$B$2,E13,F13)</f>
        <v>12.720037</v>
      </c>
      <c r="J13" s="5">
        <f>IF(C13&gt;Request!$C$2,G13,H13)</f>
        <v>75.542245000000008</v>
      </c>
      <c r="K13" s="5">
        <f t="shared" si="4"/>
        <v>0.22200652662550194</v>
      </c>
      <c r="L13" s="5">
        <f>(Request!$B$2*PI())/180</f>
        <v>0.22686948516045619</v>
      </c>
      <c r="M13" s="5">
        <f>(J13-Request!$C$2)*PI()/180</f>
        <v>-3.2833500407660185E-2</v>
      </c>
      <c r="N13" s="5">
        <f t="shared" si="5"/>
        <v>0.99947590453722301</v>
      </c>
      <c r="O13" s="8">
        <f t="shared" si="6"/>
        <v>206265</v>
      </c>
      <c r="P13" s="6">
        <f>IF(O13&lt;=Request!$D$2,1,0)</f>
        <v>0</v>
      </c>
      <c r="Q13" s="6" t="str">
        <f t="shared" si="7"/>
        <v/>
      </c>
    </row>
    <row r="14" spans="1:17" x14ac:dyDescent="0.25">
      <c r="A14" s="5">
        <v>13</v>
      </c>
      <c r="B14" s="5">
        <v>12.998677000000001</v>
      </c>
      <c r="C14" s="5">
        <v>77.423463999999996</v>
      </c>
      <c r="D14" s="5">
        <v>0.01</v>
      </c>
      <c r="E14" s="5">
        <f t="shared" si="0"/>
        <v>13.008677</v>
      </c>
      <c r="F14" s="5">
        <f t="shared" si="1"/>
        <v>12.988677000000001</v>
      </c>
      <c r="G14" s="5">
        <f t="shared" si="2"/>
        <v>77.433464000000001</v>
      </c>
      <c r="H14" s="5">
        <f t="shared" si="3"/>
        <v>77.413463999999991</v>
      </c>
      <c r="I14" s="5">
        <f>IF(B14&gt;Request!$B$2,E14,F14)</f>
        <v>13.008677</v>
      </c>
      <c r="J14" s="5">
        <f>IF(C14&gt;Request!$C$2,G14,H14)</f>
        <v>77.413463999999991</v>
      </c>
      <c r="K14" s="5">
        <f t="shared" si="4"/>
        <v>0.2270442449784584</v>
      </c>
      <c r="L14" s="5">
        <f>(Request!$B$2*PI())/180</f>
        <v>0.22686948516045619</v>
      </c>
      <c r="M14" s="5">
        <f>(J14-Request!$C$2)*PI()/180</f>
        <v>-1.74567831784722E-4</v>
      </c>
      <c r="N14" s="5">
        <f t="shared" si="5"/>
        <v>0.99999997026400289</v>
      </c>
      <c r="O14" s="8">
        <f t="shared" si="6"/>
        <v>1553</v>
      </c>
      <c r="P14" s="6">
        <f>IF(O14&lt;=Request!$D$2,1,0)</f>
        <v>1</v>
      </c>
      <c r="Q14" s="6" t="str">
        <f t="shared" si="7"/>
        <v>{"id":13,"distance":1553,"latitude":12.998677,"longitude":77.423464}</v>
      </c>
    </row>
    <row r="15" spans="1:17" x14ac:dyDescent="0.25">
      <c r="A15" s="5">
        <v>14</v>
      </c>
      <c r="B15" s="5">
        <v>12.998687</v>
      </c>
      <c r="C15" s="5">
        <v>77.423463999999996</v>
      </c>
      <c r="D15" s="5">
        <v>0.01</v>
      </c>
      <c r="E15" s="5">
        <f t="shared" si="0"/>
        <v>13.008687</v>
      </c>
      <c r="F15" s="5">
        <f t="shared" si="1"/>
        <v>12.988687000000001</v>
      </c>
      <c r="G15" s="5">
        <f t="shared" si="2"/>
        <v>77.433464000000001</v>
      </c>
      <c r="H15" s="5">
        <f t="shared" si="3"/>
        <v>77.413463999999991</v>
      </c>
      <c r="I15" s="5">
        <f>IF(B15&gt;Request!$B$2,E15,F15)</f>
        <v>13.008687</v>
      </c>
      <c r="J15" s="5">
        <f>IF(C15&gt;Request!$C$2,G15,H15)</f>
        <v>77.413463999999991</v>
      </c>
      <c r="K15" s="5">
        <f t="shared" si="4"/>
        <v>0.22704441951138357</v>
      </c>
      <c r="L15" s="5">
        <f>(Request!$B$2*PI())/180</f>
        <v>0.22686948516045619</v>
      </c>
      <c r="M15" s="5">
        <f>(J15-Request!$C$2)*PI()/180</f>
        <v>-1.74567831784722E-4</v>
      </c>
      <c r="N15" s="5">
        <f t="shared" si="5"/>
        <v>0.99999997023348697</v>
      </c>
      <c r="O15" s="8">
        <f t="shared" si="6"/>
        <v>1554</v>
      </c>
      <c r="P15" s="6">
        <f>IF(O15&lt;=Request!$D$2,1,0)</f>
        <v>1</v>
      </c>
      <c r="Q15" s="6" t="str">
        <f t="shared" si="7"/>
        <v>{"id":14,"distance":1554,"latitude":12.998687,"longitude":77.423464}</v>
      </c>
    </row>
    <row r="16" spans="1:17" x14ac:dyDescent="0.25">
      <c r="A16" s="5">
        <v>15</v>
      </c>
      <c r="B16" s="5">
        <v>12.998697</v>
      </c>
      <c r="C16" s="5">
        <v>77.423463999999996</v>
      </c>
      <c r="D16" s="5">
        <v>0.01</v>
      </c>
      <c r="E16" s="5">
        <f t="shared" si="0"/>
        <v>13.008697</v>
      </c>
      <c r="F16" s="5">
        <f t="shared" si="1"/>
        <v>12.988697</v>
      </c>
      <c r="G16" s="5">
        <f t="shared" si="2"/>
        <v>77.433464000000001</v>
      </c>
      <c r="H16" s="5">
        <f t="shared" si="3"/>
        <v>77.413463999999991</v>
      </c>
      <c r="I16" s="5">
        <f>IF(B16&gt;Request!$B$2,E16,F16)</f>
        <v>13.008697</v>
      </c>
      <c r="J16" s="5">
        <f>IF(C16&gt;Request!$C$2,G16,H16)</f>
        <v>77.413463999999991</v>
      </c>
      <c r="K16" s="5">
        <f t="shared" si="4"/>
        <v>0.22704459404430877</v>
      </c>
      <c r="L16" s="5">
        <f>(Request!$B$2*PI())/180</f>
        <v>0.22686948516045619</v>
      </c>
      <c r="M16" s="5">
        <f>(J16-Request!$C$2)*PI()/180</f>
        <v>-1.74567831784722E-4</v>
      </c>
      <c r="N16" s="5">
        <f t="shared" si="5"/>
        <v>0.99999997020294051</v>
      </c>
      <c r="O16" s="8">
        <f t="shared" si="6"/>
        <v>1555</v>
      </c>
      <c r="P16" s="6">
        <f>IF(O16&lt;=Request!$D$2,1,0)</f>
        <v>1</v>
      </c>
      <c r="Q16" s="6" t="str">
        <f t="shared" si="7"/>
        <v>{"id":15,"distance":1555,"latitude":12.998697,"longitude":77.423464}</v>
      </c>
    </row>
    <row r="17" spans="1:17" x14ac:dyDescent="0.25">
      <c r="A17" s="5">
        <v>16</v>
      </c>
      <c r="B17" s="5">
        <v>12.998607</v>
      </c>
      <c r="C17" s="5">
        <v>77.423454000000007</v>
      </c>
      <c r="D17" s="5">
        <v>0.01</v>
      </c>
      <c r="E17" s="5">
        <f t="shared" si="0"/>
        <v>13.008607</v>
      </c>
      <c r="F17" s="5">
        <f t="shared" si="1"/>
        <v>12.988607</v>
      </c>
      <c r="G17" s="5">
        <f t="shared" si="2"/>
        <v>77.433454000000012</v>
      </c>
      <c r="H17" s="5">
        <f t="shared" si="3"/>
        <v>77.413454000000002</v>
      </c>
      <c r="I17" s="5">
        <f>IF(B17&gt;Request!$B$2,E17,F17)</f>
        <v>12.988607</v>
      </c>
      <c r="J17" s="5">
        <f>IF(C17&gt;Request!$C$2,G17,H17)</f>
        <v>77.413454000000002</v>
      </c>
      <c r="K17" s="5">
        <f t="shared" si="4"/>
        <v>0.22669395739758313</v>
      </c>
      <c r="L17" s="5">
        <f>(Request!$B$2*PI())/180</f>
        <v>0.22686948516045619</v>
      </c>
      <c r="M17" s="5">
        <f>(J17-Request!$C$2)*PI()/180</f>
        <v>-1.7474236470972884E-4</v>
      </c>
      <c r="N17" s="5">
        <f t="shared" si="5"/>
        <v>0.99999997009939046</v>
      </c>
      <c r="O17" s="8">
        <f t="shared" si="6"/>
        <v>1557</v>
      </c>
      <c r="P17" s="6">
        <f>IF(O17&lt;=Request!$D$2,1,0)</f>
        <v>1</v>
      </c>
      <c r="Q17" s="6" t="str">
        <f t="shared" si="7"/>
        <v>{"id":16,"distance":1557,"latitude":12.998607,"longitude":77.423454}</v>
      </c>
    </row>
    <row r="18" spans="1:17" x14ac:dyDescent="0.25">
      <c r="A18" s="5">
        <v>17</v>
      </c>
      <c r="B18" s="5">
        <v>12.998657</v>
      </c>
      <c r="C18" s="5">
        <v>77.423473999999999</v>
      </c>
      <c r="D18" s="5">
        <v>0.01</v>
      </c>
      <c r="E18" s="5">
        <f t="shared" si="0"/>
        <v>13.008656999999999</v>
      </c>
      <c r="F18" s="5">
        <f t="shared" si="1"/>
        <v>12.988657</v>
      </c>
      <c r="G18" s="5">
        <f t="shared" si="2"/>
        <v>77.433474000000004</v>
      </c>
      <c r="H18" s="5">
        <f t="shared" si="3"/>
        <v>77.413473999999994</v>
      </c>
      <c r="I18" s="5">
        <f>IF(B18&gt;Request!$B$2,E18,F18)</f>
        <v>12.988657</v>
      </c>
      <c r="J18" s="5">
        <f>IF(C18&gt;Request!$C$2,G18,H18)</f>
        <v>77.433474000000004</v>
      </c>
      <c r="K18" s="5">
        <f t="shared" si="4"/>
        <v>0.22669483006220911</v>
      </c>
      <c r="L18" s="5">
        <f>(Request!$B$2*PI())/180</f>
        <v>0.22686948516045619</v>
      </c>
      <c r="M18" s="5">
        <f>(J18-Request!$C$2)*PI()/180</f>
        <v>1.7467255153957731E-4</v>
      </c>
      <c r="N18" s="5">
        <f t="shared" si="5"/>
        <v>0.99999997026376974</v>
      </c>
      <c r="O18" s="8">
        <f t="shared" si="6"/>
        <v>1553</v>
      </c>
      <c r="P18" s="6">
        <f>IF(O18&lt;=Request!$D$2,1,0)</f>
        <v>1</v>
      </c>
      <c r="Q18" s="6" t="str">
        <f t="shared" si="7"/>
        <v>{"id":17,"distance":1553,"latitude":12.998657,"longitude":77.423474}</v>
      </c>
    </row>
    <row r="19" spans="1:17" x14ac:dyDescent="0.25">
      <c r="A19" s="5">
        <v>18</v>
      </c>
      <c r="B19" s="5">
        <v>12.998677000000001</v>
      </c>
      <c r="C19" s="5">
        <v>77.423563999999999</v>
      </c>
      <c r="D19" s="5">
        <v>0.01</v>
      </c>
      <c r="E19" s="5">
        <f t="shared" si="0"/>
        <v>13.008677</v>
      </c>
      <c r="F19" s="5">
        <f t="shared" si="1"/>
        <v>12.988677000000001</v>
      </c>
      <c r="G19" s="5">
        <f t="shared" si="2"/>
        <v>77.433564000000004</v>
      </c>
      <c r="H19" s="5">
        <f t="shared" si="3"/>
        <v>77.413563999999994</v>
      </c>
      <c r="I19" s="5">
        <f>IF(B19&gt;Request!$B$2,E19,F19)</f>
        <v>13.008677</v>
      </c>
      <c r="J19" s="5">
        <f>IF(C19&gt;Request!$C$2,G19,H19)</f>
        <v>77.433564000000004</v>
      </c>
      <c r="K19" s="5">
        <f t="shared" si="4"/>
        <v>0.2270442449784584</v>
      </c>
      <c r="L19" s="5">
        <f>(Request!$B$2*PI())/180</f>
        <v>0.22686948516045619</v>
      </c>
      <c r="M19" s="5">
        <f>(J19-Request!$C$2)*PI()/180</f>
        <v>1.762433478663747E-4</v>
      </c>
      <c r="N19" s="5">
        <f t="shared" si="5"/>
        <v>0.99999996998498819</v>
      </c>
      <c r="O19" s="8">
        <f t="shared" si="6"/>
        <v>1560</v>
      </c>
      <c r="P19" s="6">
        <f>IF(O19&lt;=Request!$D$2,1,0)</f>
        <v>1</v>
      </c>
      <c r="Q19" s="6" t="str">
        <f t="shared" si="7"/>
        <v>{"id":18,"distance":1560,"latitude":12.998677,"longitude":77.423564}</v>
      </c>
    </row>
    <row r="20" spans="1:17" x14ac:dyDescent="0.25">
      <c r="A20" s="5">
        <v>19</v>
      </c>
      <c r="B20" s="5">
        <v>12.998677000000001</v>
      </c>
      <c r="C20" s="5">
        <v>77.423664000000002</v>
      </c>
      <c r="D20" s="5">
        <v>0.01</v>
      </c>
      <c r="E20" s="5">
        <f t="shared" si="0"/>
        <v>13.008677</v>
      </c>
      <c r="F20" s="5">
        <f t="shared" si="1"/>
        <v>12.988677000000001</v>
      </c>
      <c r="G20" s="5">
        <f t="shared" si="2"/>
        <v>77.433664000000007</v>
      </c>
      <c r="H20" s="5">
        <f t="shared" si="3"/>
        <v>77.413663999999997</v>
      </c>
      <c r="I20" s="5">
        <f>IF(B20&gt;Request!$B$2,E20,F20)</f>
        <v>13.008677</v>
      </c>
      <c r="J20" s="5">
        <f>IF(C20&gt;Request!$C$2,G20,H20)</f>
        <v>77.433664000000007</v>
      </c>
      <c r="K20" s="5">
        <f t="shared" si="4"/>
        <v>0.2270442449784584</v>
      </c>
      <c r="L20" s="5">
        <f>(Request!$B$2*PI())/180</f>
        <v>0.22686948516045619</v>
      </c>
      <c r="M20" s="5">
        <f>(J20-Request!$C$2)*PI()/180</f>
        <v>1.7798867711842699E-4</v>
      </c>
      <c r="N20" s="5">
        <f t="shared" si="5"/>
        <v>0.99999996969151383</v>
      </c>
      <c r="O20" s="8">
        <f t="shared" si="6"/>
        <v>1568</v>
      </c>
      <c r="P20" s="6">
        <f>IF(O20&lt;=Request!$D$2,1,0)</f>
        <v>1</v>
      </c>
      <c r="Q20" s="6" t="str">
        <f t="shared" si="7"/>
        <v>{"id":19,"distance":1568,"latitude":12.998677,"longitude":77.423664}</v>
      </c>
    </row>
    <row r="21" spans="1:17" x14ac:dyDescent="0.25">
      <c r="A21" s="5">
        <v>20</v>
      </c>
      <c r="B21" s="5">
        <v>12.998697</v>
      </c>
      <c r="C21" s="5">
        <v>77.423473999999999</v>
      </c>
      <c r="D21" s="5">
        <v>0</v>
      </c>
      <c r="E21" s="5">
        <f t="shared" si="0"/>
        <v>12.998697</v>
      </c>
      <c r="F21" s="5">
        <f t="shared" si="1"/>
        <v>12.998697</v>
      </c>
      <c r="G21" s="5">
        <f t="shared" si="2"/>
        <v>77.423473999999999</v>
      </c>
      <c r="H21" s="5">
        <f t="shared" si="3"/>
        <v>77.423473999999999</v>
      </c>
      <c r="I21" s="5">
        <f>IF(B21&gt;Request!$B$2,E21,F21)</f>
        <v>12.998697</v>
      </c>
      <c r="J21" s="5">
        <f>IF(C21&gt;Request!$C$2,G21,H21)</f>
        <v>77.423473999999999</v>
      </c>
      <c r="K21" s="5">
        <f t="shared" si="4"/>
        <v>0.22687006111910937</v>
      </c>
      <c r="L21" s="5">
        <f>(Request!$B$2*PI())/180</f>
        <v>0.22686948516045619</v>
      </c>
      <c r="M21" s="5">
        <f>(J21-Request!$C$2)*PI()/180</f>
        <v>1.3962634005504994E-7</v>
      </c>
      <c r="N21" s="5">
        <f t="shared" si="5"/>
        <v>0.99999999999982492</v>
      </c>
      <c r="O21" s="8">
        <f t="shared" si="6"/>
        <v>3</v>
      </c>
      <c r="P21" s="6">
        <f>IF(O21&lt;=Request!$D$2,1,0)</f>
        <v>1</v>
      </c>
      <c r="Q21" s="6" t="str">
        <f t="shared" si="7"/>
        <v>{"id":20,"distance":3,"latitude":12.998697,"longitude":77.423474}</v>
      </c>
    </row>
  </sheetData>
  <autoFilter ref="A1:Q21">
    <sortState ref="A2:Q21">
      <sortCondition ref="A2:A21"/>
    </sortState>
  </autoFilter>
  <sortState ref="A2:Q21">
    <sortCondition ref="O2:O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11" sqref="D11"/>
    </sheetView>
  </sheetViews>
  <sheetFormatPr defaultRowHeight="15" x14ac:dyDescent="0.25"/>
  <cols>
    <col min="1" max="1" width="16.28515625" style="9" customWidth="1"/>
    <col min="2" max="2" width="46.140625" customWidth="1"/>
    <col min="3" max="3" width="64.140625" customWidth="1"/>
  </cols>
  <sheetData>
    <row r="1" spans="1:3" x14ac:dyDescent="0.25">
      <c r="A1" s="10" t="s">
        <v>15</v>
      </c>
      <c r="B1" s="11" t="s">
        <v>16</v>
      </c>
      <c r="C1" s="12" t="s">
        <v>17</v>
      </c>
    </row>
    <row r="2" spans="1:3" x14ac:dyDescent="0.25">
      <c r="A2" s="9">
        <v>1</v>
      </c>
      <c r="B2" t="str">
        <f>SUBSTITUTE($B$1,"ID",Calculation!A2)</f>
        <v>http://localhost:8080/drivers/1/location</v>
      </c>
      <c r="C2" t="str">
        <f>SUBSTITUTE(SUBSTITUTE(SUBSTITUTE($C$1,"LAT",Calculation!B2),"LON",Calculation!C2),"ACC",Calculation!D2)</f>
        <v>{"latitude": 12.987654,"longitude": 77.123456,"accuracy": 0.05}</v>
      </c>
    </row>
    <row r="3" spans="1:3" x14ac:dyDescent="0.25">
      <c r="A3" s="9">
        <v>2</v>
      </c>
      <c r="B3" t="str">
        <f>SUBSTITUTE($B$1,"ID",Calculation!A3)</f>
        <v>http://localhost:8080/drivers/2/location</v>
      </c>
      <c r="C3" t="str">
        <f>SUBSTITUTE(SUBSTITUTE(SUBSTITUTE($C$1,"LAT",Calculation!B3),"LON",Calculation!C3),"ACC",Calculation!D3)</f>
        <v>{"latitude": 12.965687,"longitude": 77.245455,"accuracy": 0.06}</v>
      </c>
    </row>
    <row r="4" spans="1:3" x14ac:dyDescent="0.25">
      <c r="A4" s="9">
        <v>3</v>
      </c>
      <c r="B4" t="str">
        <f>SUBSTITUTE($B$1,"ID",Calculation!A4)</f>
        <v>http://localhost:8080/drivers/3/location</v>
      </c>
      <c r="C4" t="str">
        <f>SUBSTITUTE(SUBSTITUTE(SUBSTITUTE($C$1,"LAT",Calculation!B4),"LON",Calculation!C4),"ACC",Calculation!D4)</f>
        <v>{"latitude": 12.986568,"longitude": 77.254555,"accuracy": 0.05}</v>
      </c>
    </row>
    <row r="5" spans="1:3" x14ac:dyDescent="0.25">
      <c r="A5" s="9">
        <v>4</v>
      </c>
      <c r="B5" t="str">
        <f>SUBSTITUTE($B$1,"ID",Calculation!A5)</f>
        <v>http://localhost:8080/drivers/4/location</v>
      </c>
      <c r="C5" t="str">
        <f>SUBSTITUTE(SUBSTITUTE(SUBSTITUTE($C$1,"LAT",Calculation!B5),"LON",Calculation!C5),"ACC",Calculation!D5)</f>
        <v>{"latitude": 12.995657,"longitude": 77.345865,"accuracy": 0.055}</v>
      </c>
    </row>
    <row r="6" spans="1:3" x14ac:dyDescent="0.25">
      <c r="A6" s="9">
        <v>5</v>
      </c>
      <c r="B6" t="str">
        <f>SUBSTITUTE($B$1,"ID",Calculation!A6)</f>
        <v>http://localhost:8080/drivers/5/location</v>
      </c>
      <c r="C6" t="str">
        <f>SUBSTITUTE(SUBSTITUTE(SUBSTITUTE($C$1,"LAT",Calculation!B6),"LON",Calculation!C6),"ACC",Calculation!D6)</f>
        <v>{"latitude": 12.985659,"longitude": 77.345555,"accuracy": 0.01}</v>
      </c>
    </row>
    <row r="7" spans="1:3" x14ac:dyDescent="0.25">
      <c r="A7" s="9">
        <v>6</v>
      </c>
      <c r="B7" t="str">
        <f>SUBSTITUTE($B$1,"ID",Calculation!A7)</f>
        <v>http://localhost:8080/drivers/6/location</v>
      </c>
      <c r="C7" t="str">
        <f>SUBSTITUTE(SUBSTITUTE(SUBSTITUTE($C$1,"LAT",Calculation!B7),"LON",Calculation!C7),"ACC",Calculation!D7)</f>
        <v>{"latitude": 12.995651,"longitude": 77.340436,"accuracy": 0.02}</v>
      </c>
    </row>
    <row r="8" spans="1:3" x14ac:dyDescent="0.25">
      <c r="A8" s="9">
        <v>7</v>
      </c>
      <c r="B8" t="str">
        <f>SUBSTITUTE($B$1,"ID",Calculation!A8)</f>
        <v>http://localhost:8080/drivers/7/location</v>
      </c>
      <c r="C8" t="str">
        <f>SUBSTITUTE(SUBSTITUTE(SUBSTITUTE($C$1,"LAT",Calculation!B8),"LON",Calculation!C8),"ACC",Calculation!D8)</f>
        <v>{"latitude": 12.996553,"longitude": 77.634835,"accuracy": 0.03}</v>
      </c>
    </row>
    <row r="9" spans="1:3" x14ac:dyDescent="0.25">
      <c r="A9" s="9">
        <v>8</v>
      </c>
      <c r="B9" t="str">
        <f>SUBSTITUTE($B$1,"ID",Calculation!A9)</f>
        <v>http://localhost:8080/drivers/8/location</v>
      </c>
      <c r="C9" t="str">
        <f>SUBSTITUTE(SUBSTITUTE(SUBSTITUTE($C$1,"LAT",Calculation!B9),"LON",Calculation!C9),"ACC",Calculation!D9)</f>
        <v>{"latitude": 12.995655,"longitude": 78.344441,"accuracy": 0.5}</v>
      </c>
    </row>
    <row r="10" spans="1:3" x14ac:dyDescent="0.25">
      <c r="A10" s="9">
        <v>9</v>
      </c>
      <c r="B10" t="str">
        <f>SUBSTITUTE($B$1,"ID",Calculation!A10)</f>
        <v>http://localhost:8080/drivers/9/location</v>
      </c>
      <c r="C10" t="str">
        <f>SUBSTITUTE(SUBSTITUTE(SUBSTITUTE($C$1,"LAT",Calculation!B10),"LON",Calculation!C10),"ACC",Calculation!D10)</f>
        <v>{"latitude": 11.954655,"longitude": 78.323532,"accuracy": 0.067}</v>
      </c>
    </row>
    <row r="11" spans="1:3" x14ac:dyDescent="0.25">
      <c r="A11" s="9">
        <v>10</v>
      </c>
      <c r="B11" t="str">
        <f>SUBSTITUTE($B$1,"ID",Calculation!A11)</f>
        <v>http://localhost:8080/drivers/10/location</v>
      </c>
      <c r="C11" t="str">
        <f>SUBSTITUTE(SUBSTITUTE(SUBSTITUTE($C$1,"LAT",Calculation!B11),"LON",Calculation!C11),"ACC",Calculation!D11)</f>
        <v>{"latitude": 12.576665,"longitude": 76.554867,"accuracy": 0.08}</v>
      </c>
    </row>
    <row r="12" spans="1:3" x14ac:dyDescent="0.25">
      <c r="A12" s="9">
        <v>11</v>
      </c>
      <c r="B12" t="str">
        <f>SUBSTITUTE($B$1,"ID",Calculation!A12)</f>
        <v>http://localhost:8080/drivers/11/location</v>
      </c>
      <c r="C12" t="str">
        <f>SUBSTITUTE(SUBSTITUTE(SUBSTITUTE($C$1,"LAT",Calculation!B12),"LON",Calculation!C12),"ACC",Calculation!D12)</f>
        <v>{"latitude": 12.645437,"longitude": 76.155455,"accuracy": 0.09}</v>
      </c>
    </row>
    <row r="13" spans="1:3" x14ac:dyDescent="0.25">
      <c r="A13" s="9">
        <v>12</v>
      </c>
      <c r="B13" t="str">
        <f>SUBSTITUTE($B$1,"ID",Calculation!A13)</f>
        <v>http://localhost:8080/drivers/12/location</v>
      </c>
      <c r="C13" t="str">
        <f>SUBSTITUTE(SUBSTITUTE(SUBSTITUTE($C$1,"LAT",Calculation!B13),"LON",Calculation!C13),"ACC",Calculation!D13)</f>
        <v>{"latitude": 12.743437,"longitude": 75.565645,"accuracy": 0.0234}</v>
      </c>
    </row>
    <row r="14" spans="1:3" x14ac:dyDescent="0.25">
      <c r="A14" s="9">
        <v>13</v>
      </c>
      <c r="B14" t="str">
        <f>SUBSTITUTE($B$1,"ID",Calculation!A14)</f>
        <v>http://localhost:8080/drivers/13/location</v>
      </c>
      <c r="C14" t="str">
        <f>SUBSTITUTE(SUBSTITUTE(SUBSTITUTE($C$1,"LAT",Calculation!B14),"LON",Calculation!C14),"ACC",Calculation!D14)</f>
        <v>{"latitude": 12.998677,"longitude": 77.423464,"accuracy": 0.01}</v>
      </c>
    </row>
    <row r="15" spans="1:3" x14ac:dyDescent="0.25">
      <c r="A15" s="9">
        <v>14</v>
      </c>
      <c r="B15" t="str">
        <f>SUBSTITUTE($B$1,"ID",Calculation!A15)</f>
        <v>http://localhost:8080/drivers/14/location</v>
      </c>
      <c r="C15" t="str">
        <f>SUBSTITUTE(SUBSTITUTE(SUBSTITUTE($C$1,"LAT",Calculation!B15),"LON",Calculation!C15),"ACC",Calculation!D15)</f>
        <v>{"latitude": 12.998687,"longitude": 77.423464,"accuracy": 0.01}</v>
      </c>
    </row>
    <row r="16" spans="1:3" x14ac:dyDescent="0.25">
      <c r="A16" s="9">
        <v>15</v>
      </c>
      <c r="B16" t="str">
        <f>SUBSTITUTE($B$1,"ID",Calculation!A16)</f>
        <v>http://localhost:8080/drivers/15/location</v>
      </c>
      <c r="C16" t="str">
        <f>SUBSTITUTE(SUBSTITUTE(SUBSTITUTE($C$1,"LAT",Calculation!B16),"LON",Calculation!C16),"ACC",Calculation!D16)</f>
        <v>{"latitude": 12.998697,"longitude": 77.423464,"accuracy": 0.01}</v>
      </c>
    </row>
    <row r="17" spans="1:3" x14ac:dyDescent="0.25">
      <c r="A17" s="9">
        <v>16</v>
      </c>
      <c r="B17" t="str">
        <f>SUBSTITUTE($B$1,"ID",Calculation!A17)</f>
        <v>http://localhost:8080/drivers/16/location</v>
      </c>
      <c r="C17" t="str">
        <f>SUBSTITUTE(SUBSTITUTE(SUBSTITUTE($C$1,"LAT",Calculation!B17),"LON",Calculation!C17),"ACC",Calculation!D17)</f>
        <v>{"latitude": 12.998607,"longitude": 77.423454,"accuracy": 0.01}</v>
      </c>
    </row>
    <row r="18" spans="1:3" x14ac:dyDescent="0.25">
      <c r="A18" s="9">
        <v>17</v>
      </c>
      <c r="B18" t="str">
        <f>SUBSTITUTE($B$1,"ID",Calculation!A18)</f>
        <v>http://localhost:8080/drivers/17/location</v>
      </c>
      <c r="C18" t="str">
        <f>SUBSTITUTE(SUBSTITUTE(SUBSTITUTE($C$1,"LAT",Calculation!B18),"LON",Calculation!C18),"ACC",Calculation!D18)</f>
        <v>{"latitude": 12.998657,"longitude": 77.423474,"accuracy": 0.01}</v>
      </c>
    </row>
    <row r="19" spans="1:3" x14ac:dyDescent="0.25">
      <c r="A19" s="9">
        <v>18</v>
      </c>
      <c r="B19" t="str">
        <f>SUBSTITUTE($B$1,"ID",Calculation!A19)</f>
        <v>http://localhost:8080/drivers/18/location</v>
      </c>
      <c r="C19" t="str">
        <f>SUBSTITUTE(SUBSTITUTE(SUBSTITUTE($C$1,"LAT",Calculation!B19),"LON",Calculation!C19),"ACC",Calculation!D19)</f>
        <v>{"latitude": 12.998677,"longitude": 77.423564,"accuracy": 0.01}</v>
      </c>
    </row>
    <row r="20" spans="1:3" x14ac:dyDescent="0.25">
      <c r="A20" s="9">
        <v>19</v>
      </c>
      <c r="B20" t="str">
        <f>SUBSTITUTE($B$1,"ID",Calculation!A20)</f>
        <v>http://localhost:8080/drivers/19/location</v>
      </c>
      <c r="C20" t="str">
        <f>SUBSTITUTE(SUBSTITUTE(SUBSTITUTE($C$1,"LAT",Calculation!B20),"LON",Calculation!C20),"ACC",Calculation!D20)</f>
        <v>{"latitude": 12.998677,"longitude": 77.423664,"accuracy": 0.01}</v>
      </c>
    </row>
    <row r="21" spans="1:3" x14ac:dyDescent="0.25">
      <c r="A21" s="9">
        <v>20</v>
      </c>
      <c r="B21" t="str">
        <f>SUBSTITUTE($B$1,"ID",Calculation!A21)</f>
        <v>http://localhost:8080/drivers/20/location</v>
      </c>
      <c r="C21" t="str">
        <f>SUBSTITUTE(SUBSTITUTE(SUBSTITUTE($C$1,"LAT",Calculation!B21),"LON",Calculation!C21),"ACC",Calculation!D21)</f>
        <v>{"latitude": 12.998697,"longitude": 77.423474,"accuracy": 0}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defaultRowHeight="15" x14ac:dyDescent="0.25"/>
  <cols>
    <col min="2" max="2" width="44.140625" customWidth="1"/>
    <col min="3" max="3" width="30.85546875" style="9" customWidth="1"/>
    <col min="4" max="4" width="27.7109375" customWidth="1"/>
  </cols>
  <sheetData>
    <row r="1" spans="1:4" x14ac:dyDescent="0.25">
      <c r="A1" s="2" t="s">
        <v>0</v>
      </c>
      <c r="B1" s="2" t="s">
        <v>26</v>
      </c>
      <c r="C1" s="10" t="s">
        <v>63</v>
      </c>
      <c r="D1" s="2" t="s">
        <v>62</v>
      </c>
    </row>
    <row r="2" spans="1:4" x14ac:dyDescent="0.25">
      <c r="A2" t="s">
        <v>36</v>
      </c>
      <c r="B2" t="s">
        <v>25</v>
      </c>
      <c r="C2" s="9">
        <v>200</v>
      </c>
      <c r="D2" t="s">
        <v>27</v>
      </c>
    </row>
    <row r="3" spans="1:4" x14ac:dyDescent="0.25">
      <c r="A3" t="s">
        <v>37</v>
      </c>
      <c r="B3" t="s">
        <v>18</v>
      </c>
      <c r="C3" s="9">
        <v>404</v>
      </c>
      <c r="D3" t="s">
        <v>27</v>
      </c>
    </row>
    <row r="4" spans="1:4" x14ac:dyDescent="0.25">
      <c r="A4" t="s">
        <v>38</v>
      </c>
      <c r="B4" t="s">
        <v>19</v>
      </c>
      <c r="C4" s="9">
        <v>404</v>
      </c>
      <c r="D4" t="s">
        <v>27</v>
      </c>
    </row>
    <row r="5" spans="1:4" x14ac:dyDescent="0.25">
      <c r="A5" t="s">
        <v>39</v>
      </c>
      <c r="B5" t="s">
        <v>20</v>
      </c>
      <c r="C5" s="9">
        <v>404</v>
      </c>
      <c r="D5" t="s">
        <v>27</v>
      </c>
    </row>
    <row r="6" spans="1:4" x14ac:dyDescent="0.25">
      <c r="A6" t="s">
        <v>40</v>
      </c>
      <c r="B6" t="s">
        <v>21</v>
      </c>
      <c r="C6" s="9">
        <v>422</v>
      </c>
      <c r="D6" t="s">
        <v>31</v>
      </c>
    </row>
    <row r="7" spans="1:4" x14ac:dyDescent="0.25">
      <c r="A7" t="s">
        <v>41</v>
      </c>
      <c r="B7" t="s">
        <v>22</v>
      </c>
      <c r="C7" s="9">
        <v>422</v>
      </c>
      <c r="D7" t="s">
        <v>28</v>
      </c>
    </row>
    <row r="8" spans="1:4" x14ac:dyDescent="0.25">
      <c r="A8" t="s">
        <v>42</v>
      </c>
      <c r="B8" t="s">
        <v>23</v>
      </c>
      <c r="C8" s="9">
        <v>422</v>
      </c>
      <c r="D8" t="s">
        <v>29</v>
      </c>
    </row>
    <row r="9" spans="1:4" x14ac:dyDescent="0.25">
      <c r="A9" t="s">
        <v>43</v>
      </c>
      <c r="B9" t="s">
        <v>24</v>
      </c>
      <c r="C9" s="9">
        <v>422</v>
      </c>
      <c r="D9" t="s">
        <v>30</v>
      </c>
    </row>
    <row r="10" spans="1:4" x14ac:dyDescent="0.25">
      <c r="A10" t="s">
        <v>54</v>
      </c>
      <c r="B10" t="s">
        <v>56</v>
      </c>
      <c r="C10" s="9">
        <v>422</v>
      </c>
      <c r="D10" t="s">
        <v>34</v>
      </c>
    </row>
    <row r="11" spans="1:4" x14ac:dyDescent="0.25">
      <c r="A11" t="s">
        <v>55</v>
      </c>
      <c r="B11" t="s">
        <v>57</v>
      </c>
      <c r="C11" s="9">
        <v>422</v>
      </c>
      <c r="D11" t="s">
        <v>31</v>
      </c>
    </row>
    <row r="13" spans="1:4" x14ac:dyDescent="0.25">
      <c r="A13" t="s">
        <v>35</v>
      </c>
      <c r="B13" t="s">
        <v>48</v>
      </c>
      <c r="C13" s="9">
        <v>200</v>
      </c>
      <c r="D13" t="s">
        <v>33</v>
      </c>
    </row>
    <row r="14" spans="1:4" x14ac:dyDescent="0.25">
      <c r="A14" t="s">
        <v>44</v>
      </c>
      <c r="B14" t="s">
        <v>50</v>
      </c>
      <c r="C14" s="9">
        <v>200</v>
      </c>
      <c r="D14" t="s">
        <v>33</v>
      </c>
    </row>
    <row r="15" spans="1:4" x14ac:dyDescent="0.25">
      <c r="A15" t="s">
        <v>45</v>
      </c>
      <c r="B15" t="s">
        <v>49</v>
      </c>
      <c r="C15" s="9">
        <v>200</v>
      </c>
      <c r="D15" t="s">
        <v>33</v>
      </c>
    </row>
    <row r="16" spans="1:4" x14ac:dyDescent="0.25">
      <c r="A16" t="s">
        <v>46</v>
      </c>
      <c r="B16" t="s">
        <v>51</v>
      </c>
      <c r="C16" s="9">
        <v>200</v>
      </c>
      <c r="D16" t="s">
        <v>33</v>
      </c>
    </row>
    <row r="17" spans="1:4" x14ac:dyDescent="0.25">
      <c r="A17" t="s">
        <v>47</v>
      </c>
      <c r="B17" t="s">
        <v>32</v>
      </c>
      <c r="C17" s="9">
        <v>400</v>
      </c>
    </row>
    <row r="18" spans="1:4" x14ac:dyDescent="0.25">
      <c r="A18" t="s">
        <v>52</v>
      </c>
      <c r="B18" t="s">
        <v>22</v>
      </c>
      <c r="C18" s="9">
        <v>400</v>
      </c>
      <c r="D18" t="s">
        <v>28</v>
      </c>
    </row>
    <row r="19" spans="1:4" x14ac:dyDescent="0.25">
      <c r="A19" t="s">
        <v>53</v>
      </c>
      <c r="B19" t="s">
        <v>23</v>
      </c>
      <c r="C19" s="9">
        <v>400</v>
      </c>
      <c r="D1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</vt:lpstr>
      <vt:lpstr>Calculation</vt:lpstr>
      <vt:lpstr>Setup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2017-02-10T04:11:16Z</dcterms:created>
  <dcterms:modified xsi:type="dcterms:W3CDTF">2017-02-12T08:32:24Z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7624134f-7ca4-4f0a-9a13-1fee086dc090</vt:lpwstr>
  </property>
</Properties>
</file>