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webextensions/webextension1.xml" ContentType="application/vnd.ms-office.webextension+xml"/>
  <Override PartName="/xl/drawings/drawing2.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tables/table2.xml" ContentType="application/vnd.openxmlformats-officedocument.spreadsheetml.table+xml"/>
  <Override PartName="/xl/drawings/drawing3.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714E1E50-28A4-469E-861B-0CD294361ED2}" xr6:coauthVersionLast="47" xr6:coauthVersionMax="47" xr10:uidLastSave="{00000000-0000-0000-0000-000000000000}"/>
  <bookViews>
    <workbookView xWindow="-120" yWindow="-120" windowWidth="29040" windowHeight="15225" activeTab="5" xr2:uid="{44A283BD-9C32-40C1-A6D5-C2FE88DB70D5}"/>
  </bookViews>
  <sheets>
    <sheet name="Table 1" sheetId="2" r:id="rId1"/>
    <sheet name="Sheet1" sheetId="1" r:id="rId2"/>
    <sheet name="Waterfall" sheetId="3" r:id="rId3"/>
    <sheet name="Light" sheetId="4" r:id="rId4"/>
    <sheet name="Pie" sheetId="5" r:id="rId5"/>
    <sheet name="Doughnut" sheetId="7" r:id="rId6"/>
  </sheets>
  <externalReferences>
    <externalReference r:id="rId7"/>
  </externalReferences>
  <definedNames>
    <definedName name="ExternalData_1" localSheetId="0" hidden="1">'Table 1'!$A$1:$C$8</definedName>
    <definedName name="_xlnm.Print_Area" localSheetId="2">Waterfall!$B:$L</definedName>
    <definedName name="_xlnm.Print_Titles" localSheetId="3">Light!$6:$9</definedName>
    <definedName name="Project_Start" localSheetId="3">Light!$C$6</definedName>
    <definedName name="Project_Start">#REF!</definedName>
    <definedName name="Scrolling_Increment" localSheetId="3">Light!$C$7</definedName>
    <definedName name="Scrolling_Increment">#REF!</definedName>
    <definedName name="Today" localSheetId="3">TODAY()</definedName>
    <definedName name="valuevx">42.314159</definedName>
    <definedName name="vertex42_copyright" hidden="1">"© 2015 Vertex42 LLC"</definedName>
    <definedName name="vertex42_id" hidden="1">"waterfall-chart.xlsx"</definedName>
    <definedName name="vertex42_title" hidden="1">"Waterfall Chart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7" l="1"/>
  <c r="D12" i="7" s="1"/>
  <c r="E12" i="7"/>
  <c r="D13" i="7"/>
  <c r="E13" i="7"/>
  <c r="E14" i="7"/>
  <c r="D15" i="7"/>
  <c r="E15" i="7"/>
  <c r="E16" i="7"/>
  <c r="D16" i="7" l="1"/>
  <c r="D14" i="7"/>
  <c r="P1" i="5"/>
  <c r="P2" i="5"/>
  <c r="P4" i="5"/>
  <c r="P5" i="5"/>
  <c r="S5" i="5"/>
  <c r="S4" i="5" s="1"/>
  <c r="S3" i="5" s="1"/>
  <c r="S2" i="5" s="1"/>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S6" i="5" l="1"/>
  <c r="S7" i="5" s="1"/>
  <c r="S8" i="5" s="1"/>
  <c r="F12" i="4"/>
  <c r="F14" i="4" s="1"/>
  <c r="F13" i="4"/>
  <c r="F24" i="4" l="1"/>
  <c r="F25" i="4" s="1"/>
  <c r="F26" i="4" s="1"/>
  <c r="F16" i="4"/>
  <c r="F28" i="4" s="1"/>
  <c r="F18" i="4"/>
  <c r="F19" i="4" s="1"/>
  <c r="F20" i="4" s="1"/>
  <c r="F21" i="4" s="1"/>
  <c r="F22" i="4" s="1"/>
  <c r="F15" i="4"/>
  <c r="F27" i="4" l="1"/>
  <c r="F30" i="4" l="1"/>
  <c r="F31" i="4" s="1"/>
  <c r="F32" i="4" s="1"/>
  <c r="C6" i="4" a="1"/>
  <c r="C6" i="4" s="1"/>
  <c r="I7" i="4" s="1"/>
  <c r="I9" i="4" l="1"/>
  <c r="I12" i="4"/>
  <c r="I24" i="4"/>
  <c r="I30" i="4"/>
  <c r="I34" i="4"/>
  <c r="I32" i="4"/>
  <c r="I28" i="4"/>
  <c r="I17" i="4"/>
  <c r="I22" i="4"/>
  <c r="J7" i="4"/>
  <c r="I33" i="4"/>
  <c r="I13" i="4"/>
  <c r="I11" i="4"/>
  <c r="I16" i="4"/>
  <c r="I18" i="4"/>
  <c r="I26" i="4"/>
  <c r="I35" i="4"/>
  <c r="I21" i="4"/>
  <c r="I14" i="4"/>
  <c r="I15" i="4"/>
  <c r="I20" i="4"/>
  <c r="I27" i="4"/>
  <c r="I23" i="4"/>
  <c r="I6" i="4"/>
  <c r="I19" i="4"/>
  <c r="I25" i="4"/>
  <c r="I29" i="4"/>
  <c r="I31" i="4"/>
  <c r="J13" i="4" l="1"/>
  <c r="J22" i="4"/>
  <c r="J26" i="4"/>
  <c r="J17" i="4"/>
  <c r="J25" i="4"/>
  <c r="J35" i="4"/>
  <c r="J31" i="4"/>
  <c r="J9" i="4"/>
  <c r="J23" i="4"/>
  <c r="J28" i="4"/>
  <c r="J21" i="4"/>
  <c r="J27" i="4"/>
  <c r="J18" i="4"/>
  <c r="K7" i="4"/>
  <c r="J11" i="4"/>
  <c r="J19" i="4"/>
  <c r="J29" i="4"/>
  <c r="J30" i="4"/>
  <c r="J33" i="4"/>
  <c r="J32" i="4"/>
  <c r="J12" i="4"/>
  <c r="J15" i="4"/>
  <c r="J24" i="4"/>
  <c r="J14" i="4"/>
  <c r="J16" i="4"/>
  <c r="J34" i="4"/>
  <c r="J20" i="4"/>
  <c r="K9" i="4" l="1"/>
  <c r="K14" i="4"/>
  <c r="K17" i="4"/>
  <c r="K25" i="4"/>
  <c r="K28" i="4"/>
  <c r="K30" i="4"/>
  <c r="K35" i="4"/>
  <c r="K13" i="4"/>
  <c r="K32" i="4"/>
  <c r="K33" i="4"/>
  <c r="K11" i="4"/>
  <c r="K19" i="4"/>
  <c r="K21" i="4"/>
  <c r="K27" i="4"/>
  <c r="K31" i="4"/>
  <c r="K29" i="4"/>
  <c r="K18" i="4"/>
  <c r="L7" i="4"/>
  <c r="K22" i="4"/>
  <c r="K15" i="4"/>
  <c r="K20" i="4"/>
  <c r="K12" i="4"/>
  <c r="K16" i="4"/>
  <c r="K23" i="4"/>
  <c r="K24" i="4"/>
  <c r="K26" i="4"/>
  <c r="K34" i="4"/>
  <c r="L11" i="4" l="1"/>
  <c r="L18" i="4"/>
  <c r="L13" i="4"/>
  <c r="L24" i="4"/>
  <c r="L22" i="4"/>
  <c r="L33" i="4"/>
  <c r="L30" i="4"/>
  <c r="L31" i="4"/>
  <c r="L34" i="4"/>
  <c r="L28" i="4"/>
  <c r="L35" i="4"/>
  <c r="M7" i="4"/>
  <c r="L27" i="4"/>
  <c r="L16" i="4"/>
  <c r="L20" i="4"/>
  <c r="L21" i="4"/>
  <c r="L19" i="4"/>
  <c r="L23" i="4"/>
  <c r="L17" i="4"/>
  <c r="L25" i="4"/>
  <c r="L26" i="4"/>
  <c r="L29" i="4"/>
  <c r="L9" i="4"/>
  <c r="L14" i="4"/>
  <c r="L12" i="4"/>
  <c r="L15" i="4"/>
  <c r="L32" i="4"/>
  <c r="M14" i="4" l="1"/>
  <c r="M9" i="4"/>
  <c r="M25" i="4"/>
  <c r="M30" i="4"/>
  <c r="M33" i="4"/>
  <c r="M21" i="4"/>
  <c r="M26" i="4"/>
  <c r="M16" i="4"/>
  <c r="M24" i="4"/>
  <c r="M22" i="4"/>
  <c r="M29" i="4"/>
  <c r="M11" i="4"/>
  <c r="M13" i="4"/>
  <c r="M20" i="4"/>
  <c r="M12" i="4"/>
  <c r="M15" i="4"/>
  <c r="M18" i="4"/>
  <c r="M19" i="4"/>
  <c r="N7" i="4"/>
  <c r="M34" i="4"/>
  <c r="M31" i="4"/>
  <c r="M27" i="4"/>
  <c r="M35" i="4"/>
  <c r="M17" i="4"/>
  <c r="M23" i="4"/>
  <c r="M32" i="4"/>
  <c r="M28" i="4"/>
  <c r="N12" i="4" l="1"/>
  <c r="N19" i="4"/>
  <c r="N16" i="4"/>
  <c r="N21" i="4"/>
  <c r="N27" i="4"/>
  <c r="N35" i="4"/>
  <c r="N26" i="4"/>
  <c r="N28" i="4"/>
  <c r="N25" i="4"/>
  <c r="N15" i="4"/>
  <c r="N23" i="4"/>
  <c r="N18" i="4"/>
  <c r="N29" i="4"/>
  <c r="N33" i="4"/>
  <c r="N31" i="4"/>
  <c r="O7" i="4"/>
  <c r="N14" i="4"/>
  <c r="N9" i="4"/>
  <c r="N24" i="4"/>
  <c r="N34" i="4"/>
  <c r="N13" i="4"/>
  <c r="N22" i="4"/>
  <c r="N17" i="4"/>
  <c r="N32" i="4"/>
  <c r="N30" i="4"/>
  <c r="N20" i="4"/>
  <c r="N11" i="4"/>
  <c r="O11" i="4" l="1"/>
  <c r="O19" i="4"/>
  <c r="O22" i="4"/>
  <c r="O26" i="4"/>
  <c r="O30" i="4"/>
  <c r="O28" i="4"/>
  <c r="O35" i="4"/>
  <c r="O15" i="4"/>
  <c r="O27" i="4"/>
  <c r="O31" i="4"/>
  <c r="O16" i="4"/>
  <c r="O21" i="4"/>
  <c r="O32" i="4"/>
  <c r="O33" i="4"/>
  <c r="O20" i="4"/>
  <c r="O25" i="4"/>
  <c r="P7" i="4"/>
  <c r="O23" i="4"/>
  <c r="O24" i="4"/>
  <c r="O12" i="4"/>
  <c r="O17" i="4"/>
  <c r="O29" i="4"/>
  <c r="O9" i="4"/>
  <c r="O13" i="4"/>
  <c r="O14" i="4"/>
  <c r="O18" i="4"/>
  <c r="O34" i="4"/>
  <c r="P11" i="4" l="1"/>
  <c r="P16" i="4"/>
  <c r="P18" i="4"/>
  <c r="P19" i="4"/>
  <c r="P23" i="4"/>
  <c r="P22" i="4"/>
  <c r="P33" i="4"/>
  <c r="Q7" i="4"/>
  <c r="P17" i="4"/>
  <c r="P20" i="4"/>
  <c r="P21" i="4"/>
  <c r="P28" i="4"/>
  <c r="P24" i="4"/>
  <c r="P34" i="4"/>
  <c r="P12" i="4"/>
  <c r="P6" i="4"/>
  <c r="P25" i="4"/>
  <c r="P26" i="4"/>
  <c r="P27" i="4"/>
  <c r="P29" i="4"/>
  <c r="P35" i="4"/>
  <c r="P9" i="4"/>
  <c r="P14" i="4"/>
  <c r="P13" i="4"/>
  <c r="P15" i="4"/>
  <c r="P31" i="4"/>
  <c r="P30" i="4"/>
  <c r="P32" i="4"/>
  <c r="Q14" i="4" l="1"/>
  <c r="R7" i="4"/>
  <c r="Q24" i="4"/>
  <c r="Q30" i="4"/>
  <c r="Q31" i="4"/>
  <c r="Q23" i="4"/>
  <c r="Q29" i="4"/>
  <c r="Q9" i="4"/>
  <c r="Q12" i="4"/>
  <c r="Q20" i="4"/>
  <c r="Q19" i="4"/>
  <c r="Q33" i="4"/>
  <c r="Q28" i="4"/>
  <c r="Q32" i="4"/>
  <c r="Q11" i="4"/>
  <c r="Q16" i="4"/>
  <c r="Q25" i="4"/>
  <c r="Q22" i="4"/>
  <c r="Q34" i="4"/>
  <c r="Q27" i="4"/>
  <c r="Q13" i="4"/>
  <c r="Q15" i="4"/>
  <c r="Q17" i="4"/>
  <c r="Q18" i="4"/>
  <c r="Q26" i="4"/>
  <c r="Q35" i="4"/>
  <c r="Q21" i="4"/>
  <c r="S7" i="4" l="1"/>
  <c r="R11" i="4"/>
  <c r="R22" i="4"/>
  <c r="R29" i="4"/>
  <c r="R19" i="4"/>
  <c r="R33" i="4"/>
  <c r="R30" i="4"/>
  <c r="R12" i="4"/>
  <c r="R14" i="4"/>
  <c r="R23" i="4"/>
  <c r="R25" i="4"/>
  <c r="R34" i="4"/>
  <c r="R27" i="4"/>
  <c r="R26" i="4"/>
  <c r="R21" i="4"/>
  <c r="R9" i="4"/>
  <c r="R18" i="4"/>
  <c r="R17" i="4"/>
  <c r="R16" i="4"/>
  <c r="R20" i="4"/>
  <c r="R13" i="4"/>
  <c r="R15" i="4"/>
  <c r="R24" i="4"/>
  <c r="R32" i="4"/>
  <c r="R35" i="4"/>
  <c r="R28" i="4"/>
  <c r="R31" i="4"/>
  <c r="S11" i="4" l="1"/>
  <c r="S16" i="4"/>
  <c r="S22" i="4"/>
  <c r="S27" i="4"/>
  <c r="S13" i="4"/>
  <c r="S34" i="4"/>
  <c r="S31" i="4"/>
  <c r="S12" i="4"/>
  <c r="S21" i="4"/>
  <c r="S15" i="4"/>
  <c r="S29" i="4"/>
  <c r="S30" i="4"/>
  <c r="S9" i="4"/>
  <c r="S19" i="4"/>
  <c r="S18" i="4"/>
  <c r="S14" i="4"/>
  <c r="S33" i="4"/>
  <c r="T7" i="4"/>
  <c r="S17" i="4"/>
  <c r="S23" i="4"/>
  <c r="S32" i="4"/>
  <c r="S20" i="4"/>
  <c r="S35" i="4"/>
  <c r="S24" i="4"/>
  <c r="S26" i="4"/>
  <c r="S25" i="4"/>
  <c r="S28" i="4"/>
  <c r="T11" i="4" l="1"/>
  <c r="U7" i="4"/>
  <c r="T21" i="4"/>
  <c r="T14" i="4"/>
  <c r="T30" i="4"/>
  <c r="T23" i="4"/>
  <c r="T35" i="4"/>
  <c r="T15" i="4"/>
  <c r="T17" i="4"/>
  <c r="T20" i="4"/>
  <c r="T12" i="4"/>
  <c r="T31" i="4"/>
  <c r="T33" i="4"/>
  <c r="T9" i="4"/>
  <c r="T18" i="4"/>
  <c r="T25" i="4"/>
  <c r="T13" i="4"/>
  <c r="T27" i="4"/>
  <c r="T34" i="4"/>
  <c r="T16" i="4"/>
  <c r="T19" i="4"/>
  <c r="T26" i="4"/>
  <c r="T24" i="4"/>
  <c r="T22" i="4"/>
  <c r="T28" i="4"/>
  <c r="T29" i="4"/>
  <c r="T32" i="4"/>
  <c r="U14" i="4" l="1"/>
  <c r="U11" i="4"/>
  <c r="U19" i="4"/>
  <c r="U22" i="4"/>
  <c r="U21" i="4"/>
  <c r="U35" i="4"/>
  <c r="U32" i="4"/>
  <c r="U16" i="4"/>
  <c r="U24" i="4"/>
  <c r="U25" i="4"/>
  <c r="U26" i="4"/>
  <c r="U27" i="4"/>
  <c r="U17" i="4"/>
  <c r="U9" i="4"/>
  <c r="U34" i="4"/>
  <c r="U15" i="4"/>
  <c r="U12" i="4"/>
  <c r="U20" i="4"/>
  <c r="U23" i="4"/>
  <c r="U28" i="4"/>
  <c r="U18" i="4"/>
  <c r="U31" i="4"/>
  <c r="U33" i="4"/>
  <c r="U13" i="4"/>
  <c r="V7" i="4"/>
  <c r="U30" i="4"/>
  <c r="U29" i="4"/>
  <c r="V12" i="4" l="1"/>
  <c r="V22" i="4"/>
  <c r="V17" i="4"/>
  <c r="V29" i="4"/>
  <c r="V33" i="4"/>
  <c r="V26" i="4"/>
  <c r="V19" i="4"/>
  <c r="V13" i="4"/>
  <c r="V23" i="4"/>
  <c r="V24" i="4"/>
  <c r="V34" i="4"/>
  <c r="V32" i="4"/>
  <c r="V14" i="4"/>
  <c r="V11" i="4"/>
  <c r="V21" i="4"/>
  <c r="V25" i="4"/>
  <c r="V9" i="4"/>
  <c r="V15" i="4"/>
  <c r="V28" i="4"/>
  <c r="V20" i="4"/>
  <c r="V31" i="4"/>
  <c r="V27" i="4"/>
  <c r="V35" i="4"/>
  <c r="W7" i="4"/>
  <c r="V16" i="4"/>
  <c r="V30" i="4"/>
  <c r="V18" i="4"/>
  <c r="W9" i="4" l="1"/>
  <c r="W13" i="4"/>
  <c r="W18" i="4"/>
  <c r="W16" i="4"/>
  <c r="W24" i="4"/>
  <c r="W17" i="4"/>
  <c r="W33" i="4"/>
  <c r="W11" i="4"/>
  <c r="W14" i="4"/>
  <c r="W21" i="4"/>
  <c r="W20" i="4"/>
  <c r="W29" i="4"/>
  <c r="W34" i="4"/>
  <c r="X7" i="4"/>
  <c r="W19" i="4"/>
  <c r="W22" i="4"/>
  <c r="W27" i="4"/>
  <c r="W25" i="4"/>
  <c r="W6" i="4"/>
  <c r="W15" i="4"/>
  <c r="W32" i="4"/>
  <c r="W30" i="4"/>
  <c r="W26" i="4"/>
  <c r="W28" i="4"/>
  <c r="W35" i="4"/>
  <c r="W12" i="4"/>
  <c r="W23" i="4"/>
  <c r="W31" i="4"/>
  <c r="X11" i="4" l="1"/>
  <c r="X17" i="4"/>
  <c r="X20" i="4"/>
  <c r="X26" i="4"/>
  <c r="X32" i="4"/>
  <c r="X22" i="4"/>
  <c r="X34" i="4"/>
  <c r="X14" i="4"/>
  <c r="X23" i="4"/>
  <c r="Y7" i="4"/>
  <c r="X13" i="4"/>
  <c r="X25" i="4"/>
  <c r="X19" i="4"/>
  <c r="X24" i="4"/>
  <c r="X27" i="4"/>
  <c r="X35" i="4"/>
  <c r="X30" i="4"/>
  <c r="X16" i="4"/>
  <c r="X29" i="4"/>
  <c r="X12" i="4"/>
  <c r="X18" i="4"/>
  <c r="X15" i="4"/>
  <c r="X31" i="4"/>
  <c r="X28" i="4"/>
  <c r="X9" i="4"/>
  <c r="X21" i="4"/>
  <c r="X33" i="4"/>
  <c r="Y13" i="4" l="1"/>
  <c r="Y15" i="4"/>
  <c r="Y17" i="4"/>
  <c r="Y20" i="4"/>
  <c r="Y27" i="4"/>
  <c r="Y21" i="4"/>
  <c r="Y31" i="4"/>
  <c r="Y9" i="4"/>
  <c r="Y24" i="4"/>
  <c r="Y30" i="4"/>
  <c r="Y22" i="4"/>
  <c r="Y35" i="4"/>
  <c r="Y14" i="4"/>
  <c r="Z7" i="4"/>
  <c r="Y19" i="4"/>
  <c r="Y25" i="4"/>
  <c r="Y33" i="4"/>
  <c r="Y26" i="4"/>
  <c r="Y28" i="4"/>
  <c r="Y12" i="4"/>
  <c r="Y34" i="4"/>
  <c r="Y18" i="4"/>
  <c r="Y29" i="4"/>
  <c r="Y11" i="4"/>
  <c r="Y16" i="4"/>
  <c r="Y23" i="4"/>
  <c r="Y32" i="4"/>
  <c r="Z12" i="4" l="1"/>
  <c r="Z15" i="4"/>
  <c r="Z27" i="4"/>
  <c r="Z13" i="4"/>
  <c r="Z22" i="4"/>
  <c r="Z24" i="4"/>
  <c r="Z16" i="4"/>
  <c r="Z33" i="4"/>
  <c r="Z31" i="4"/>
  <c r="Z25" i="4"/>
  <c r="Z17" i="4"/>
  <c r="Z11" i="4"/>
  <c r="Z28" i="4"/>
  <c r="Z35" i="4"/>
  <c r="Z19" i="4"/>
  <c r="Z21" i="4"/>
  <c r="Z9" i="4"/>
  <c r="Z23" i="4"/>
  <c r="Z26" i="4"/>
  <c r="Z20" i="4"/>
  <c r="Z34" i="4"/>
  <c r="AA7" i="4"/>
  <c r="Z14" i="4"/>
  <c r="Z30" i="4"/>
  <c r="Z32" i="4"/>
  <c r="Z29" i="4"/>
  <c r="Z18" i="4"/>
  <c r="AA11" i="4" l="1"/>
  <c r="AA13" i="4"/>
  <c r="AA22" i="4"/>
  <c r="AA27" i="4"/>
  <c r="AA31" i="4"/>
  <c r="AA33" i="4"/>
  <c r="AA29" i="4"/>
  <c r="AA17" i="4"/>
  <c r="AA18" i="4"/>
  <c r="AA15" i="4"/>
  <c r="AA14" i="4"/>
  <c r="AA25" i="4"/>
  <c r="AA24" i="4"/>
  <c r="AB7" i="4"/>
  <c r="AA16" i="4"/>
  <c r="AA23" i="4"/>
  <c r="AA32" i="4"/>
  <c r="AA20" i="4"/>
  <c r="AA34" i="4"/>
  <c r="AA19" i="4"/>
  <c r="AA30" i="4"/>
  <c r="AA12" i="4"/>
  <c r="AA35" i="4"/>
  <c r="AA9" i="4"/>
  <c r="AA21" i="4"/>
  <c r="AA28" i="4"/>
  <c r="AA26" i="4"/>
  <c r="AB11" i="4" l="1"/>
  <c r="AB18" i="4"/>
  <c r="AB13" i="4"/>
  <c r="AB31" i="4"/>
  <c r="AB15" i="4"/>
  <c r="AB30" i="4"/>
  <c r="AB29" i="4"/>
  <c r="AB14" i="4"/>
  <c r="AB24" i="4"/>
  <c r="AB27" i="4"/>
  <c r="AB16" i="4"/>
  <c r="AB20" i="4"/>
  <c r="AB21" i="4"/>
  <c r="AB19" i="4"/>
  <c r="AB23" i="4"/>
  <c r="AB33" i="4"/>
  <c r="AB32" i="4"/>
  <c r="AB34" i="4"/>
  <c r="AB9" i="4"/>
  <c r="AB12" i="4"/>
  <c r="AC7" i="4"/>
  <c r="AB35" i="4"/>
  <c r="AB17" i="4"/>
  <c r="AB25" i="4"/>
  <c r="AB26" i="4"/>
  <c r="AB22" i="4"/>
  <c r="AB28" i="4"/>
  <c r="AC14" i="4" l="1"/>
  <c r="AC9" i="4"/>
  <c r="AC20" i="4"/>
  <c r="AC23" i="4"/>
  <c r="AC33" i="4"/>
  <c r="AD7" i="4"/>
  <c r="AC28" i="4"/>
  <c r="AC29" i="4"/>
  <c r="AC15" i="4"/>
  <c r="AC18" i="4"/>
  <c r="AC25" i="4"/>
  <c r="AC30" i="4"/>
  <c r="AC34" i="4"/>
  <c r="AC12" i="4"/>
  <c r="AC26" i="4"/>
  <c r="AC16" i="4"/>
  <c r="AC19" i="4"/>
  <c r="AC11" i="4"/>
  <c r="AC35" i="4"/>
  <c r="AC13" i="4"/>
  <c r="AC24" i="4"/>
  <c r="AC32" i="4"/>
  <c r="AC27" i="4"/>
  <c r="AC21" i="4"/>
  <c r="AC17" i="4"/>
  <c r="AC22" i="4"/>
  <c r="AC31" i="4"/>
  <c r="AD12" i="4" l="1"/>
  <c r="AD22" i="4"/>
  <c r="AD17" i="4"/>
  <c r="AD21" i="4"/>
  <c r="AD25" i="4"/>
  <c r="AD33" i="4"/>
  <c r="AD20" i="4"/>
  <c r="AD34" i="4"/>
  <c r="AD9" i="4"/>
  <c r="AD27" i="4"/>
  <c r="AE7" i="4"/>
  <c r="AD16" i="4"/>
  <c r="AD24" i="4"/>
  <c r="AD32" i="4"/>
  <c r="AD6" i="4"/>
  <c r="AD23" i="4"/>
  <c r="AD18" i="4"/>
  <c r="AD28" i="4"/>
  <c r="AD26" i="4"/>
  <c r="AD31" i="4"/>
  <c r="AD29" i="4"/>
  <c r="AD14" i="4"/>
  <c r="AD15" i="4"/>
  <c r="AD13" i="4"/>
  <c r="AD19" i="4"/>
  <c r="AD35" i="4"/>
  <c r="AD11" i="4"/>
  <c r="AD30" i="4"/>
  <c r="AE11" i="4" l="1"/>
  <c r="AE15" i="4"/>
  <c r="AE17" i="4"/>
  <c r="AE32" i="4"/>
  <c r="AE19" i="4"/>
  <c r="AE24" i="4"/>
  <c r="AE28" i="4"/>
  <c r="AF7" i="4"/>
  <c r="AE20" i="4"/>
  <c r="AE18" i="4"/>
  <c r="AE25" i="4"/>
  <c r="AE31" i="4"/>
  <c r="AE26" i="4"/>
  <c r="AE30" i="4"/>
  <c r="AE29" i="4"/>
  <c r="AE9" i="4"/>
  <c r="AE13" i="4"/>
  <c r="AE23" i="4"/>
  <c r="AE27" i="4"/>
  <c r="AE16" i="4"/>
  <c r="AE35" i="4"/>
  <c r="AE21" i="4"/>
  <c r="AE33" i="4"/>
  <c r="AE12" i="4"/>
  <c r="AE22" i="4"/>
  <c r="AE34" i="4"/>
  <c r="AE14" i="4"/>
  <c r="AF9" i="4" l="1"/>
  <c r="AF14" i="4"/>
  <c r="AF18" i="4"/>
  <c r="AF21" i="4"/>
  <c r="AF24" i="4"/>
  <c r="AF30" i="4"/>
  <c r="AF33" i="4"/>
  <c r="AF19" i="4"/>
  <c r="AF12" i="4"/>
  <c r="AF15" i="4"/>
  <c r="AF27" i="4"/>
  <c r="AF11" i="4"/>
  <c r="AF16" i="4"/>
  <c r="AF20" i="4"/>
  <c r="AF26" i="4"/>
  <c r="AF28" i="4"/>
  <c r="AF29" i="4"/>
  <c r="AF34" i="4"/>
  <c r="AG7" i="4"/>
  <c r="AF17" i="4"/>
  <c r="AF25" i="4"/>
  <c r="AF22" i="4"/>
  <c r="AF35" i="4"/>
  <c r="AF23" i="4"/>
  <c r="AF32" i="4"/>
  <c r="AF13" i="4"/>
  <c r="AF31" i="4"/>
  <c r="AG14" i="4" l="1"/>
  <c r="AH7" i="4"/>
  <c r="AG19" i="4"/>
  <c r="AG30" i="4"/>
  <c r="AG34" i="4"/>
  <c r="AG28" i="4"/>
  <c r="AG27" i="4"/>
  <c r="AG9" i="4"/>
  <c r="AG12" i="4"/>
  <c r="AG24" i="4"/>
  <c r="AG21" i="4"/>
  <c r="AG35" i="4"/>
  <c r="AG22" i="4"/>
  <c r="AG23" i="4"/>
  <c r="AG15" i="4"/>
  <c r="AG25" i="4"/>
  <c r="AG26" i="4"/>
  <c r="AG32" i="4"/>
  <c r="AG11" i="4"/>
  <c r="AG16" i="4"/>
  <c r="AG20" i="4"/>
  <c r="AG31" i="4"/>
  <c r="AG18" i="4"/>
  <c r="AG29" i="4"/>
  <c r="AG13" i="4"/>
  <c r="AG17" i="4"/>
  <c r="AG33" i="4"/>
  <c r="AH12" i="4" l="1"/>
  <c r="AH14" i="4"/>
  <c r="AH23" i="4"/>
  <c r="AH29" i="4"/>
  <c r="AH31" i="4"/>
  <c r="AH25" i="4"/>
  <c r="AH20" i="4"/>
  <c r="AH35" i="4"/>
  <c r="AH13" i="4"/>
  <c r="AH15" i="4"/>
  <c r="AH19" i="4"/>
  <c r="AH17" i="4"/>
  <c r="AH33" i="4"/>
  <c r="AH26" i="4"/>
  <c r="AH27" i="4"/>
  <c r="AI7" i="4"/>
  <c r="AH11" i="4"/>
  <c r="AH22" i="4"/>
  <c r="AH21" i="4"/>
  <c r="AH9" i="4"/>
  <c r="AH18" i="4"/>
  <c r="AH24" i="4"/>
  <c r="AH32" i="4"/>
  <c r="AH34" i="4"/>
  <c r="AH16" i="4"/>
  <c r="AH28" i="4"/>
  <c r="AH30" i="4"/>
  <c r="AI11" i="4" l="1"/>
  <c r="AI16" i="4"/>
  <c r="AI22" i="4"/>
  <c r="AI27" i="4"/>
  <c r="AI29" i="4"/>
  <c r="AI31" i="4"/>
  <c r="AI26" i="4"/>
  <c r="AI30" i="4"/>
  <c r="AI13" i="4"/>
  <c r="AI9" i="4"/>
  <c r="AI14" i="4"/>
  <c r="AI25" i="4"/>
  <c r="AI28" i="4"/>
  <c r="AJ7" i="4"/>
  <c r="AI17" i="4"/>
  <c r="AI23" i="4"/>
  <c r="AI32" i="4"/>
  <c r="AI24" i="4"/>
  <c r="AI33" i="4"/>
  <c r="AI19" i="4"/>
  <c r="AI12" i="4"/>
  <c r="AI21" i="4"/>
  <c r="AI15" i="4"/>
  <c r="AI34" i="4"/>
  <c r="AI18" i="4"/>
  <c r="AI20" i="4"/>
  <c r="AI35" i="4"/>
  <c r="AJ11" i="4" l="1"/>
  <c r="AK7" i="4"/>
  <c r="AJ26" i="4"/>
  <c r="AJ27" i="4"/>
  <c r="AJ32" i="4"/>
  <c r="AJ28" i="4"/>
  <c r="AJ12" i="4"/>
  <c r="AJ24" i="4"/>
  <c r="AJ19" i="4"/>
  <c r="AJ15" i="4"/>
  <c r="AJ22" i="4"/>
  <c r="AJ9" i="4"/>
  <c r="AJ18" i="4"/>
  <c r="AJ21" i="4"/>
  <c r="AJ29" i="4"/>
  <c r="AJ16" i="4"/>
  <c r="AJ20" i="4"/>
  <c r="AJ30" i="4"/>
  <c r="AJ33" i="4"/>
  <c r="AJ23" i="4"/>
  <c r="AJ35" i="4"/>
  <c r="AJ17" i="4"/>
  <c r="AJ14" i="4"/>
  <c r="AJ31" i="4"/>
  <c r="AJ13" i="4"/>
  <c r="AJ34" i="4"/>
  <c r="AJ25" i="4"/>
  <c r="AK14" i="4" l="1"/>
  <c r="AK6" i="4"/>
  <c r="AK24" i="4"/>
  <c r="AK22" i="4"/>
  <c r="AK28" i="4"/>
  <c r="AK27" i="4"/>
  <c r="AK29" i="4"/>
  <c r="AK15" i="4"/>
  <c r="AL7" i="4"/>
  <c r="AK23" i="4"/>
  <c r="AK18" i="4"/>
  <c r="AK31" i="4"/>
  <c r="AK13" i="4"/>
  <c r="AK25" i="4"/>
  <c r="AK21" i="4"/>
  <c r="AK11" i="4"/>
  <c r="AK33" i="4"/>
  <c r="AK32" i="4"/>
  <c r="AK17" i="4"/>
  <c r="AK30" i="4"/>
  <c r="AK16" i="4"/>
  <c r="AK12" i="4"/>
  <c r="AK20" i="4"/>
  <c r="AK26" i="4"/>
  <c r="AK34" i="4"/>
  <c r="AK9" i="4"/>
  <c r="AK19" i="4"/>
  <c r="AK35" i="4"/>
  <c r="AL12" i="4" l="1"/>
  <c r="AL22" i="4"/>
  <c r="AL17" i="4"/>
  <c r="AL21" i="4"/>
  <c r="AL25" i="4"/>
  <c r="AL30" i="4"/>
  <c r="AL35" i="4"/>
  <c r="AL9" i="4"/>
  <c r="AL13" i="4"/>
  <c r="AL23" i="4"/>
  <c r="AL19" i="4"/>
  <c r="AL28" i="4"/>
  <c r="AL26" i="4"/>
  <c r="AL33" i="4"/>
  <c r="AL32" i="4"/>
  <c r="AL15" i="4"/>
  <c r="AL16" i="4"/>
  <c r="AL18" i="4"/>
  <c r="AL27" i="4"/>
  <c r="AL14" i="4"/>
  <c r="AL11" i="4"/>
  <c r="AL24" i="4"/>
  <c r="AL29" i="4"/>
  <c r="AL31" i="4"/>
  <c r="AL34" i="4"/>
  <c r="AM7" i="4"/>
  <c r="AL20" i="4"/>
  <c r="AM9" i="4" l="1"/>
  <c r="AM13" i="4"/>
  <c r="AM21" i="4"/>
  <c r="AM20" i="4"/>
  <c r="AM17" i="4"/>
  <c r="AM31" i="4"/>
  <c r="AM34" i="4"/>
  <c r="AM11" i="4"/>
  <c r="AM27" i="4"/>
  <c r="AM29" i="4"/>
  <c r="AN7" i="4"/>
  <c r="AM15" i="4"/>
  <c r="AM23" i="4"/>
  <c r="AM32" i="4"/>
  <c r="AM26" i="4"/>
  <c r="AM24" i="4"/>
  <c r="AM35" i="4"/>
  <c r="AM22" i="4"/>
  <c r="AM30" i="4"/>
  <c r="AM12" i="4"/>
  <c r="AM18" i="4"/>
  <c r="AM16" i="4"/>
  <c r="AM19" i="4"/>
  <c r="AM28" i="4"/>
  <c r="AM33" i="4"/>
  <c r="AM14" i="4"/>
  <c r="AM25" i="4"/>
  <c r="AN11" i="4" l="1"/>
  <c r="AN17" i="4"/>
  <c r="AN15" i="4"/>
  <c r="AN25" i="4"/>
  <c r="AN29" i="4"/>
  <c r="AN27" i="4"/>
  <c r="AN33" i="4"/>
  <c r="AO7" i="4"/>
  <c r="AN13" i="4"/>
  <c r="AN21" i="4"/>
  <c r="AN31" i="4"/>
  <c r="AN32" i="4"/>
  <c r="AN12" i="4"/>
  <c r="AN18" i="4"/>
  <c r="AN26" i="4"/>
  <c r="AN14" i="4"/>
  <c r="AN23" i="4"/>
  <c r="AN28" i="4"/>
  <c r="AN19" i="4"/>
  <c r="AN22" i="4"/>
  <c r="AN35" i="4"/>
  <c r="AN24" i="4"/>
  <c r="AN30" i="4"/>
  <c r="AN34" i="4"/>
  <c r="AN9" i="4"/>
  <c r="AN16" i="4"/>
  <c r="AN20" i="4"/>
  <c r="AO14" i="4" l="1"/>
  <c r="AP7" i="4"/>
  <c r="AO19" i="4"/>
  <c r="AO25" i="4"/>
  <c r="AO34" i="4"/>
  <c r="AO21" i="4"/>
  <c r="AO9" i="4"/>
  <c r="AO12" i="4"/>
  <c r="AO24" i="4"/>
  <c r="AO30" i="4"/>
  <c r="AO35" i="4"/>
  <c r="AO23" i="4"/>
  <c r="AO28" i="4"/>
  <c r="AO31" i="4"/>
  <c r="AO11" i="4"/>
  <c r="AO16" i="4"/>
  <c r="AO18" i="4"/>
  <c r="AO27" i="4"/>
  <c r="AO22" i="4"/>
  <c r="AO26" i="4"/>
  <c r="AO32" i="4"/>
  <c r="AO13" i="4"/>
  <c r="AO15" i="4"/>
  <c r="AO17" i="4"/>
  <c r="AO20" i="4"/>
  <c r="AO33" i="4"/>
  <c r="AO29" i="4"/>
  <c r="AP13" i="4" l="1"/>
  <c r="AP22" i="4"/>
  <c r="AP14" i="4"/>
  <c r="AP21" i="4"/>
  <c r="AP34" i="4"/>
  <c r="AP35" i="4"/>
  <c r="AP31" i="4"/>
  <c r="AP9" i="4"/>
  <c r="AP23" i="4"/>
  <c r="AP26" i="4"/>
  <c r="AP30" i="4"/>
  <c r="AP20" i="4"/>
  <c r="AP16" i="4"/>
  <c r="AP18" i="4"/>
  <c r="AQ7" i="4"/>
  <c r="AP11" i="4"/>
  <c r="AP19" i="4"/>
  <c r="AP28" i="4"/>
  <c r="AP27" i="4"/>
  <c r="AP32" i="4"/>
  <c r="AP25" i="4"/>
  <c r="AP12" i="4"/>
  <c r="AP15" i="4"/>
  <c r="AP24" i="4"/>
  <c r="AP29" i="4"/>
  <c r="AP33" i="4"/>
  <c r="AP17" i="4"/>
  <c r="AQ11" i="4" l="1"/>
  <c r="AQ13" i="4"/>
  <c r="AQ22" i="4"/>
  <c r="AQ18" i="4"/>
  <c r="AQ19" i="4"/>
  <c r="AQ34" i="4"/>
  <c r="AQ25" i="4"/>
  <c r="AQ28" i="4"/>
  <c r="AQ35" i="4"/>
  <c r="AR7" i="4"/>
  <c r="AQ16" i="4"/>
  <c r="AQ23" i="4"/>
  <c r="AQ24" i="4"/>
  <c r="AQ30" i="4"/>
  <c r="AQ20" i="4"/>
  <c r="AQ26" i="4"/>
  <c r="AQ12" i="4"/>
  <c r="AQ17" i="4"/>
  <c r="AQ29" i="4"/>
  <c r="AQ9" i="4"/>
  <c r="AQ14" i="4"/>
  <c r="AQ21" i="4"/>
  <c r="AQ32" i="4"/>
  <c r="AQ31" i="4"/>
  <c r="AQ33" i="4"/>
  <c r="AQ15" i="4"/>
  <c r="AQ27" i="4"/>
  <c r="AR11" i="4" l="1"/>
  <c r="AR18" i="4"/>
  <c r="AR13" i="4"/>
  <c r="AR24" i="4"/>
  <c r="AR28" i="4"/>
  <c r="AR33" i="4"/>
  <c r="AR27" i="4"/>
  <c r="AR20" i="4"/>
  <c r="AR31" i="4"/>
  <c r="AR34" i="4"/>
  <c r="AR19" i="4"/>
  <c r="AR12" i="4"/>
  <c r="AR22" i="4"/>
  <c r="AR16" i="4"/>
  <c r="AR21" i="4"/>
  <c r="AR23" i="4"/>
  <c r="AR30" i="4"/>
  <c r="AR9" i="4"/>
  <c r="AR25" i="4"/>
  <c r="AR17" i="4"/>
  <c r="AR6" i="4"/>
  <c r="AR26" i="4"/>
  <c r="AR15" i="4"/>
  <c r="AR29" i="4"/>
  <c r="AR35" i="4"/>
  <c r="AS7" i="4"/>
  <c r="AR32" i="4"/>
  <c r="AR14" i="4"/>
  <c r="AS14" i="4" l="1"/>
  <c r="AS9" i="4"/>
  <c r="AS20" i="4"/>
  <c r="AS30" i="4"/>
  <c r="AS32" i="4"/>
  <c r="AS11" i="4"/>
  <c r="AT7" i="4"/>
  <c r="AS18" i="4"/>
  <c r="AS25" i="4"/>
  <c r="AS12" i="4"/>
  <c r="AS33" i="4"/>
  <c r="AS27" i="4"/>
  <c r="AS26" i="4"/>
  <c r="AS31" i="4"/>
  <c r="AS24" i="4"/>
  <c r="AS35" i="4"/>
  <c r="AS15" i="4"/>
  <c r="AS21" i="4"/>
  <c r="AS13" i="4"/>
  <c r="AS23" i="4"/>
  <c r="AS28" i="4"/>
  <c r="AS16" i="4"/>
  <c r="AS19" i="4"/>
  <c r="AS22" i="4"/>
  <c r="AS34" i="4"/>
  <c r="AS17" i="4"/>
  <c r="AS29" i="4"/>
  <c r="AT12" i="4" l="1"/>
  <c r="AT21" i="4"/>
  <c r="AT11" i="4"/>
  <c r="AT13" i="4"/>
  <c r="AT23" i="4"/>
  <c r="AT18" i="4"/>
  <c r="AT25" i="4"/>
  <c r="AT27" i="4"/>
  <c r="AT34" i="4"/>
  <c r="AT30" i="4"/>
  <c r="AU7" i="4"/>
  <c r="AT14" i="4"/>
  <c r="AT24" i="4"/>
  <c r="AT29" i="4"/>
  <c r="AT35" i="4"/>
  <c r="AT22" i="4"/>
  <c r="AT20" i="4"/>
  <c r="AT15" i="4"/>
  <c r="AT9" i="4"/>
  <c r="AT19" i="4"/>
  <c r="AT28" i="4"/>
  <c r="AT26" i="4"/>
  <c r="AT31" i="4"/>
  <c r="AT16" i="4"/>
  <c r="AT32" i="4"/>
  <c r="AT17" i="4"/>
  <c r="AT33" i="4"/>
  <c r="AU11" i="4" l="1"/>
  <c r="AU15" i="4"/>
  <c r="AU23" i="4"/>
  <c r="AU27" i="4"/>
  <c r="AU24" i="4"/>
  <c r="AU31" i="4"/>
  <c r="AU21" i="4"/>
  <c r="AU16" i="4"/>
  <c r="AU35" i="4"/>
  <c r="AU12" i="4"/>
  <c r="AU14" i="4"/>
  <c r="AU20" i="4"/>
  <c r="AU30" i="4"/>
  <c r="AU29" i="4"/>
  <c r="AU32" i="4"/>
  <c r="AV7" i="4"/>
  <c r="AU17" i="4"/>
  <c r="AU25" i="4"/>
  <c r="AU19" i="4"/>
  <c r="AU9" i="4"/>
  <c r="AU13" i="4"/>
  <c r="AU22" i="4"/>
  <c r="AU26" i="4"/>
  <c r="AU18" i="4"/>
  <c r="AU28" i="4"/>
  <c r="AU33" i="4"/>
  <c r="AU34" i="4"/>
  <c r="AV11" i="4" l="1"/>
  <c r="AV33" i="4"/>
  <c r="AW7" i="4"/>
  <c r="AV13" i="4"/>
  <c r="AV21" i="4"/>
  <c r="AV23" i="4"/>
  <c r="AV17" i="4"/>
  <c r="AV35" i="4"/>
  <c r="AV34" i="4"/>
  <c r="AV12" i="4"/>
  <c r="AV18" i="4"/>
  <c r="AV28" i="4"/>
  <c r="AV24" i="4"/>
  <c r="AV14" i="4"/>
  <c r="AV19" i="4"/>
  <c r="AV25" i="4"/>
  <c r="AV16" i="4"/>
  <c r="AV31" i="4"/>
  <c r="AV29" i="4"/>
  <c r="AV26" i="4"/>
  <c r="AV22" i="4"/>
  <c r="AV9" i="4"/>
  <c r="AV20" i="4"/>
  <c r="AV27" i="4"/>
  <c r="AV32" i="4"/>
  <c r="AV15" i="4"/>
  <c r="AV30" i="4"/>
  <c r="AW14" i="4" l="1"/>
  <c r="AX7" i="4"/>
  <c r="AW19" i="4"/>
  <c r="AW18" i="4"/>
  <c r="AW32" i="4"/>
  <c r="AW23" i="4"/>
  <c r="AW27" i="4"/>
  <c r="AW13" i="4"/>
  <c r="AW35" i="4"/>
  <c r="AW9" i="4"/>
  <c r="AW12" i="4"/>
  <c r="AW24" i="4"/>
  <c r="AW30" i="4"/>
  <c r="AW33" i="4"/>
  <c r="AW28" i="4"/>
  <c r="AW29" i="4"/>
  <c r="AW20" i="4"/>
  <c r="AW34" i="4"/>
  <c r="AW17" i="4"/>
  <c r="AW31" i="4"/>
  <c r="AW11" i="4"/>
  <c r="AW16" i="4"/>
  <c r="AW22" i="4"/>
  <c r="AW21" i="4"/>
  <c r="AW25" i="4"/>
  <c r="AW26" i="4"/>
  <c r="AW15" i="4"/>
  <c r="AX12" i="4" l="1"/>
  <c r="AX14" i="4"/>
  <c r="AX22" i="4"/>
  <c r="AX28" i="4"/>
  <c r="AX31" i="4"/>
  <c r="AX30" i="4"/>
  <c r="AX13" i="4"/>
  <c r="AX29" i="4"/>
  <c r="AX35" i="4"/>
  <c r="AX9" i="4"/>
  <c r="AX17" i="4"/>
  <c r="AX19" i="4"/>
  <c r="AX16" i="4"/>
  <c r="AX33" i="4"/>
  <c r="AX25" i="4"/>
  <c r="AX15" i="4"/>
  <c r="AX32" i="4"/>
  <c r="AY7" i="4"/>
  <c r="AX11" i="4"/>
  <c r="AX18" i="4"/>
  <c r="AX24" i="4"/>
  <c r="AX20" i="4"/>
  <c r="AX34" i="4"/>
  <c r="AX26" i="4"/>
  <c r="AX27" i="4"/>
  <c r="AX23" i="4"/>
  <c r="AX21" i="4"/>
  <c r="AY9" i="4" l="1"/>
  <c r="AY16" i="4"/>
  <c r="AY22" i="4"/>
  <c r="AY27" i="4"/>
  <c r="AY14" i="4"/>
  <c r="AY35" i="4"/>
  <c r="AY20" i="4"/>
  <c r="AY11" i="4"/>
  <c r="AY32" i="4"/>
  <c r="AY23" i="4"/>
  <c r="AY28" i="4"/>
  <c r="AZ7" i="4"/>
  <c r="AY17" i="4"/>
  <c r="AY15" i="4"/>
  <c r="AY26" i="4"/>
  <c r="AY33" i="4"/>
  <c r="AY24" i="4"/>
  <c r="AY31" i="4"/>
  <c r="AY19" i="4"/>
  <c r="AY6" i="4"/>
  <c r="AY12" i="4"/>
  <c r="AY18" i="4"/>
  <c r="AY25" i="4"/>
  <c r="AY29" i="4"/>
  <c r="AY34" i="4"/>
  <c r="AY30" i="4"/>
  <c r="AY21" i="4"/>
  <c r="AY13" i="4"/>
  <c r="AZ11" i="4" l="1"/>
  <c r="AZ20" i="4"/>
  <c r="AZ13" i="4"/>
  <c r="AZ25" i="4"/>
  <c r="AZ19" i="4"/>
  <c r="AZ32" i="4"/>
  <c r="AZ23" i="4"/>
  <c r="AZ16" i="4"/>
  <c r="AZ24" i="4"/>
  <c r="AZ27" i="4"/>
  <c r="AZ33" i="4"/>
  <c r="AZ21" i="4"/>
  <c r="AZ22" i="4"/>
  <c r="AZ18" i="4"/>
  <c r="AZ26" i="4"/>
  <c r="AZ31" i="4"/>
  <c r="AZ30" i="4"/>
  <c r="AZ29" i="4"/>
  <c r="AZ34" i="4"/>
  <c r="AZ9" i="4"/>
  <c r="BA7" i="4"/>
  <c r="AZ12" i="4"/>
  <c r="AZ17" i="4"/>
  <c r="AZ15" i="4"/>
  <c r="AZ14" i="4"/>
  <c r="AZ35" i="4"/>
  <c r="AZ28" i="4"/>
  <c r="BA13" i="4" l="1"/>
  <c r="BA17" i="4"/>
  <c r="BA24" i="4"/>
  <c r="BA9" i="4"/>
  <c r="BA30" i="4"/>
  <c r="BA33" i="4"/>
  <c r="BA29" i="4"/>
  <c r="BA32" i="4"/>
  <c r="BA14" i="4"/>
  <c r="BA11" i="4"/>
  <c r="BB7" i="4"/>
  <c r="BA22" i="4"/>
  <c r="BA21" i="4"/>
  <c r="BA34" i="4"/>
  <c r="BA18" i="4"/>
  <c r="BA16" i="4"/>
  <c r="BA19" i="4"/>
  <c r="BA25" i="4"/>
  <c r="BA27" i="4"/>
  <c r="BA15" i="4"/>
  <c r="BA12" i="4"/>
  <c r="BA20" i="4"/>
  <c r="BA23" i="4"/>
  <c r="BA28" i="4"/>
  <c r="BA35" i="4"/>
  <c r="BA31" i="4"/>
  <c r="BA26" i="4"/>
  <c r="BB12" i="4" l="1"/>
  <c r="BB22" i="4"/>
  <c r="BB19" i="4"/>
  <c r="BB29" i="4"/>
  <c r="BB25" i="4"/>
  <c r="BB33" i="4"/>
  <c r="BB18" i="4"/>
  <c r="BB24" i="4"/>
  <c r="BB26" i="4"/>
  <c r="BB20" i="4"/>
  <c r="BB15" i="4"/>
  <c r="BB17" i="4"/>
  <c r="BB13" i="4"/>
  <c r="BB23" i="4"/>
  <c r="BB31" i="4"/>
  <c r="BB34" i="4"/>
  <c r="BC7" i="4"/>
  <c r="BB28" i="4"/>
  <c r="BB32" i="4"/>
  <c r="BB14" i="4"/>
  <c r="BB11" i="4"/>
  <c r="BB21" i="4"/>
  <c r="BB9" i="4"/>
  <c r="BB30" i="4"/>
  <c r="BB27" i="4"/>
  <c r="BB16" i="4"/>
  <c r="BB35" i="4"/>
  <c r="BC11" i="4" l="1"/>
  <c r="BC14" i="4"/>
  <c r="BC21" i="4"/>
  <c r="BC20" i="4"/>
  <c r="BC31" i="4"/>
  <c r="BC26" i="4"/>
  <c r="BC34" i="4"/>
  <c r="BC16" i="4"/>
  <c r="BC33" i="4"/>
  <c r="BD7" i="4"/>
  <c r="BC15" i="4"/>
  <c r="BC22" i="4"/>
  <c r="BC27" i="4"/>
  <c r="BC19" i="4"/>
  <c r="BC30" i="4"/>
  <c r="BC35" i="4"/>
  <c r="BC18" i="4"/>
  <c r="BC12" i="4"/>
  <c r="BC17" i="4"/>
  <c r="BC23" i="4"/>
  <c r="BC24" i="4"/>
  <c r="BC29" i="4"/>
  <c r="BC32" i="4"/>
  <c r="BC9" i="4"/>
  <c r="BC13" i="4"/>
  <c r="BC28" i="4"/>
  <c r="BC25" i="4"/>
  <c r="BD11" i="4" l="1"/>
  <c r="BD13" i="4"/>
  <c r="BD15" i="4"/>
  <c r="BD19" i="4"/>
  <c r="BD24" i="4"/>
  <c r="BD23" i="4"/>
  <c r="BD33" i="4"/>
  <c r="BD22" i="4"/>
  <c r="BD12" i="4"/>
  <c r="BD21" i="4"/>
  <c r="BD28" i="4"/>
  <c r="BE7" i="4"/>
  <c r="BD18" i="4"/>
  <c r="BD17" i="4"/>
  <c r="BD25" i="4"/>
  <c r="BD34" i="4"/>
  <c r="BD14" i="4"/>
  <c r="BD31" i="4"/>
  <c r="BD30" i="4"/>
  <c r="BD9" i="4"/>
  <c r="BD16" i="4"/>
  <c r="BD20" i="4"/>
  <c r="BD26" i="4"/>
  <c r="BD29" i="4"/>
  <c r="BD35" i="4"/>
  <c r="BD32" i="4"/>
  <c r="BD27" i="4"/>
  <c r="BE9" i="4" l="1"/>
  <c r="BE12" i="4"/>
  <c r="BE24" i="4"/>
  <c r="BE25" i="4"/>
  <c r="BE32" i="4"/>
  <c r="BE21" i="4"/>
  <c r="BE28" i="4"/>
  <c r="BE33" i="4"/>
  <c r="BE26" i="4"/>
  <c r="BE34" i="4"/>
  <c r="BE19" i="4"/>
  <c r="BE35" i="4"/>
  <c r="BE11" i="4"/>
  <c r="BE16" i="4"/>
  <c r="BE14" i="4"/>
  <c r="BE30" i="4"/>
  <c r="BE29" i="4"/>
  <c r="BE23" i="4"/>
  <c r="BF7" i="4"/>
  <c r="BE27" i="4"/>
  <c r="BE15" i="4"/>
  <c r="BE17" i="4"/>
  <c r="BE18" i="4"/>
  <c r="BE31" i="4"/>
  <c r="BE20" i="4"/>
  <c r="BE13" i="4"/>
  <c r="BE22" i="4"/>
  <c r="BF12" i="4" l="1"/>
  <c r="BF9" i="4"/>
  <c r="BF23" i="4"/>
  <c r="BF26" i="4"/>
  <c r="BF20" i="4"/>
  <c r="BF33" i="4"/>
  <c r="BF21" i="4"/>
  <c r="BF28" i="4"/>
  <c r="BF34" i="4"/>
  <c r="BF27" i="4"/>
  <c r="BF6" i="4"/>
  <c r="BF11" i="4"/>
  <c r="BF19" i="4"/>
  <c r="BF30" i="4"/>
  <c r="BF16" i="4"/>
  <c r="BF25" i="4"/>
  <c r="BF13" i="4"/>
  <c r="BF15" i="4"/>
  <c r="BF24" i="4"/>
  <c r="BF31" i="4"/>
  <c r="BG7" i="4"/>
  <c r="BF14" i="4"/>
  <c r="BF22" i="4"/>
  <c r="BF17" i="4"/>
  <c r="BF18" i="4"/>
  <c r="BF32" i="4"/>
  <c r="BF35" i="4"/>
  <c r="BF29" i="4"/>
  <c r="BG11" i="4" l="1"/>
  <c r="BG13" i="4"/>
  <c r="BG23" i="4"/>
  <c r="BG30" i="4"/>
  <c r="BH7" i="4"/>
  <c r="BG16" i="4"/>
  <c r="BG18" i="4"/>
  <c r="BG28" i="4"/>
  <c r="BG15" i="4"/>
  <c r="BG17" i="4"/>
  <c r="BG35" i="4"/>
  <c r="BG12" i="4"/>
  <c r="BG21" i="4"/>
  <c r="BG27" i="4"/>
  <c r="BG31" i="4"/>
  <c r="BG32" i="4"/>
  <c r="BG19" i="4"/>
  <c r="BG26" i="4"/>
  <c r="BG29" i="4"/>
  <c r="BG9" i="4"/>
  <c r="BG14" i="4"/>
  <c r="BG22" i="4"/>
  <c r="BG25" i="4"/>
  <c r="BG20" i="4"/>
  <c r="BG33" i="4"/>
  <c r="BG24" i="4"/>
  <c r="BG34" i="4"/>
  <c r="BH9" i="4" l="1"/>
  <c r="BH17" i="4"/>
  <c r="BH21" i="4"/>
  <c r="BI7" i="4"/>
  <c r="BH25" i="4"/>
  <c r="BH15" i="4"/>
  <c r="BH14" i="4"/>
  <c r="BH11" i="4"/>
  <c r="BH26" i="4"/>
  <c r="BH28" i="4"/>
  <c r="BH29" i="4"/>
  <c r="BH12" i="4"/>
  <c r="BH33" i="4"/>
  <c r="BH35" i="4"/>
  <c r="BH24" i="4"/>
  <c r="BH22" i="4"/>
  <c r="BH18" i="4"/>
  <c r="BH13" i="4"/>
  <c r="BH31" i="4"/>
  <c r="BH23" i="4"/>
  <c r="BH30" i="4"/>
  <c r="BH34" i="4"/>
  <c r="BH20" i="4"/>
  <c r="BH19" i="4"/>
  <c r="BH32" i="4"/>
  <c r="BH16" i="4"/>
  <c r="BH27" i="4"/>
  <c r="BI15" i="4" l="1"/>
  <c r="BI18" i="4"/>
  <c r="BI25" i="4"/>
  <c r="BI23" i="4"/>
  <c r="BI33" i="4"/>
  <c r="BI12" i="4"/>
  <c r="BI28" i="4"/>
  <c r="BI32" i="4"/>
  <c r="BI16" i="4"/>
  <c r="BI19" i="4"/>
  <c r="BI11" i="4"/>
  <c r="BI30" i="4"/>
  <c r="BI34" i="4"/>
  <c r="BI26" i="4"/>
  <c r="BI21" i="4"/>
  <c r="BI27" i="4"/>
  <c r="BI17" i="4"/>
  <c r="BI24" i="4"/>
  <c r="BI14" i="4"/>
  <c r="BI29" i="4"/>
  <c r="BI35" i="4"/>
  <c r="BI31" i="4"/>
  <c r="BI22" i="4"/>
  <c r="BI13" i="4"/>
  <c r="BI9" i="4"/>
  <c r="BI20" i="4"/>
  <c r="BJ7" i="4"/>
  <c r="BJ17" i="4" l="1"/>
  <c r="BJ20" i="4"/>
  <c r="BJ13" i="4"/>
  <c r="BJ23" i="4"/>
  <c r="BJ18" i="4"/>
  <c r="BJ25" i="4"/>
  <c r="BJ32" i="4"/>
  <c r="BJ26" i="4"/>
  <c r="BJ11" i="4"/>
  <c r="BJ35" i="4"/>
  <c r="BJ14" i="4"/>
  <c r="BJ9" i="4"/>
  <c r="BJ19" i="4"/>
  <c r="BJ28" i="4"/>
  <c r="BJ33" i="4"/>
  <c r="BK7" i="4"/>
  <c r="BJ15" i="4"/>
  <c r="BJ16" i="4"/>
  <c r="BJ24" i="4"/>
  <c r="BJ29" i="4"/>
  <c r="BJ34" i="4"/>
  <c r="BJ30" i="4"/>
  <c r="BJ12" i="4"/>
  <c r="BJ22" i="4"/>
  <c r="BJ21" i="4"/>
  <c r="BJ27" i="4"/>
  <c r="BJ31" i="4"/>
  <c r="BL7" i="4" l="1"/>
  <c r="BK15" i="4"/>
  <c r="BK20" i="4"/>
  <c r="BK18" i="4"/>
  <c r="BK25" i="4"/>
  <c r="BK33" i="4"/>
  <c r="BK31" i="4"/>
  <c r="BK12" i="4"/>
  <c r="BK21" i="4"/>
  <c r="BK26" i="4"/>
  <c r="BK19" i="4"/>
  <c r="BK35" i="4"/>
  <c r="BK34" i="4"/>
  <c r="BK14" i="4"/>
  <c r="BK30" i="4"/>
  <c r="BK32" i="4"/>
  <c r="BK9" i="4"/>
  <c r="BK13" i="4"/>
  <c r="BK22" i="4"/>
  <c r="BK27" i="4"/>
  <c r="BK29" i="4"/>
  <c r="BK17" i="4"/>
  <c r="BK24" i="4"/>
  <c r="BK11" i="4"/>
  <c r="BK23" i="4"/>
  <c r="BK16" i="4"/>
  <c r="BK28" i="4"/>
  <c r="E27" i="3"/>
  <c r="F27" i="3"/>
  <c r="G27" i="3"/>
  <c r="H27" i="3"/>
  <c r="I27" i="3"/>
  <c r="J27" i="3"/>
  <c r="K27" i="3"/>
  <c r="L27" i="3"/>
  <c r="T27" i="3"/>
  <c r="U27" i="3"/>
  <c r="V27" i="3"/>
  <c r="W27" i="3"/>
  <c r="X27" i="3"/>
  <c r="Y27" i="3"/>
  <c r="Z27" i="3"/>
  <c r="AA27" i="3"/>
  <c r="AB27" i="3"/>
  <c r="AC27" i="3"/>
  <c r="AD27" i="3"/>
  <c r="AD28" i="3" s="1"/>
  <c r="AD29" i="3" s="1"/>
  <c r="AD30" i="3" s="1"/>
  <c r="AD31" i="3" s="1"/>
  <c r="AD32" i="3" s="1"/>
  <c r="AD33" i="3" s="1"/>
  <c r="AD34" i="3" s="1"/>
  <c r="AD35" i="3" s="1"/>
  <c r="AD36" i="3" s="1"/>
  <c r="AD37" i="3" s="1"/>
  <c r="E28" i="3"/>
  <c r="L28" i="3" s="1"/>
  <c r="F28" i="3"/>
  <c r="I28" i="3"/>
  <c r="J28" i="3"/>
  <c r="T28" i="3"/>
  <c r="AA28" i="3" s="1"/>
  <c r="U28" i="3"/>
  <c r="X28" i="3"/>
  <c r="Y28" i="3"/>
  <c r="AB28" i="3"/>
  <c r="AC28" i="3"/>
  <c r="F29" i="3"/>
  <c r="I29" i="3"/>
  <c r="J29" i="3"/>
  <c r="U29" i="3"/>
  <c r="X29" i="3"/>
  <c r="Y29" i="3"/>
  <c r="AA29" i="3"/>
  <c r="AC29" i="3"/>
  <c r="I30" i="3"/>
  <c r="J30" i="3"/>
  <c r="K30" i="3"/>
  <c r="X30" i="3"/>
  <c r="Y30" i="3"/>
  <c r="Z30" i="3"/>
  <c r="AA30" i="3"/>
  <c r="AB30" i="3"/>
  <c r="AC30" i="3"/>
  <c r="F31" i="3"/>
  <c r="I31" i="3"/>
  <c r="J31" i="3"/>
  <c r="U31" i="3"/>
  <c r="X31" i="3"/>
  <c r="Y31" i="3"/>
  <c r="AA31" i="3"/>
  <c r="AC31" i="3"/>
  <c r="F32" i="3"/>
  <c r="I32" i="3"/>
  <c r="J32" i="3"/>
  <c r="U32" i="3"/>
  <c r="X32" i="3"/>
  <c r="Y32" i="3"/>
  <c r="AA32" i="3"/>
  <c r="AC32" i="3"/>
  <c r="F33" i="3"/>
  <c r="I33" i="3"/>
  <c r="J33" i="3"/>
  <c r="U33" i="3"/>
  <c r="X33" i="3"/>
  <c r="Y33" i="3"/>
  <c r="AA33" i="3"/>
  <c r="AC33" i="3"/>
  <c r="F34" i="3"/>
  <c r="I34" i="3"/>
  <c r="J34" i="3"/>
  <c r="U34" i="3"/>
  <c r="X34" i="3"/>
  <c r="Y34" i="3"/>
  <c r="AA34" i="3"/>
  <c r="AC34" i="3"/>
  <c r="F35" i="3"/>
  <c r="I35" i="3"/>
  <c r="J35" i="3"/>
  <c r="U35" i="3"/>
  <c r="X35" i="3"/>
  <c r="Y35" i="3"/>
  <c r="AA35" i="3"/>
  <c r="AC35" i="3"/>
  <c r="F36" i="3"/>
  <c r="I36" i="3"/>
  <c r="J36" i="3"/>
  <c r="U36" i="3"/>
  <c r="X36" i="3"/>
  <c r="Y36" i="3"/>
  <c r="AB36" i="3"/>
  <c r="AC36" i="3"/>
  <c r="F37" i="3"/>
  <c r="I37" i="3"/>
  <c r="J37" i="3"/>
  <c r="U37" i="3"/>
  <c r="X37" i="3"/>
  <c r="Y37" i="3"/>
  <c r="AB37" i="3"/>
  <c r="AC37" i="3"/>
  <c r="I38" i="3"/>
  <c r="J38" i="3"/>
  <c r="K38" i="3"/>
  <c r="L38" i="3"/>
  <c r="X38" i="3"/>
  <c r="Y38" i="3"/>
  <c r="Z38" i="3"/>
  <c r="AA38" i="3"/>
  <c r="AB38" i="3"/>
  <c r="AC38" i="3"/>
  <c r="AD38" i="3"/>
  <c r="BL11" i="4" l="1"/>
  <c r="BL18" i="4"/>
  <c r="BL21" i="4"/>
  <c r="BL17" i="4"/>
  <c r="BL27" i="4"/>
  <c r="BL12" i="4"/>
  <c r="BL14" i="4"/>
  <c r="BL26" i="4"/>
  <c r="BL24" i="4"/>
  <c r="BL30" i="4"/>
  <c r="BL35" i="4"/>
  <c r="BL19" i="4"/>
  <c r="BL23" i="4"/>
  <c r="BL32" i="4"/>
  <c r="BL25" i="4"/>
  <c r="BL16" i="4"/>
  <c r="BL20" i="4"/>
  <c r="BL28" i="4"/>
  <c r="BL33" i="4"/>
  <c r="BL9" i="4"/>
  <c r="BL13" i="4"/>
  <c r="BL15" i="4"/>
  <c r="BL31" i="4"/>
  <c r="BL22" i="4"/>
  <c r="BL29" i="4"/>
  <c r="BL34" i="4"/>
  <c r="E29" i="3"/>
  <c r="W28" i="3"/>
  <c r="H28" i="3"/>
  <c r="Z28" i="3"/>
  <c r="V28" i="3"/>
  <c r="K28" i="3"/>
  <c r="G28" i="3"/>
  <c r="T29" i="3"/>
  <c r="V29" i="3" l="1"/>
  <c r="Z29" i="3"/>
  <c r="AB29" i="3"/>
  <c r="W29" i="3"/>
  <c r="T30" i="3"/>
  <c r="G29" i="3"/>
  <c r="K29" i="3"/>
  <c r="H29" i="3"/>
  <c r="L29" i="3"/>
  <c r="E30" i="3"/>
  <c r="H30" i="3" l="1"/>
  <c r="L30" i="3"/>
  <c r="E31" i="3"/>
  <c r="F30" i="3"/>
  <c r="G30" i="3"/>
  <c r="W30" i="3"/>
  <c r="T31" i="3"/>
  <c r="U30" i="3"/>
  <c r="V30" i="3"/>
  <c r="K24" i="1"/>
  <c r="L24" i="1" s="1"/>
  <c r="K23" i="1"/>
  <c r="L23" i="1" s="1"/>
  <c r="K22" i="1"/>
  <c r="L22" i="1" s="1"/>
  <c r="K21" i="1"/>
  <c r="L21" i="1" s="1"/>
  <c r="K20" i="1"/>
  <c r="L20" i="1" s="1"/>
  <c r="K19" i="1"/>
  <c r="L19" i="1" s="1"/>
  <c r="K18" i="1"/>
  <c r="L18" i="1" s="1"/>
  <c r="K17" i="1"/>
  <c r="L17" i="1" s="1"/>
  <c r="G10" i="1"/>
  <c r="H10" i="1"/>
  <c r="G11" i="1"/>
  <c r="H11" i="1"/>
  <c r="G12" i="1"/>
  <c r="H12" i="1"/>
  <c r="C10" i="1"/>
  <c r="D10" i="1"/>
  <c r="C11" i="1"/>
  <c r="D11" i="1"/>
  <c r="C12" i="1"/>
  <c r="D12" i="1"/>
  <c r="G6" i="1"/>
  <c r="H6" i="1"/>
  <c r="G7" i="1"/>
  <c r="H7" i="1"/>
  <c r="G8" i="1"/>
  <c r="H8" i="1"/>
  <c r="G9" i="1"/>
  <c r="H9" i="1"/>
  <c r="H5" i="1"/>
  <c r="G5" i="1"/>
  <c r="C6" i="1"/>
  <c r="D6" i="1"/>
  <c r="C7" i="1"/>
  <c r="D7" i="1"/>
  <c r="C8" i="1"/>
  <c r="D8" i="1"/>
  <c r="C9" i="1"/>
  <c r="D9" i="1"/>
  <c r="C5" i="1"/>
  <c r="D5" i="1"/>
  <c r="H31" i="3" l="1"/>
  <c r="L31" i="3"/>
  <c r="E32" i="3"/>
  <c r="G31" i="3"/>
  <c r="K31" i="3"/>
  <c r="AB31" i="3"/>
  <c r="V31" i="3"/>
  <c r="Z31" i="3"/>
  <c r="T32" i="3"/>
  <c r="W31" i="3"/>
  <c r="M21" i="1"/>
  <c r="M24" i="1"/>
  <c r="M20" i="1"/>
  <c r="M23" i="1"/>
  <c r="M19" i="1"/>
  <c r="M22" i="1"/>
  <c r="M18" i="1"/>
  <c r="M17" i="1"/>
  <c r="H32" i="3" l="1"/>
  <c r="L32" i="3"/>
  <c r="E33" i="3"/>
  <c r="G32" i="3"/>
  <c r="K32" i="3"/>
  <c r="W32" i="3"/>
  <c r="T33" i="3"/>
  <c r="AB32" i="3"/>
  <c r="V32" i="3"/>
  <c r="Z32" i="3"/>
  <c r="V33" i="3" l="1"/>
  <c r="Z33" i="3"/>
  <c r="W33" i="3"/>
  <c r="T34" i="3"/>
  <c r="AB33" i="3"/>
  <c r="G33" i="3"/>
  <c r="K33" i="3"/>
  <c r="H33" i="3"/>
  <c r="L33" i="3"/>
  <c r="E34" i="3"/>
  <c r="W34" i="3" l="1"/>
  <c r="T35" i="3"/>
  <c r="Z34" i="3"/>
  <c r="AB34" i="3"/>
  <c r="V34" i="3"/>
  <c r="H34" i="3"/>
  <c r="L34" i="3"/>
  <c r="E35" i="3"/>
  <c r="K34" i="3"/>
  <c r="G34" i="3"/>
  <c r="G35" i="3" l="1"/>
  <c r="K35" i="3"/>
  <c r="H35" i="3"/>
  <c r="L35" i="3"/>
  <c r="E36" i="3"/>
  <c r="AB35" i="3"/>
  <c r="Z35" i="3"/>
  <c r="T36" i="3"/>
  <c r="V35" i="3"/>
  <c r="W35" i="3"/>
  <c r="W36" i="3" l="1"/>
  <c r="V36" i="3"/>
  <c r="Z36" i="3"/>
  <c r="AA36" i="3"/>
  <c r="T37" i="3"/>
  <c r="H36" i="3"/>
  <c r="L36" i="3"/>
  <c r="E37" i="3"/>
  <c r="G36" i="3"/>
  <c r="K36" i="3"/>
  <c r="G37" i="3" l="1"/>
  <c r="K37" i="3"/>
  <c r="H37" i="3"/>
  <c r="L37" i="3"/>
  <c r="E38" i="3"/>
  <c r="V37" i="3"/>
  <c r="Z37" i="3"/>
  <c r="AA37" i="3"/>
  <c r="T38" i="3"/>
  <c r="W37" i="3"/>
  <c r="W38" i="3" l="1"/>
  <c r="U38" i="3"/>
  <c r="V38" i="3"/>
  <c r="H38" i="3"/>
  <c r="F38" i="3"/>
  <c r="G3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6" authorId="0" shapeId="0" xr:uid="{00000000-0006-0000-0000-000001000000}">
      <text>
        <r>
          <rPr>
            <b/>
            <sz val="8"/>
            <color indexed="81"/>
            <rFont val="Tahoma"/>
            <family val="2"/>
          </rPr>
          <t>Pillars:</t>
        </r>
        <r>
          <rPr>
            <sz val="8"/>
            <color indexed="81"/>
            <rFont val="Tahoma"/>
            <family val="2"/>
          </rPr>
          <t xml:space="preserve">
Place a letter "x" in this column to display the Flow value as a full-length bar or column. Except for the Start column, the Delta for a pillar should be zero (0).</t>
        </r>
      </text>
    </comment>
    <comment ref="D26" authorId="0" shapeId="0" xr:uid="{00000000-0006-0000-0000-000002000000}">
      <text>
        <r>
          <rPr>
            <b/>
            <sz val="8"/>
            <color indexed="81"/>
            <rFont val="Tahoma"/>
            <family val="2"/>
          </rPr>
          <t>Delta:</t>
        </r>
        <r>
          <rPr>
            <sz val="8"/>
            <color indexed="81"/>
            <rFont val="Tahoma"/>
            <family val="2"/>
          </rPr>
          <t xml:space="preserve">
Enter the positive and negative adjustments in this column, or zero (0) for a pillar.</t>
        </r>
      </text>
    </comment>
    <comment ref="E26" authorId="0" shapeId="0" xr:uid="{00000000-0006-0000-0000-000003000000}">
      <text>
        <r>
          <rPr>
            <b/>
            <sz val="8"/>
            <color indexed="81"/>
            <rFont val="Tahoma"/>
            <family val="2"/>
          </rPr>
          <t>Flow:</t>
        </r>
        <r>
          <rPr>
            <sz val="8"/>
            <color indexed="81"/>
            <rFont val="Tahoma"/>
            <family val="2"/>
          </rPr>
          <t xml:space="preserve">
This column is labled "Flow" because in many waterfall charts, this would represent "Cash Flow."</t>
        </r>
      </text>
    </comment>
    <comment ref="R26" authorId="0" shapeId="0" xr:uid="{00000000-0006-0000-0100-000001000000}">
      <text>
        <r>
          <rPr>
            <b/>
            <sz val="8"/>
            <color indexed="81"/>
            <rFont val="Tahoma"/>
            <family val="2"/>
          </rPr>
          <t>Pillars:</t>
        </r>
        <r>
          <rPr>
            <sz val="8"/>
            <color indexed="81"/>
            <rFont val="Tahoma"/>
            <family val="2"/>
          </rPr>
          <t xml:space="preserve">
Place a letter "x" in this column to display the Flow value as a full-length bar or column. Except for the Start column, the Delta for a pillar should be zero (0).</t>
        </r>
      </text>
    </comment>
    <comment ref="S26" authorId="0" shapeId="0" xr:uid="{00000000-0006-0000-0100-000002000000}">
      <text>
        <r>
          <rPr>
            <b/>
            <sz val="8"/>
            <color indexed="81"/>
            <rFont val="Tahoma"/>
            <family val="2"/>
          </rPr>
          <t>Delta:</t>
        </r>
        <r>
          <rPr>
            <sz val="8"/>
            <color indexed="81"/>
            <rFont val="Tahoma"/>
            <family val="2"/>
          </rPr>
          <t xml:space="preserve">
Enter the positive and negative adjustments in this column, or zero (0) for a pillar.</t>
        </r>
      </text>
    </comment>
    <comment ref="T26" authorId="0" shapeId="0" xr:uid="{00000000-0006-0000-0100-000003000000}">
      <text>
        <r>
          <rPr>
            <b/>
            <sz val="8"/>
            <color indexed="81"/>
            <rFont val="Tahoma"/>
            <family val="2"/>
          </rPr>
          <t>Flow:</t>
        </r>
        <r>
          <rPr>
            <sz val="8"/>
            <color indexed="81"/>
            <rFont val="Tahoma"/>
            <family val="2"/>
          </rPr>
          <t xml:space="preserve">
This column is labled "Flow" because in many waterfall charts, this would represent "Cash Flow."</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411802-8096-4867-B765-8963ABB42443}"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<sst xmlns="http://schemas.openxmlformats.org/spreadsheetml/2006/main" count="236" uniqueCount="186">
  <si>
    <t>A1</t>
  </si>
  <si>
    <t>A2</t>
  </si>
  <si>
    <t>A3</t>
  </si>
  <si>
    <t>A4</t>
  </si>
  <si>
    <t>A5</t>
  </si>
  <si>
    <t>A6</t>
  </si>
  <si>
    <t>A7</t>
  </si>
  <si>
    <t>A8</t>
  </si>
  <si>
    <t>Key</t>
  </si>
  <si>
    <t>Price</t>
  </si>
  <si>
    <t>%</t>
  </si>
  <si>
    <t>Fill: No fill</t>
  </si>
  <si>
    <t>Marker option: Custome, len=20</t>
  </si>
  <si>
    <t>Column1</t>
  </si>
  <si>
    <t>Column2</t>
  </si>
  <si>
    <t>Column3</t>
  </si>
  <si>
    <t>Company</t>
  </si>
  <si>
    <t>Contact</t>
  </si>
  <si>
    <t>Country</t>
  </si>
  <si>
    <t>Alfreds Futterkiste</t>
  </si>
  <si>
    <t>Maria Anders</t>
  </si>
  <si>
    <t>Germany</t>
  </si>
  <si>
    <t>Centro comercial Moctezuma</t>
  </si>
  <si>
    <t>Francisco Chang</t>
  </si>
  <si>
    <t>Mexico</t>
  </si>
  <si>
    <t>Ernst Handel</t>
  </si>
  <si>
    <t>Roland Mendel</t>
  </si>
  <si>
    <t>Austria</t>
  </si>
  <si>
    <t>Island Trading</t>
  </si>
  <si>
    <t>Helen Bennett</t>
  </si>
  <si>
    <t>UK</t>
  </si>
  <si>
    <t>Laughing Bacchus Winecellars</t>
  </si>
  <si>
    <t>Yoshi Tannamuri</t>
  </si>
  <si>
    <t>Canada</t>
  </si>
  <si>
    <t>Magazzini Alimentari Riuniti</t>
  </si>
  <si>
    <t>Giovanni Rovelli</t>
  </si>
  <si>
    <t>Italy</t>
  </si>
  <si>
    <t>Data</t>
  </si>
  <si>
    <t>Get data</t>
  </si>
  <si>
    <t>from other sources</t>
  </si>
  <si>
    <t>From Web</t>
  </si>
  <si>
    <t>Change font to playbill</t>
  </si>
  <si>
    <t>Refer to tables</t>
  </si>
  <si>
    <t>Get data from web: https://www.w3schools.com/html/html_tables.asp</t>
  </si>
  <si>
    <t>Table 1'!A1</t>
  </si>
  <si>
    <t>Developer Tab</t>
  </si>
  <si>
    <t>Add-Ins</t>
  </si>
  <si>
    <t>Advance</t>
  </si>
  <si>
    <t>Bottom -&gt; find more add ins</t>
  </si>
  <si>
    <t>Bubbles</t>
  </si>
  <si>
    <t>x</t>
  </si>
  <si>
    <t>END</t>
  </si>
  <si>
    <t>Delta 9</t>
  </si>
  <si>
    <t>Delta 8</t>
  </si>
  <si>
    <t>Delta 7</t>
  </si>
  <si>
    <t>Delta 6</t>
  </si>
  <si>
    <t>Delta 5</t>
  </si>
  <si>
    <t>Delta 4</t>
  </si>
  <si>
    <t>Delta 3</t>
  </si>
  <si>
    <t>Middle Column</t>
  </si>
  <si>
    <t>Delta 2</t>
  </si>
  <si>
    <t>Delta 1</t>
  </si>
  <si>
    <t>START</t>
  </si>
  <si>
    <t>LineY</t>
  </si>
  <si>
    <t>Lines</t>
  </si>
  <si>
    <t>Label-</t>
  </si>
  <si>
    <t>Label+</t>
  </si>
  <si>
    <t>Invisible</t>
  </si>
  <si>
    <t>Delta-</t>
  </si>
  <si>
    <t>Delta+</t>
  </si>
  <si>
    <t>Base-</t>
  </si>
  <si>
    <t>Base+</t>
  </si>
  <si>
    <t>Pillars</t>
  </si>
  <si>
    <t>Flow</t>
  </si>
  <si>
    <t>Delta</t>
  </si>
  <si>
    <t>Pillar</t>
  </si>
  <si>
    <t>Label</t>
  </si>
  <si>
    <t>To add more data, Insert new rows ABOVE this one</t>
  </si>
  <si>
    <t>Task 5</t>
  </si>
  <si>
    <t>Task 4</t>
  </si>
  <si>
    <t>Milestone</t>
  </si>
  <si>
    <t>Issues/bugs</t>
  </si>
  <si>
    <t>System test</t>
  </si>
  <si>
    <t>Environment</t>
  </si>
  <si>
    <t>Testing</t>
  </si>
  <si>
    <t>Low Risk</t>
  </si>
  <si>
    <t>Equipment</t>
  </si>
  <si>
    <t>Goal</t>
  </si>
  <si>
    <t>Materials</t>
  </si>
  <si>
    <t>On Track</t>
  </si>
  <si>
    <t>Design proposal</t>
  </si>
  <si>
    <t>Med Risk</t>
  </si>
  <si>
    <t>Submit permit applications</t>
  </si>
  <si>
    <t>Feasibility study</t>
  </si>
  <si>
    <t>Design</t>
  </si>
  <si>
    <t>Finalize</t>
  </si>
  <si>
    <t>Award date</t>
  </si>
  <si>
    <t>Bid date</t>
  </si>
  <si>
    <t>Document review</t>
  </si>
  <si>
    <t>High Risk</t>
  </si>
  <si>
    <t>Proposals</t>
  </si>
  <si>
    <t>Contracts</t>
  </si>
  <si>
    <t>Review</t>
  </si>
  <si>
    <t>Stakeholders</t>
  </si>
  <si>
    <t>Projections</t>
  </si>
  <si>
    <t>Research</t>
  </si>
  <si>
    <t>Name</t>
  </si>
  <si>
    <t>Project charter</t>
  </si>
  <si>
    <t>Project development</t>
  </si>
  <si>
    <t>Days</t>
  </si>
  <si>
    <t>Start</t>
  </si>
  <si>
    <t>Progress</t>
  </si>
  <si>
    <t>Assigned to</t>
  </si>
  <si>
    <t>Category</t>
  </si>
  <si>
    <t>Milestone description</t>
  </si>
  <si>
    <t>Scrolling increment:</t>
  </si>
  <si>
    <t>Project start date:</t>
  </si>
  <si>
    <t>Riku Nakano</t>
  </si>
  <si>
    <t>Unassigned</t>
  </si>
  <si>
    <t>High risk</t>
  </si>
  <si>
    <t>Med risk</t>
  </si>
  <si>
    <t>Low risk</t>
  </si>
  <si>
    <t>On track</t>
  </si>
  <si>
    <t>Legend:</t>
  </si>
  <si>
    <t>Contoso, Ltd.</t>
  </si>
  <si>
    <t>PROJECT: Light</t>
  </si>
  <si>
    <t>Total</t>
  </si>
  <si>
    <t>Georgia</t>
  </si>
  <si>
    <t>Excellent</t>
  </si>
  <si>
    <t>New York</t>
  </si>
  <si>
    <t>Great</t>
  </si>
  <si>
    <t>Wyoming</t>
  </si>
  <si>
    <t>End</t>
  </si>
  <si>
    <t>Good</t>
  </si>
  <si>
    <t>Texas</t>
  </si>
  <si>
    <t>Pointer</t>
  </si>
  <si>
    <t>Fair</t>
  </si>
  <si>
    <t>Arizona</t>
  </si>
  <si>
    <t>Value</t>
  </si>
  <si>
    <t>Poor</t>
  </si>
  <si>
    <t>Revenue (in millions)</t>
  </si>
  <si>
    <t>State</t>
  </si>
  <si>
    <t>Pointer Settings</t>
  </si>
  <si>
    <t>Levels</t>
  </si>
  <si>
    <t>Labels</t>
  </si>
  <si>
    <t>Sales Report Data</t>
  </si>
  <si>
    <t>Pie Chart</t>
  </si>
  <si>
    <t>Doughnut Chart</t>
  </si>
  <si>
    <t>3 Std Dev Above</t>
  </si>
  <si>
    <t>2 Std Dev Above</t>
  </si>
  <si>
    <t>1 Std Dev Above</t>
  </si>
  <si>
    <t>Mean</t>
  </si>
  <si>
    <t>1 Std Dev Below</t>
  </si>
  <si>
    <t>2 Std Dev Below</t>
  </si>
  <si>
    <t>3 Std Dev Below</t>
  </si>
  <si>
    <t>Std Dev</t>
  </si>
  <si>
    <t>Y-Value</t>
  </si>
  <si>
    <t>X-Value</t>
  </si>
  <si>
    <t>Score</t>
  </si>
  <si>
    <t>Student</t>
  </si>
  <si>
    <t>Product 5</t>
  </si>
  <si>
    <t>Product 4</t>
  </si>
  <si>
    <t>Product 3</t>
  </si>
  <si>
    <t>Product 2</t>
  </si>
  <si>
    <t>Product 1</t>
  </si>
  <si>
    <t>Data Label</t>
  </si>
  <si>
    <t>Helper Column</t>
  </si>
  <si>
    <t>Sales</t>
  </si>
  <si>
    <t>Product Name</t>
  </si>
  <si>
    <t>First, create a helper column for the data labels on column E. Then enter the formula =B12&amp;” (“&amp;C12&amp;”)” on cell E12. You can use the CONCATENATE function also. Finally, copy down the formula for “E12:E16”.</t>
  </si>
  <si>
    <t>Now, create a cell linked to the text box. First, select the inserted text box. Next, jump to the formula bar and type: “=$E$12”.</t>
  </si>
  <si>
    <t>Insert the four more textboxes and link with cells D13, D14, D15, and D16.</t>
  </si>
  <si>
    <t>Format the labels together to create Groups</t>
  </si>
  <si>
    <t>Hold Ctrl and select the five text boxes. Right-click, then choose Group from the list. You can apply various formatting methods. First, use No Fill to create a transparent background for text boxes. Next, remove the border and select your favorite font.</t>
  </si>
  <si>
    <r>
      <t>Step 1:</t>
    </r>
    <r>
      <rPr>
        <sz val="13"/>
        <color rgb="FF3A3A3A"/>
        <rFont val="Segoe UI"/>
        <family val="2"/>
      </rPr>
      <t> Check the range below! Include the Product Name in column ‘B’ and the Sales in column ‘C’. Use this data set to build a colorful radial bar chart in Excel.</t>
    </r>
  </si>
  <si>
    <r>
      <t>Step 2</t>
    </r>
    <r>
      <rPr>
        <sz val="13"/>
        <color rgb="FF3A3A3A"/>
        <rFont val="Segoe UI"/>
        <family val="2"/>
      </rPr>
      <t>: Insert a helper column using column D. Enter the following formula in cell D11:</t>
    </r>
  </si>
  <si>
    <r>
      <t>Step 3</t>
    </r>
    <r>
      <rPr>
        <sz val="13"/>
        <color rgb="FF3A3A3A"/>
        <rFont val="Segoe UI"/>
        <family val="2"/>
      </rPr>
      <t>: Add the formula “=$D$11-C12” to cell D12 and fill down the formula using the range “D12:D16”</t>
    </r>
  </si>
  <si>
    <r>
      <t>Step 4</t>
    </r>
    <r>
      <rPr>
        <sz val="13"/>
        <color rgb="FF3A3A3A"/>
        <rFont val="Segoe UI"/>
        <family val="2"/>
      </rPr>
      <t>: Select the range “B11:D16”. Then, go to Ribbon and Insert tab, Chart, and Insert a Doughnut Chart.</t>
    </r>
  </si>
  <si>
    <t>=MAX(C12:C16)*1.3</t>
  </si>
  <si>
    <r>
      <t>Step 5:</t>
    </r>
    <r>
      <rPr>
        <sz val="13"/>
        <color rgb="FF3A3A3A"/>
        <rFont val="Segoe UI"/>
        <family val="2"/>
      </rPr>
      <t> Click on the inserted chart. Select the chart area. Right-click on the chart, and finally click on Select data”. Excel will open a new window.</t>
    </r>
  </si>
  <si>
    <r>
      <t>Step 6</t>
    </r>
    <r>
      <rPr>
        <sz val="13"/>
        <color rgb="FF3A3A3A"/>
        <rFont val="Segoe UI"/>
        <family val="2"/>
      </rPr>
      <t>: Click on the Switch Row/Column button.</t>
    </r>
  </si>
  <si>
    <r>
      <t>Step 7</t>
    </r>
    <r>
      <rPr>
        <sz val="13"/>
        <color rgb="FF3A3A3A"/>
        <rFont val="Segoe UI"/>
        <family val="2"/>
      </rPr>
      <t>: Now, right-click on the doughnut and click on Format Data Series. Choose the donut hole size slider and set it to 25%.</t>
    </r>
  </si>
  <si>
    <r>
      <t>Step 8:</t>
    </r>
    <r>
      <rPr>
        <sz val="13"/>
        <color rgb="FF3A3A3A"/>
        <rFont val="Segoe UI"/>
        <family val="2"/>
      </rPr>
      <t> The most important step! Select the outer ring. Use the right-side pane and fill the orange area as No fill. Repeat these steps for the inner slices, too.</t>
    </r>
  </si>
  <si>
    <r>
      <t>Step 9</t>
    </r>
    <r>
      <rPr>
        <sz val="13"/>
        <color rgb="FF3A3A3A"/>
        <rFont val="Segoe UI"/>
        <family val="2"/>
      </rPr>
      <t>: Select the first grey slice and fill it in as your favorite color. We strongly recommend using divergent color schemes. You can create stunning schemes using </t>
    </r>
    <r>
      <rPr>
        <b/>
        <sz val="13"/>
        <color rgb="FF3A3A3A"/>
        <rFont val="Segoe UI"/>
        <family val="2"/>
      </rPr>
      <t>ColorBrewer</t>
    </r>
    <r>
      <rPr>
        <sz val="13"/>
        <color rgb="FF3A3A3A"/>
        <rFont val="Segoe UI"/>
        <family val="2"/>
      </rPr>
      <t>.</t>
    </r>
  </si>
  <si>
    <t>Prepare the labels for the radial bar chart</t>
  </si>
  <si>
    <t>Go to the Ribbon and click on the Insert tab. Insert a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</si>
</sst>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5" formatCode="_(* #,##0_);_(* \(#,##0\);_(* &quot;-&quot;??_);_(@_)"/>
    <numFmt numFmtId="166" formatCode="d"/>
  </numFmts>
  <fonts count="42"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0"/>
      <color theme="1"/>
      <name val="Segoe UI"/>
      <family val="2"/>
    </font>
    <font>
      <sz val="8"/>
      <name val="Aptos Narrow"/>
      <family val="2"/>
      <scheme val="minor"/>
    </font>
    <font>
      <sz val="11"/>
      <color theme="5"/>
      <name val="Playbill"/>
      <family val="5"/>
    </font>
    <font>
      <u/>
      <sz val="11"/>
      <color theme="10"/>
      <name val="Aptos Narrow"/>
      <family val="2"/>
      <scheme val="minor"/>
    </font>
    <font>
      <sz val="9"/>
      <color theme="1"/>
      <name val="Aptos Narrow"/>
      <family val="2"/>
      <scheme val="minor"/>
    </font>
    <font>
      <sz val="12"/>
      <color theme="1"/>
      <name val="Aptos Narrow"/>
      <family val="2"/>
      <scheme val="minor"/>
    </font>
    <font>
      <sz val="9"/>
      <color theme="0"/>
      <name val="Aptos Narrow"/>
      <family val="2"/>
      <scheme val="minor"/>
    </font>
    <font>
      <b/>
      <sz val="8"/>
      <color indexed="81"/>
      <name val="Tahoma"/>
      <family val="2"/>
    </font>
    <font>
      <sz val="8"/>
      <color indexed="81"/>
      <name val="Tahoma"/>
      <family val="2"/>
    </font>
    <font>
      <u/>
      <sz val="11"/>
      <color indexed="12"/>
      <name val="Arial"/>
      <family val="2"/>
    </font>
    <font>
      <sz val="10"/>
      <color theme="1" tint="0.499984740745262"/>
      <name val="Arial"/>
      <family val="2"/>
    </font>
    <font>
      <b/>
      <sz val="11"/>
      <color theme="1" tint="0.499984740745262"/>
      <name val="Aptos Narrow"/>
      <family val="2"/>
      <scheme val="minor"/>
    </font>
    <font>
      <sz val="11"/>
      <name val="Aptos Narrow"/>
      <family val="2"/>
      <scheme val="minor"/>
    </font>
    <font>
      <b/>
      <sz val="11"/>
      <name val="Aptos Narrow"/>
      <family val="2"/>
      <scheme val="minor"/>
    </font>
    <font>
      <b/>
      <sz val="14"/>
      <color theme="8" tint="-0.499984740745262"/>
      <name val="Aptos Narrow"/>
      <family val="2"/>
      <scheme val="minor"/>
    </font>
    <font>
      <sz val="10"/>
      <name val="Aptos Narrow"/>
      <family val="2"/>
      <scheme val="minor"/>
    </font>
    <font>
      <b/>
      <sz val="10"/>
      <color theme="0"/>
      <name val="Aptos Narrow"/>
      <family val="2"/>
      <scheme val="minor"/>
    </font>
    <font>
      <sz val="16"/>
      <color theme="1"/>
      <name val="Aptos Narrow"/>
      <family val="2"/>
      <scheme val="minor"/>
    </font>
    <font>
      <sz val="16"/>
      <color rgb="FF000000"/>
      <name val="Aptos Narrow"/>
      <family val="2"/>
      <scheme val="minor"/>
    </font>
    <font>
      <b/>
      <sz val="16"/>
      <color rgb="FF000000"/>
      <name val="Aptos Narrow"/>
      <family val="2"/>
      <scheme val="minor"/>
    </font>
    <font>
      <b/>
      <sz val="16"/>
      <name val="Aptos Narrow"/>
      <family val="2"/>
      <scheme val="minor"/>
    </font>
    <font>
      <b/>
      <sz val="22"/>
      <color theme="1" tint="0.34998626667073579"/>
      <name val="Aptos Display"/>
      <family val="2"/>
      <scheme val="major"/>
    </font>
    <font>
      <b/>
      <sz val="16"/>
      <name val="Aptos Display"/>
      <family val="2"/>
      <scheme val="major"/>
    </font>
    <font>
      <b/>
      <sz val="14"/>
      <name val="Aptos Narrow"/>
      <family val="2"/>
      <scheme val="minor"/>
    </font>
    <font>
      <b/>
      <sz val="14"/>
      <color theme="0"/>
      <name val="Aptos Narrow"/>
      <family val="2"/>
      <scheme val="minor"/>
    </font>
    <font>
      <sz val="14"/>
      <color theme="1"/>
      <name val="Aptos Narrow"/>
      <family val="2"/>
      <scheme val="minor"/>
    </font>
    <font>
      <sz val="14"/>
      <name val="Aptos Narrow"/>
      <family val="2"/>
      <scheme val="minor"/>
    </font>
    <font>
      <b/>
      <sz val="20"/>
      <name val="Aptos Display"/>
      <family val="2"/>
      <scheme val="major"/>
    </font>
    <font>
      <b/>
      <sz val="22"/>
      <name val="Aptos Display"/>
      <family val="2"/>
      <scheme val="major"/>
    </font>
    <font>
      <b/>
      <sz val="26"/>
      <name val="Aptos Display"/>
      <family val="2"/>
      <scheme val="major"/>
    </font>
    <font>
      <b/>
      <sz val="11"/>
      <color theme="0"/>
      <name val="Aptos Narrow"/>
      <family val="2"/>
      <charset val="204"/>
      <scheme val="minor"/>
    </font>
    <font>
      <b/>
      <sz val="11"/>
      <color theme="1"/>
      <name val="Aptos Narrow"/>
      <family val="2"/>
      <charset val="204"/>
      <scheme val="minor"/>
    </font>
    <font>
      <sz val="9"/>
      <name val="Segoe UI"/>
      <family val="2"/>
    </font>
    <font>
      <sz val="9"/>
      <color theme="1"/>
      <name val="Segoe UI"/>
      <family val="2"/>
    </font>
    <font>
      <sz val="13"/>
      <color rgb="FF3A3A3A"/>
      <name val="Segoe UI"/>
      <family val="2"/>
    </font>
    <font>
      <b/>
      <sz val="17"/>
      <color rgb="FF3A3A3A"/>
      <name val="Arial"/>
      <family val="2"/>
    </font>
    <font>
      <b/>
      <sz val="13"/>
      <color rgb="FF3A3A3A"/>
      <name val="Segoe UI"/>
      <family val="2"/>
    </font>
  </fonts>
  <fills count="17">
    <fill>
      <patternFill patternType="none"/>
    </fill>
    <fill>
      <patternFill patternType="gray125"/>
    </fill>
    <fill>
      <patternFill patternType="solid">
        <fgColor theme="6"/>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7" tint="0.59999389629810485"/>
        <bgColor indexed="64"/>
      </patternFill>
    </fill>
  </fills>
  <borders count="1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21"/>
      </left>
      <right/>
      <top/>
      <bottom style="thin">
        <color theme="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3743705557422"/>
      </left>
      <right style="thin">
        <color theme="0" tint="-0.1499374370555742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bottom/>
      <diagonal/>
    </border>
    <border>
      <left/>
      <right style="thin">
        <color theme="0" tint="-0.34998626667073579"/>
      </right>
      <top style="thin">
        <color theme="0" tint="-0.499984740745262"/>
      </top>
      <bottom/>
      <diagonal/>
    </border>
    <border>
      <left/>
      <right/>
      <top style="thin">
        <color theme="0" tint="-0.499984740745262"/>
      </top>
      <bottom/>
      <diagonal/>
    </border>
    <border>
      <left style="thin">
        <color theme="0" tint="-0.34998626667073579"/>
      </left>
      <right/>
      <top style="thin">
        <color theme="0" tint="-0.499984740745262"/>
      </top>
      <bottom/>
      <diagonal/>
    </border>
    <border>
      <left/>
      <right/>
      <top/>
      <bottom style="thin">
        <color theme="0" tint="-0.499984740745262"/>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2" borderId="0" applyNumberFormat="0" applyBorder="0" applyAlignment="0" applyProtection="0"/>
    <xf numFmtId="0" fontId="8" fillId="0" borderId="0" applyNumberFormat="0" applyFill="0" applyBorder="0" applyAlignment="0" applyProtection="0"/>
    <xf numFmtId="0" fontId="4" fillId="0" borderId="0"/>
    <xf numFmtId="0" fontId="14" fillId="0" borderId="0" applyNumberFormat="0" applyFill="0" applyBorder="0" applyAlignment="0" applyProtection="0">
      <alignment vertical="top"/>
      <protection locked="0"/>
    </xf>
    <xf numFmtId="37" fontId="1" fillId="0" borderId="0" applyFont="0" applyFill="0" applyBorder="0" applyProtection="0">
      <alignment horizontal="center" vertical="center"/>
    </xf>
    <xf numFmtId="14" fontId="1" fillId="0" borderId="0" applyFont="0" applyFill="0" applyBorder="0">
      <alignment horizontal="center" vertical="center"/>
    </xf>
    <xf numFmtId="9" fontId="1" fillId="0" borderId="0" applyFont="0" applyFill="0" applyBorder="0" applyProtection="0">
      <alignment horizontal="center" vertical="center"/>
    </xf>
    <xf numFmtId="0" fontId="1" fillId="0" borderId="0" applyNumberFormat="0" applyFill="0" applyProtection="0">
      <alignment horizontal="right" vertical="center" indent="1"/>
    </xf>
    <xf numFmtId="0" fontId="26" fillId="0" borderId="0" applyNumberFormat="0" applyFill="0" applyBorder="0" applyAlignment="0" applyProtection="0"/>
    <xf numFmtId="0" fontId="30" fillId="0" borderId="0" applyNumberFormat="0" applyFill="0" applyAlignment="0" applyProtection="0"/>
  </cellStyleXfs>
  <cellXfs count="127">
    <xf numFmtId="0" fontId="0" fillId="0" borderId="0" xfId="0"/>
    <xf numFmtId="0" fontId="0" fillId="0" borderId="0" xfId="0" applyAlignment="1">
      <alignment horizontal="center"/>
    </xf>
    <xf numFmtId="165" fontId="0" fillId="0" borderId="0" xfId="1" applyNumberFormat="1" applyFont="1"/>
    <xf numFmtId="9" fontId="0" fillId="0" borderId="0" xfId="2" applyFont="1"/>
    <xf numFmtId="0" fontId="0" fillId="0" borderId="0" xfId="0" applyAlignment="1"/>
    <xf numFmtId="0" fontId="0" fillId="3" borderId="0" xfId="0" applyFill="1" applyAlignment="1">
      <alignment horizontal="center"/>
    </xf>
    <xf numFmtId="0" fontId="0" fillId="3" borderId="0" xfId="0" applyFill="1"/>
    <xf numFmtId="0" fontId="0" fillId="0" borderId="0" xfId="0" applyNumberFormat="1"/>
    <xf numFmtId="0" fontId="7" fillId="0" borderId="0" xfId="0" applyFont="1"/>
    <xf numFmtId="0" fontId="0" fillId="0" borderId="0" xfId="0" applyAlignment="1">
      <alignment horizontal="left"/>
    </xf>
    <xf numFmtId="0" fontId="8" fillId="0" borderId="0" xfId="4" quotePrefix="1"/>
    <xf numFmtId="2" fontId="9" fillId="4" borderId="0" xfId="0" applyNumberFormat="1" applyFont="1" applyFill="1" applyAlignment="1">
      <alignment horizontal="right" shrinkToFit="1"/>
    </xf>
    <xf numFmtId="0" fontId="9" fillId="4" borderId="0" xfId="0" applyFont="1" applyFill="1" applyAlignment="1">
      <alignment horizontal="right" shrinkToFit="1"/>
    </xf>
    <xf numFmtId="0" fontId="0" fillId="4" borderId="0" xfId="0" applyFill="1" applyAlignment="1">
      <alignment horizontal="right"/>
    </xf>
    <xf numFmtId="0" fontId="3" fillId="4" borderId="1" xfId="0" applyFont="1" applyFill="1" applyBorder="1"/>
    <xf numFmtId="0" fontId="0" fillId="4" borderId="1" xfId="0" applyFill="1" applyBorder="1" applyAlignment="1">
      <alignment horizontal="center"/>
    </xf>
    <xf numFmtId="0" fontId="10" fillId="0" borderId="0" xfId="0" applyFont="1"/>
    <xf numFmtId="2" fontId="9" fillId="0" borderId="0" xfId="0" applyNumberFormat="1" applyFont="1" applyAlignment="1">
      <alignment horizontal="right" shrinkToFit="1"/>
    </xf>
    <xf numFmtId="0" fontId="9" fillId="0" borderId="0" xfId="0" applyFont="1" applyAlignment="1">
      <alignment horizontal="right" shrinkToFit="1"/>
    </xf>
    <xf numFmtId="0" fontId="0" fillId="0" borderId="0" xfId="0" applyAlignment="1">
      <alignment horizontal="right"/>
    </xf>
    <xf numFmtId="0" fontId="0" fillId="0" borderId="1" xfId="0" applyBorder="1"/>
    <xf numFmtId="0" fontId="0" fillId="0" borderId="1" xfId="0" applyBorder="1" applyAlignment="1">
      <alignment horizontal="center"/>
    </xf>
    <xf numFmtId="0" fontId="11" fillId="5" borderId="0" xfId="0" applyFont="1" applyFill="1" applyAlignment="1">
      <alignment horizontal="right"/>
    </xf>
    <xf numFmtId="0" fontId="4" fillId="5" borderId="0" xfId="0" applyFont="1" applyFill="1" applyAlignment="1">
      <alignment horizontal="right"/>
    </xf>
    <xf numFmtId="0" fontId="4" fillId="5" borderId="0" xfId="0" applyFont="1" applyFill="1" applyAlignment="1">
      <alignment horizontal="center"/>
    </xf>
    <xf numFmtId="0" fontId="2" fillId="5" borderId="0" xfId="0" applyFont="1" applyFill="1"/>
    <xf numFmtId="0" fontId="4" fillId="0" borderId="0" xfId="5"/>
    <xf numFmtId="0" fontId="15" fillId="0" borderId="0" xfId="6" applyFont="1" applyAlignment="1" applyProtection="1"/>
    <xf numFmtId="0" fontId="0" fillId="0" borderId="0" xfId="0" applyAlignment="1">
      <alignment horizontal="right" vertical="center"/>
    </xf>
    <xf numFmtId="0" fontId="4" fillId="0" borderId="0" xfId="0" applyFont="1" applyAlignment="1">
      <alignment horizontal="center"/>
    </xf>
    <xf numFmtId="0" fontId="16" fillId="0" borderId="0" xfId="0" applyFont="1"/>
    <xf numFmtId="0" fontId="0" fillId="0" borderId="0" xfId="0" applyAlignment="1">
      <alignment vertical="center"/>
    </xf>
    <xf numFmtId="0" fontId="0" fillId="0" borderId="0" xfId="0" applyAlignment="1">
      <alignment horizontal="center" vertical="center"/>
    </xf>
    <xf numFmtId="0" fontId="17" fillId="0" borderId="0" xfId="0" applyFont="1" applyAlignment="1">
      <alignment horizontal="center" vertical="center"/>
    </xf>
    <xf numFmtId="37" fontId="17" fillId="0" borderId="0" xfId="7" applyFont="1" applyFill="1">
      <alignment horizontal="center" vertical="center"/>
    </xf>
    <xf numFmtId="14" fontId="17" fillId="0" borderId="0" xfId="8" applyFont="1" applyFill="1">
      <alignment horizontal="center" vertical="center"/>
    </xf>
    <xf numFmtId="0" fontId="17" fillId="0" borderId="0" xfId="0" applyFont="1"/>
    <xf numFmtId="0" fontId="17" fillId="0" borderId="0" xfId="0" applyFont="1" applyAlignment="1">
      <alignment horizontal="left" vertical="center" wrapText="1" indent="1"/>
    </xf>
    <xf numFmtId="0" fontId="4" fillId="0" borderId="0" xfId="5" applyAlignment="1">
      <alignment wrapText="1"/>
    </xf>
    <xf numFmtId="0" fontId="0" fillId="0" borderId="2" xfId="0" applyBorder="1" applyAlignment="1">
      <alignment vertical="center"/>
    </xf>
    <xf numFmtId="0" fontId="0" fillId="0" borderId="3" xfId="0" applyBorder="1" applyAlignment="1">
      <alignment horizontal="center" vertical="center"/>
    </xf>
    <xf numFmtId="37" fontId="17" fillId="0" borderId="0" xfId="7" applyFont="1" applyFill="1" applyBorder="1">
      <alignment horizontal="center" vertical="center"/>
    </xf>
    <xf numFmtId="14" fontId="17" fillId="0" borderId="0" xfId="8" applyFont="1" applyFill="1" applyBorder="1">
      <alignment horizontal="center" vertical="center"/>
    </xf>
    <xf numFmtId="9" fontId="18" fillId="0" borderId="0" xfId="9" applyFont="1" applyFill="1" applyBorder="1">
      <alignment horizontal="center" vertical="center"/>
    </xf>
    <xf numFmtId="0" fontId="17" fillId="0" borderId="0" xfId="0" applyFont="1" applyAlignment="1">
      <alignment horizontal="left" vertical="center" wrapText="1" indent="2"/>
    </xf>
    <xf numFmtId="0" fontId="0" fillId="0" borderId="0" xfId="0" applyAlignment="1">
      <alignment horizontal="left" vertical="center" wrapText="1" indent="1"/>
    </xf>
    <xf numFmtId="0" fontId="19" fillId="0" borderId="0" xfId="0" applyFont="1" applyAlignment="1">
      <alignment horizontal="left" vertical="center" wrapText="1"/>
    </xf>
    <xf numFmtId="0" fontId="0" fillId="0" borderId="1" xfId="0" applyBorder="1" applyAlignment="1">
      <alignment vertical="center"/>
    </xf>
    <xf numFmtId="0" fontId="0" fillId="0" borderId="4" xfId="0" applyBorder="1" applyAlignment="1">
      <alignment vertical="center"/>
    </xf>
    <xf numFmtId="37" fontId="0" fillId="0" borderId="0" xfId="7" applyFont="1" applyFill="1" applyBorder="1">
      <alignment horizontal="center" vertical="center"/>
    </xf>
    <xf numFmtId="14" fontId="0" fillId="0" borderId="0" xfId="8" applyFont="1" applyFill="1" applyBorder="1">
      <alignment horizontal="center" vertical="center"/>
    </xf>
    <xf numFmtId="9" fontId="0" fillId="0" borderId="0" xfId="9" applyFont="1" applyFill="1" applyBorder="1">
      <alignment horizontal="center" vertical="center"/>
    </xf>
    <xf numFmtId="0" fontId="0" fillId="0" borderId="0" xfId="0" applyAlignment="1">
      <alignment horizontal="center" vertical="center" wrapText="1"/>
    </xf>
    <xf numFmtId="0" fontId="0" fillId="0" borderId="0" xfId="0" applyAlignment="1">
      <alignment horizontal="left" wrapText="1" indent="2"/>
    </xf>
    <xf numFmtId="0" fontId="20" fillId="6" borderId="5" xfId="0" applyFont="1" applyFill="1" applyBorder="1" applyAlignment="1">
      <alignment horizontal="center" vertical="center" shrinkToFit="1"/>
    </xf>
    <xf numFmtId="0" fontId="21" fillId="0" borderId="6" xfId="0" applyFont="1" applyBorder="1" applyAlignment="1">
      <alignment horizontal="center" vertical="center" wrapText="1"/>
    </xf>
    <xf numFmtId="0" fontId="2" fillId="7" borderId="0" xfId="0" applyFont="1" applyFill="1" applyAlignment="1">
      <alignment horizontal="center" vertical="center" wrapText="1"/>
    </xf>
    <xf numFmtId="0" fontId="2" fillId="7" borderId="0" xfId="0" applyFont="1" applyFill="1" applyAlignment="1">
      <alignment horizontal="left" vertical="center" indent="1"/>
    </xf>
    <xf numFmtId="166" fontId="20" fillId="6" borderId="6" xfId="0" applyNumberFormat="1" applyFont="1" applyFill="1" applyBorder="1" applyAlignment="1">
      <alignment horizontal="center" vertical="center"/>
    </xf>
    <xf numFmtId="166" fontId="20" fillId="6" borderId="0" xfId="0" applyNumberFormat="1" applyFont="1" applyFill="1" applyAlignment="1">
      <alignment horizontal="center" vertical="center"/>
    </xf>
    <xf numFmtId="166" fontId="20" fillId="6" borderId="7" xfId="0" applyNumberFormat="1" applyFont="1" applyFill="1" applyBorder="1" applyAlignment="1">
      <alignment horizontal="center" vertical="center"/>
    </xf>
    <xf numFmtId="166" fontId="20" fillId="6" borderId="8" xfId="0" applyNumberFormat="1" applyFont="1" applyFill="1" applyBorder="1" applyAlignment="1">
      <alignment horizontal="center" vertical="center"/>
    </xf>
    <xf numFmtId="166" fontId="20" fillId="6" borderId="9" xfId="0" applyNumberFormat="1" applyFont="1" applyFill="1" applyBorder="1" applyAlignment="1">
      <alignment horizontal="center" vertical="center"/>
    </xf>
    <xf numFmtId="0" fontId="17" fillId="0" borderId="6" xfId="0" applyFont="1" applyBorder="1"/>
    <xf numFmtId="0" fontId="17" fillId="0" borderId="0" xfId="0" applyFont="1" applyAlignment="1">
      <alignment horizontal="left" vertical="center" indent="2"/>
    </xf>
    <xf numFmtId="166" fontId="20" fillId="6" borderId="10" xfId="0" applyNumberFormat="1" applyFont="1" applyFill="1" applyBorder="1" applyAlignment="1">
      <alignment horizontal="center" vertical="center"/>
    </xf>
    <xf numFmtId="166" fontId="20" fillId="6" borderId="11" xfId="0" applyNumberFormat="1" applyFont="1" applyFill="1" applyBorder="1" applyAlignment="1">
      <alignment horizontal="center" vertical="center"/>
    </xf>
    <xf numFmtId="166" fontId="20" fillId="6" borderId="12" xfId="0" applyNumberFormat="1" applyFont="1" applyFill="1" applyBorder="1" applyAlignment="1">
      <alignment horizontal="center" vertical="center"/>
    </xf>
    <xf numFmtId="0" fontId="17" fillId="0" borderId="0" xfId="0" applyFont="1" applyAlignment="1">
      <alignment horizontal="left" vertical="center"/>
    </xf>
    <xf numFmtId="0" fontId="17" fillId="0" borderId="0" xfId="10" applyFont="1" applyFill="1" applyAlignment="1">
      <alignment horizontal="left" vertical="center" indent="2"/>
    </xf>
    <xf numFmtId="0" fontId="22" fillId="0" borderId="13" xfId="0" applyFont="1" applyBorder="1"/>
    <xf numFmtId="0" fontId="23" fillId="0" borderId="13" xfId="0" applyFont="1" applyBorder="1" applyAlignment="1">
      <alignment vertical="center"/>
    </xf>
    <xf numFmtId="0" fontId="24" fillId="0" borderId="13" xfId="0" applyFont="1" applyBorder="1" applyAlignment="1">
      <alignment vertical="center"/>
    </xf>
    <xf numFmtId="0" fontId="25" fillId="0" borderId="13" xfId="0" applyFont="1" applyBorder="1" applyAlignment="1">
      <alignment vertical="center"/>
    </xf>
    <xf numFmtId="0" fontId="17" fillId="0" borderId="0" xfId="0" applyFont="1" applyAlignment="1">
      <alignment horizontal="center"/>
    </xf>
    <xf numFmtId="14" fontId="17" fillId="0" borderId="0" xfId="8" applyFont="1" applyFill="1" applyBorder="1" applyAlignment="1">
      <alignment horizontal="left" vertical="center" indent="2"/>
    </xf>
    <xf numFmtId="14" fontId="17" fillId="0" borderId="0" xfId="8" applyFont="1" applyFill="1" applyBorder="1" applyAlignment="1">
      <alignment horizontal="left" vertical="center"/>
    </xf>
    <xf numFmtId="0" fontId="27" fillId="0" borderId="0" xfId="11" applyFont="1" applyFill="1" applyAlignment="1">
      <alignment horizontal="left" vertical="center" indent="2"/>
    </xf>
    <xf numFmtId="0" fontId="28" fillId="8" borderId="0" xfId="0" applyFont="1" applyFill="1" applyAlignment="1">
      <alignment horizontal="center" vertical="center"/>
    </xf>
    <xf numFmtId="0" fontId="29" fillId="9" borderId="0" xfId="0" applyFont="1" applyFill="1" applyAlignment="1">
      <alignment horizontal="center" vertical="center"/>
    </xf>
    <xf numFmtId="0" fontId="29" fillId="10" borderId="0" xfId="0" applyFont="1" applyFill="1" applyAlignment="1">
      <alignment horizontal="center" vertical="center"/>
    </xf>
    <xf numFmtId="0" fontId="28" fillId="11" borderId="0" xfId="0" applyFont="1" applyFill="1" applyAlignment="1">
      <alignment horizontal="center" vertical="center"/>
    </xf>
    <xf numFmtId="0" fontId="29" fillId="12" borderId="0" xfId="3" applyFont="1" applyFill="1" applyAlignment="1">
      <alignment horizontal="center" vertical="center"/>
    </xf>
    <xf numFmtId="0" fontId="17" fillId="0" borderId="0" xfId="0" applyFont="1" applyAlignment="1">
      <alignment horizontal="right" vertical="center"/>
    </xf>
    <xf numFmtId="0" fontId="31" fillId="0" borderId="0" xfId="12" applyFont="1" applyFill="1" applyAlignment="1">
      <alignment horizontal="left" vertical="center" indent="2"/>
    </xf>
    <xf numFmtId="0" fontId="25" fillId="0" borderId="0" xfId="12" applyFont="1" applyFill="1" applyAlignment="1">
      <alignment horizontal="left" vertical="center" indent="2"/>
    </xf>
    <xf numFmtId="0" fontId="31" fillId="0" borderId="0" xfId="0" applyFont="1" applyAlignment="1">
      <alignment vertical="center"/>
    </xf>
    <xf numFmtId="0" fontId="17" fillId="0" borderId="0" xfId="0" applyFont="1" applyAlignment="1">
      <alignment vertical="center"/>
    </xf>
    <xf numFmtId="0" fontId="31" fillId="0" borderId="0" xfId="0" applyFont="1" applyAlignment="1">
      <alignment horizontal="center" vertical="center"/>
    </xf>
    <xf numFmtId="0" fontId="32" fillId="0" borderId="0" xfId="0" applyFont="1" applyAlignment="1">
      <alignment horizontal="left" vertical="center"/>
    </xf>
    <xf numFmtId="0" fontId="33" fillId="0" borderId="0" xfId="11" applyFont="1" applyFill="1" applyBorder="1" applyAlignment="1">
      <alignment horizontal="left" vertical="center"/>
    </xf>
    <xf numFmtId="0" fontId="17" fillId="13" borderId="0" xfId="0" applyFont="1" applyFill="1"/>
    <xf numFmtId="0" fontId="17" fillId="13" borderId="0" xfId="0" applyFont="1" applyFill="1" applyAlignment="1">
      <alignment horizontal="center" vertical="center"/>
    </xf>
    <xf numFmtId="0" fontId="31" fillId="13" borderId="0" xfId="0" applyFont="1" applyFill="1" applyAlignment="1">
      <alignment horizontal="center" vertical="center"/>
    </xf>
    <xf numFmtId="0" fontId="34" fillId="13" borderId="0" xfId="11" applyFont="1" applyFill="1" applyAlignment="1">
      <alignment horizontal="left" vertical="center" indent="1"/>
    </xf>
    <xf numFmtId="0" fontId="0" fillId="0" borderId="14" xfId="0" applyBorder="1" applyAlignment="1">
      <alignment horizontal="center"/>
    </xf>
    <xf numFmtId="0" fontId="0" fillId="0" borderId="15" xfId="0" applyBorder="1" applyAlignment="1">
      <alignment horizontal="center"/>
    </xf>
    <xf numFmtId="0" fontId="0" fillId="14" borderId="14" xfId="0" applyFill="1" applyBorder="1" applyAlignment="1">
      <alignment horizontal="center"/>
    </xf>
    <xf numFmtId="0" fontId="0" fillId="14" borderId="15" xfId="0" applyFill="1" applyBorder="1" applyAlignment="1">
      <alignment horizontal="center"/>
    </xf>
    <xf numFmtId="0" fontId="0" fillId="14" borderId="16" xfId="0" applyFill="1" applyBorder="1" applyAlignment="1">
      <alignment horizontal="center"/>
    </xf>
    <xf numFmtId="0" fontId="0" fillId="14" borderId="17" xfId="0"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35" fillId="15" borderId="16" xfId="0" applyFont="1" applyFill="1" applyBorder="1" applyAlignment="1">
      <alignment horizontal="center"/>
    </xf>
    <xf numFmtId="0" fontId="35" fillId="15" borderId="17" xfId="0" applyFont="1" applyFill="1" applyBorder="1" applyAlignment="1">
      <alignment horizontal="center"/>
    </xf>
    <xf numFmtId="0" fontId="36" fillId="0" borderId="0" xfId="0" applyFont="1"/>
    <xf numFmtId="0" fontId="0" fillId="0" borderId="14" xfId="0" applyBorder="1"/>
    <xf numFmtId="0" fontId="0" fillId="0" borderId="15" xfId="0" applyBorder="1"/>
    <xf numFmtId="0" fontId="0" fillId="14" borderId="16" xfId="0" applyFill="1" applyBorder="1"/>
    <xf numFmtId="0" fontId="0" fillId="14" borderId="17" xfId="0" applyFill="1" applyBorder="1"/>
    <xf numFmtId="0" fontId="0" fillId="0" borderId="16" xfId="0" applyBorder="1"/>
    <xf numFmtId="0" fontId="0" fillId="0" borderId="17" xfId="0" applyBorder="1"/>
    <xf numFmtId="0" fontId="0" fillId="0" borderId="0" xfId="0" quotePrefix="1"/>
    <xf numFmtId="0" fontId="2" fillId="15" borderId="16" xfId="0" applyFont="1" applyFill="1" applyBorder="1"/>
    <xf numFmtId="0" fontId="2" fillId="15" borderId="17" xfId="0" applyFont="1" applyFill="1" applyBorder="1"/>
    <xf numFmtId="0" fontId="5" fillId="0" borderId="0" xfId="0" applyFont="1"/>
    <xf numFmtId="0" fontId="37" fillId="0" borderId="0" xfId="0" applyFont="1"/>
    <xf numFmtId="0" fontId="38" fillId="0" borderId="0" xfId="0" applyFont="1" applyAlignment="1">
      <alignment horizontal="center"/>
    </xf>
    <xf numFmtId="0" fontId="9" fillId="0" borderId="0" xfId="0" applyFont="1"/>
    <xf numFmtId="0" fontId="38" fillId="16" borderId="0" xfId="0" applyFont="1" applyFill="1" applyAlignment="1">
      <alignment horizontal="center"/>
    </xf>
    <xf numFmtId="0" fontId="39" fillId="0" borderId="0" xfId="0" applyFont="1"/>
    <xf numFmtId="0" fontId="39" fillId="0" borderId="0" xfId="0" applyFont="1" applyAlignment="1">
      <alignment vertical="center"/>
    </xf>
    <xf numFmtId="0" fontId="40" fillId="0" borderId="0" xfId="0" applyFont="1" applyAlignment="1">
      <alignment vertical="center"/>
    </xf>
    <xf numFmtId="0" fontId="41" fillId="0" borderId="0" xfId="0" applyFont="1"/>
    <xf numFmtId="0" fontId="41" fillId="0" borderId="0" xfId="0" applyFont="1" applyAlignment="1">
      <alignment vertical="center"/>
    </xf>
    <xf numFmtId="0" fontId="41" fillId="0" borderId="0" xfId="0" quotePrefix="1" applyFont="1" applyAlignment="1">
      <alignment vertical="center"/>
    </xf>
    <xf numFmtId="0" fontId="9" fillId="0" borderId="0" xfId="0" applyFont="1" applyAlignment="1">
      <alignment horizontal="center"/>
    </xf>
  </cellXfs>
  <cellStyles count="13">
    <cellStyle name="Accent3" xfId="3" builtinId="37"/>
    <cellStyle name="Comma" xfId="1" builtinId="3"/>
    <cellStyle name="Comma [0] 2" xfId="7" xr:uid="{80F29FB9-F773-4333-B6E3-5A218D40B494}"/>
    <cellStyle name="Date" xfId="8" xr:uid="{6DED3D16-D66E-483B-9AE4-8261F7EB2FA0}"/>
    <cellStyle name="Heading 1 2" xfId="12" xr:uid="{BF693D67-58BD-47D9-9EEF-5F6614A2DC8E}"/>
    <cellStyle name="Heading 3 2" xfId="10" xr:uid="{D75D5097-171D-451A-B396-77893E16CC5C}"/>
    <cellStyle name="Hyperlink" xfId="4" builtinId="8"/>
    <cellStyle name="Hyperlink 2" xfId="6" xr:uid="{1F3813A4-19F6-436E-9896-67866B10C551}"/>
    <cellStyle name="Normal" xfId="0" builtinId="0"/>
    <cellStyle name="Percent" xfId="2" builtinId="5"/>
    <cellStyle name="Percent 2" xfId="9" xr:uid="{67F5D241-A643-4E31-8257-121E2A939402}"/>
    <cellStyle name="Title 2" xfId="11" xr:uid="{26D962A2-B3CE-4CBF-9697-E85665B338D2}"/>
    <cellStyle name="zHiddenText" xfId="5" xr:uid="{87E5B114-F1CA-4BFB-84D6-7FAC037658D8}"/>
  </cellStyles>
  <dxfs count="39">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alignment horizontal="center" vertical="center" textRotation="0" indent="0" justifyLastLine="0" shrinkToFit="0" readingOrder="0"/>
    </dxf>
    <dxf>
      <font>
        <strike val="0"/>
        <outline val="0"/>
        <shadow val="0"/>
        <u val="none"/>
        <vertAlign val="baseline"/>
        <sz val="11"/>
        <name val="Aptos Narrow"/>
        <family val="2"/>
        <scheme val="minor"/>
      </font>
      <alignment horizontal="center" vertical="center" textRotation="0" wrapText="0" indent="0" justifyLastLine="0" shrinkToFit="0" readingOrder="0"/>
    </dxf>
    <dxf>
      <font>
        <strike val="0"/>
        <outline val="0"/>
        <shadow val="0"/>
        <u val="none"/>
        <vertAlign val="baseline"/>
        <sz val="11"/>
        <name val="Aptos Narrow"/>
        <family val="2"/>
        <scheme val="minor"/>
      </font>
      <alignment horizontal="left" vertical="bottom" textRotation="0" wrapText="1" relativeIndent="1" justifyLastLine="0" shrinkToFit="0" readingOrder="0"/>
    </dxf>
    <dxf>
      <font>
        <strike val="0"/>
        <outline val="0"/>
        <shadow val="0"/>
        <u val="none"/>
        <vertAlign val="baseline"/>
        <sz val="11"/>
        <name val="Aptos Narrow"/>
        <family val="2"/>
        <scheme val="minor"/>
      </font>
    </dxf>
    <dxf>
      <font>
        <b/>
        <strike val="0"/>
        <outline val="0"/>
        <shadow val="0"/>
        <u val="none"/>
        <vertAlign val="baseline"/>
        <sz val="11"/>
        <color theme="0"/>
        <name val="Aptos Narrow"/>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numFmt numFmtId="0" formatCode="General"/>
    </dxf>
    <dxf>
      <numFmt numFmtId="0" formatCode="General"/>
    </dxf>
    <dxf>
      <numFmt numFmtId="0" formatCode="General"/>
    </dxf>
  </dxfs>
  <tableStyles count="1" defaultTableStyle="TableStyleMedium2" defaultPivotStyle="PivotStyleLight16">
    <tableStyle name="ToDoList" pivot="0" count="9" xr9:uid="{3FA776E2-7CBC-49EE-9F2F-60BDD28755F4}">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Sheet1!$C$4</c:f>
              <c:strCache>
                <c:ptCount val="1"/>
                <c:pt idx="0">
                  <c:v>Price</c:v>
                </c:pt>
              </c:strCache>
            </c:strRef>
          </c:tx>
          <c:spPr>
            <a:solidFill>
              <a:schemeClr val="accent1"/>
            </a:solidFill>
            <a:ln>
              <a:noFill/>
            </a:ln>
            <a:effectLst/>
          </c:spPr>
          <c:invertIfNegative val="0"/>
          <c:cat>
            <c:strRef>
              <c:f>Sheet1!$B$5:$B$9</c:f>
              <c:strCache>
                <c:ptCount val="5"/>
                <c:pt idx="0">
                  <c:v>A1</c:v>
                </c:pt>
                <c:pt idx="1">
                  <c:v>A2</c:v>
                </c:pt>
                <c:pt idx="2">
                  <c:v>A3</c:v>
                </c:pt>
                <c:pt idx="3">
                  <c:v>A4</c:v>
                </c:pt>
                <c:pt idx="4">
                  <c:v>A5</c:v>
                </c:pt>
              </c:strCache>
            </c:strRef>
          </c:cat>
          <c:val>
            <c:numRef>
              <c:f>Sheet1!$C$5:$C$9</c:f>
              <c:numCache>
                <c:formatCode>0%</c:formatCode>
                <c:ptCount val="5"/>
                <c:pt idx="0">
                  <c:v>0.40476943265882304</c:v>
                </c:pt>
                <c:pt idx="1">
                  <c:v>0.89927601457773987</c:v>
                </c:pt>
                <c:pt idx="2">
                  <c:v>0.20923874678641141</c:v>
                </c:pt>
                <c:pt idx="3">
                  <c:v>0.84332624965005043</c:v>
                </c:pt>
                <c:pt idx="4">
                  <c:v>0.49099700647350419</c:v>
                </c:pt>
              </c:numCache>
            </c:numRef>
          </c:val>
          <c:extLst>
            <c:ext xmlns:c16="http://schemas.microsoft.com/office/drawing/2014/chart" uri="{C3380CC4-5D6E-409C-BE32-E72D297353CC}">
              <c16:uniqueId val="{00000000-E1CD-47D9-97A1-FD619C83D929}"/>
            </c:ext>
          </c:extLst>
        </c:ser>
        <c:ser>
          <c:idx val="1"/>
          <c:order val="1"/>
          <c:tx>
            <c:strRef>
              <c:f>Sheet1!$D$4</c:f>
              <c:strCache>
                <c:ptCount val="1"/>
                <c:pt idx="0">
                  <c:v>%</c:v>
                </c:pt>
              </c:strCache>
            </c:strRef>
          </c:tx>
          <c:spPr>
            <a:solidFill>
              <a:schemeClr val="accent2"/>
            </a:solidFill>
            <a:ln>
              <a:noFill/>
            </a:ln>
            <a:effectLst/>
          </c:spPr>
          <c:invertIfNegative val="0"/>
          <c:cat>
            <c:strRef>
              <c:f>Sheet1!$B$5:$B$9</c:f>
              <c:strCache>
                <c:ptCount val="5"/>
                <c:pt idx="0">
                  <c:v>A1</c:v>
                </c:pt>
                <c:pt idx="1">
                  <c:v>A2</c:v>
                </c:pt>
                <c:pt idx="2">
                  <c:v>A3</c:v>
                </c:pt>
                <c:pt idx="3">
                  <c:v>A4</c:v>
                </c:pt>
                <c:pt idx="4">
                  <c:v>A5</c:v>
                </c:pt>
              </c:strCache>
            </c:strRef>
          </c:cat>
          <c:val>
            <c:numRef>
              <c:f>Sheet1!$D$5:$D$9</c:f>
              <c:numCache>
                <c:formatCode>0%</c:formatCode>
                <c:ptCount val="5"/>
                <c:pt idx="0">
                  <c:v>0.5984927598727936</c:v>
                </c:pt>
                <c:pt idx="1">
                  <c:v>0.82323404482146123</c:v>
                </c:pt>
                <c:pt idx="2">
                  <c:v>0.64138304700584492</c:v>
                </c:pt>
                <c:pt idx="3">
                  <c:v>0.75980083329670844</c:v>
                </c:pt>
                <c:pt idx="4">
                  <c:v>0.25087850440650095</c:v>
                </c:pt>
              </c:numCache>
            </c:numRef>
          </c:val>
          <c:extLst>
            <c:ext xmlns:c16="http://schemas.microsoft.com/office/drawing/2014/chart" uri="{C3380CC4-5D6E-409C-BE32-E72D297353CC}">
              <c16:uniqueId val="{00000001-E1CD-47D9-97A1-FD619C83D929}"/>
            </c:ext>
          </c:extLst>
        </c:ser>
        <c:dLbls>
          <c:showLegendKey val="0"/>
          <c:showVal val="0"/>
          <c:showCatName val="0"/>
          <c:showSerName val="0"/>
          <c:showPercent val="0"/>
          <c:showBubbleSize val="0"/>
        </c:dLbls>
        <c:gapWidth val="219"/>
        <c:overlap val="-27"/>
        <c:axId val="1651371375"/>
        <c:axId val="1651370415"/>
      </c:barChart>
      <c:catAx>
        <c:axId val="165137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0415"/>
        <c:crosses val="autoZero"/>
        <c:auto val="1"/>
        <c:lblAlgn val="ctr"/>
        <c:lblOffset val="100"/>
        <c:noMultiLvlLbl val="0"/>
      </c:catAx>
      <c:valAx>
        <c:axId val="165137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1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Sheet1!$C$4</c:f>
              <c:strCache>
                <c:ptCount val="1"/>
                <c:pt idx="0">
                  <c:v>Price</c:v>
                </c:pt>
              </c:strCache>
            </c:strRef>
          </c:tx>
          <c:spPr>
            <a:solidFill>
              <a:schemeClr val="accent1"/>
            </a:solidFill>
            <a:ln>
              <a:noFill/>
            </a:ln>
            <a:effectLst/>
          </c:spPr>
          <c:invertIfNegative val="0"/>
          <c:cat>
            <c:strRef>
              <c:f>Sheet1!$B$5:$B$9</c:f>
              <c:strCache>
                <c:ptCount val="5"/>
                <c:pt idx="0">
                  <c:v>A1</c:v>
                </c:pt>
                <c:pt idx="1">
                  <c:v>A2</c:v>
                </c:pt>
                <c:pt idx="2">
                  <c:v>A3</c:v>
                </c:pt>
                <c:pt idx="3">
                  <c:v>A4</c:v>
                </c:pt>
                <c:pt idx="4">
                  <c:v>A5</c:v>
                </c:pt>
              </c:strCache>
            </c:strRef>
          </c:cat>
          <c:val>
            <c:numRef>
              <c:f>Sheet1!$C$5:$C$9</c:f>
              <c:numCache>
                <c:formatCode>0%</c:formatCode>
                <c:ptCount val="5"/>
                <c:pt idx="0">
                  <c:v>0.40476943265882304</c:v>
                </c:pt>
                <c:pt idx="1">
                  <c:v>0.89927601457773987</c:v>
                </c:pt>
                <c:pt idx="2">
                  <c:v>0.20923874678641141</c:v>
                </c:pt>
                <c:pt idx="3">
                  <c:v>0.84332624965005043</c:v>
                </c:pt>
                <c:pt idx="4">
                  <c:v>0.49099700647350419</c:v>
                </c:pt>
              </c:numCache>
            </c:numRef>
          </c:val>
          <c:extLst>
            <c:ext xmlns:c16="http://schemas.microsoft.com/office/drawing/2014/chart" uri="{C3380CC4-5D6E-409C-BE32-E72D297353CC}">
              <c16:uniqueId val="{00000000-C46A-416D-9881-5A0FB46859E2}"/>
            </c:ext>
          </c:extLst>
        </c:ser>
        <c:dLbls>
          <c:showLegendKey val="0"/>
          <c:showVal val="0"/>
          <c:showCatName val="0"/>
          <c:showSerName val="0"/>
          <c:showPercent val="0"/>
          <c:showBubbleSize val="0"/>
        </c:dLbls>
        <c:gapWidth val="219"/>
        <c:axId val="1651371375"/>
        <c:axId val="1651370415"/>
      </c:barChart>
      <c:lineChart>
        <c:grouping val="standard"/>
        <c:varyColors val="0"/>
        <c:ser>
          <c:idx val="1"/>
          <c:order val="1"/>
          <c:tx>
            <c:strRef>
              <c:f>Sheet1!$D$4</c:f>
              <c:strCache>
                <c:ptCount val="1"/>
                <c:pt idx="0">
                  <c:v>%</c:v>
                </c:pt>
              </c:strCache>
            </c:strRef>
          </c:tx>
          <c:spPr>
            <a:ln w="28575" cap="rnd">
              <a:solidFill>
                <a:schemeClr val="accent2"/>
              </a:solidFill>
              <a:round/>
            </a:ln>
            <a:effectLst/>
          </c:spPr>
          <c:marker>
            <c:symbol val="none"/>
          </c:marker>
          <c:cat>
            <c:strRef>
              <c:f>Sheet1!$B$5:$B$9</c:f>
              <c:strCache>
                <c:ptCount val="5"/>
                <c:pt idx="0">
                  <c:v>A1</c:v>
                </c:pt>
                <c:pt idx="1">
                  <c:v>A2</c:v>
                </c:pt>
                <c:pt idx="2">
                  <c:v>A3</c:v>
                </c:pt>
                <c:pt idx="3">
                  <c:v>A4</c:v>
                </c:pt>
                <c:pt idx="4">
                  <c:v>A5</c:v>
                </c:pt>
              </c:strCache>
            </c:strRef>
          </c:cat>
          <c:val>
            <c:numRef>
              <c:f>Sheet1!$D$5:$D$9</c:f>
              <c:numCache>
                <c:formatCode>0%</c:formatCode>
                <c:ptCount val="5"/>
                <c:pt idx="0">
                  <c:v>0.5984927598727936</c:v>
                </c:pt>
                <c:pt idx="1">
                  <c:v>0.82323404482146123</c:v>
                </c:pt>
                <c:pt idx="2">
                  <c:v>0.64138304700584492</c:v>
                </c:pt>
                <c:pt idx="3">
                  <c:v>0.75980083329670844</c:v>
                </c:pt>
                <c:pt idx="4">
                  <c:v>0.25087850440650095</c:v>
                </c:pt>
              </c:numCache>
            </c:numRef>
          </c:val>
          <c:smooth val="0"/>
          <c:extLst>
            <c:ext xmlns:c16="http://schemas.microsoft.com/office/drawing/2014/chart" uri="{C3380CC4-5D6E-409C-BE32-E72D297353CC}">
              <c16:uniqueId val="{00000001-C46A-416D-9881-5A0FB46859E2}"/>
            </c:ext>
          </c:extLst>
        </c:ser>
        <c:dLbls>
          <c:showLegendKey val="0"/>
          <c:showVal val="0"/>
          <c:showCatName val="0"/>
          <c:showSerName val="0"/>
          <c:showPercent val="0"/>
          <c:showBubbleSize val="0"/>
        </c:dLbls>
        <c:marker val="1"/>
        <c:smooth val="0"/>
        <c:axId val="1651371375"/>
        <c:axId val="1651370415"/>
      </c:lineChart>
      <c:catAx>
        <c:axId val="165137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0415"/>
        <c:crosses val="autoZero"/>
        <c:auto val="1"/>
        <c:lblAlgn val="ctr"/>
        <c:lblOffset val="100"/>
        <c:noMultiLvlLbl val="0"/>
      </c:catAx>
      <c:valAx>
        <c:axId val="165137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1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Sheet1!$C$4</c:f>
              <c:strCache>
                <c:ptCount val="1"/>
                <c:pt idx="0">
                  <c:v>Price</c:v>
                </c:pt>
              </c:strCache>
            </c:strRef>
          </c:tx>
          <c:spPr>
            <a:solidFill>
              <a:schemeClr val="accent1"/>
            </a:solidFill>
            <a:ln>
              <a:noFill/>
            </a:ln>
            <a:effectLst/>
          </c:spPr>
          <c:invertIfNegative val="0"/>
          <c:cat>
            <c:strRef>
              <c:f>Sheet1!$B$5:$B$9</c:f>
              <c:strCache>
                <c:ptCount val="5"/>
                <c:pt idx="0">
                  <c:v>A1</c:v>
                </c:pt>
                <c:pt idx="1">
                  <c:v>A2</c:v>
                </c:pt>
                <c:pt idx="2">
                  <c:v>A3</c:v>
                </c:pt>
                <c:pt idx="3">
                  <c:v>A4</c:v>
                </c:pt>
                <c:pt idx="4">
                  <c:v>A5</c:v>
                </c:pt>
              </c:strCache>
            </c:strRef>
          </c:cat>
          <c:val>
            <c:numRef>
              <c:f>Sheet1!$C$5:$C$9</c:f>
              <c:numCache>
                <c:formatCode>0%</c:formatCode>
                <c:ptCount val="5"/>
                <c:pt idx="0">
                  <c:v>0.40476943265882304</c:v>
                </c:pt>
                <c:pt idx="1">
                  <c:v>0.89927601457773987</c:v>
                </c:pt>
                <c:pt idx="2">
                  <c:v>0.20923874678641141</c:v>
                </c:pt>
                <c:pt idx="3">
                  <c:v>0.84332624965005043</c:v>
                </c:pt>
                <c:pt idx="4">
                  <c:v>0.49099700647350419</c:v>
                </c:pt>
              </c:numCache>
            </c:numRef>
          </c:val>
          <c:extLst>
            <c:ext xmlns:c16="http://schemas.microsoft.com/office/drawing/2014/chart" uri="{C3380CC4-5D6E-409C-BE32-E72D297353CC}">
              <c16:uniqueId val="{00000000-93BA-4C8C-8B72-628A4A636F79}"/>
            </c:ext>
          </c:extLst>
        </c:ser>
        <c:dLbls>
          <c:showLegendKey val="0"/>
          <c:showVal val="0"/>
          <c:showCatName val="0"/>
          <c:showSerName val="0"/>
          <c:showPercent val="0"/>
          <c:showBubbleSize val="0"/>
        </c:dLbls>
        <c:gapWidth val="219"/>
        <c:axId val="1651371375"/>
        <c:axId val="1651370415"/>
      </c:barChart>
      <c:lineChart>
        <c:grouping val="standard"/>
        <c:varyColors val="0"/>
        <c:ser>
          <c:idx val="1"/>
          <c:order val="1"/>
          <c:tx>
            <c:strRef>
              <c:f>Sheet1!$D$4</c:f>
              <c:strCache>
                <c:ptCount val="1"/>
                <c:pt idx="0">
                  <c:v>%</c:v>
                </c:pt>
              </c:strCache>
            </c:strRef>
          </c:tx>
          <c:spPr>
            <a:ln w="28575" cap="rnd">
              <a:noFill/>
              <a:round/>
            </a:ln>
            <a:effectLst/>
          </c:spPr>
          <c:marker>
            <c:symbol val="none"/>
          </c:marker>
          <c:cat>
            <c:strRef>
              <c:f>Sheet1!$B$5:$B$9</c:f>
              <c:strCache>
                <c:ptCount val="5"/>
                <c:pt idx="0">
                  <c:v>A1</c:v>
                </c:pt>
                <c:pt idx="1">
                  <c:v>A2</c:v>
                </c:pt>
                <c:pt idx="2">
                  <c:v>A3</c:v>
                </c:pt>
                <c:pt idx="3">
                  <c:v>A4</c:v>
                </c:pt>
                <c:pt idx="4">
                  <c:v>A5</c:v>
                </c:pt>
              </c:strCache>
            </c:strRef>
          </c:cat>
          <c:val>
            <c:numRef>
              <c:f>Sheet1!$D$5:$D$9</c:f>
              <c:numCache>
                <c:formatCode>0%</c:formatCode>
                <c:ptCount val="5"/>
                <c:pt idx="0">
                  <c:v>0.5984927598727936</c:v>
                </c:pt>
                <c:pt idx="1">
                  <c:v>0.82323404482146123</c:v>
                </c:pt>
                <c:pt idx="2">
                  <c:v>0.64138304700584492</c:v>
                </c:pt>
                <c:pt idx="3">
                  <c:v>0.75980083329670844</c:v>
                </c:pt>
                <c:pt idx="4">
                  <c:v>0.25087850440650095</c:v>
                </c:pt>
              </c:numCache>
            </c:numRef>
          </c:val>
          <c:smooth val="0"/>
          <c:extLst>
            <c:ext xmlns:c16="http://schemas.microsoft.com/office/drawing/2014/chart" uri="{C3380CC4-5D6E-409C-BE32-E72D297353CC}">
              <c16:uniqueId val="{00000001-93BA-4C8C-8B72-628A4A636F79}"/>
            </c:ext>
          </c:extLst>
        </c:ser>
        <c:dLbls>
          <c:showLegendKey val="0"/>
          <c:showVal val="0"/>
          <c:showCatName val="0"/>
          <c:showSerName val="0"/>
          <c:showPercent val="0"/>
          <c:showBubbleSize val="0"/>
        </c:dLbls>
        <c:marker val="1"/>
        <c:smooth val="0"/>
        <c:axId val="1651371375"/>
        <c:axId val="1651370415"/>
      </c:lineChart>
      <c:catAx>
        <c:axId val="165137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0415"/>
        <c:crosses val="autoZero"/>
        <c:auto val="1"/>
        <c:lblAlgn val="ctr"/>
        <c:lblOffset val="100"/>
        <c:noMultiLvlLbl val="0"/>
      </c:catAx>
      <c:valAx>
        <c:axId val="165137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1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Sheet1!$C$4</c:f>
              <c:strCache>
                <c:ptCount val="1"/>
                <c:pt idx="0">
                  <c:v>Price</c:v>
                </c:pt>
              </c:strCache>
            </c:strRef>
          </c:tx>
          <c:spPr>
            <a:solidFill>
              <a:schemeClr val="accent1"/>
            </a:solidFill>
            <a:ln>
              <a:noFill/>
            </a:ln>
            <a:effectLst/>
          </c:spPr>
          <c:invertIfNegative val="0"/>
          <c:cat>
            <c:strRef>
              <c:f>Sheet1!$B$5:$B$9</c:f>
              <c:strCache>
                <c:ptCount val="5"/>
                <c:pt idx="0">
                  <c:v>A1</c:v>
                </c:pt>
                <c:pt idx="1">
                  <c:v>A2</c:v>
                </c:pt>
                <c:pt idx="2">
                  <c:v>A3</c:v>
                </c:pt>
                <c:pt idx="3">
                  <c:v>A4</c:v>
                </c:pt>
                <c:pt idx="4">
                  <c:v>A5</c:v>
                </c:pt>
              </c:strCache>
            </c:strRef>
          </c:cat>
          <c:val>
            <c:numRef>
              <c:f>Sheet1!$C$5:$C$9</c:f>
              <c:numCache>
                <c:formatCode>0%</c:formatCode>
                <c:ptCount val="5"/>
                <c:pt idx="0">
                  <c:v>0.40476943265882304</c:v>
                </c:pt>
                <c:pt idx="1">
                  <c:v>0.89927601457773987</c:v>
                </c:pt>
                <c:pt idx="2">
                  <c:v>0.20923874678641141</c:v>
                </c:pt>
                <c:pt idx="3">
                  <c:v>0.84332624965005043</c:v>
                </c:pt>
                <c:pt idx="4">
                  <c:v>0.49099700647350419</c:v>
                </c:pt>
              </c:numCache>
            </c:numRef>
          </c:val>
          <c:extLst>
            <c:ext xmlns:c16="http://schemas.microsoft.com/office/drawing/2014/chart" uri="{C3380CC4-5D6E-409C-BE32-E72D297353CC}">
              <c16:uniqueId val="{00000000-573B-4ABA-8F5C-87A89C295D01}"/>
            </c:ext>
          </c:extLst>
        </c:ser>
        <c:dLbls>
          <c:showLegendKey val="0"/>
          <c:showVal val="0"/>
          <c:showCatName val="0"/>
          <c:showSerName val="0"/>
          <c:showPercent val="0"/>
          <c:showBubbleSize val="0"/>
        </c:dLbls>
        <c:gapWidth val="219"/>
        <c:axId val="1651371375"/>
        <c:axId val="1651370415"/>
      </c:barChart>
      <c:lineChart>
        <c:grouping val="standard"/>
        <c:varyColors val="0"/>
        <c:ser>
          <c:idx val="1"/>
          <c:order val="1"/>
          <c:tx>
            <c:strRef>
              <c:f>Sheet1!$D$4</c:f>
              <c:strCache>
                <c:ptCount val="1"/>
                <c:pt idx="0">
                  <c:v>%</c:v>
                </c:pt>
              </c:strCache>
            </c:strRef>
          </c:tx>
          <c:spPr>
            <a:ln w="28575" cap="rnd">
              <a:noFill/>
              <a:round/>
            </a:ln>
            <a:effectLst/>
          </c:spPr>
          <c:marker>
            <c:symbol val="dash"/>
            <c:size val="20"/>
            <c:spPr>
              <a:solidFill>
                <a:schemeClr val="accent2"/>
              </a:solidFill>
              <a:ln w="9525">
                <a:solidFill>
                  <a:schemeClr val="accent2"/>
                </a:solidFill>
              </a:ln>
              <a:effectLst/>
            </c:spPr>
          </c:marker>
          <c:cat>
            <c:strRef>
              <c:f>Sheet1!$B$5:$B$9</c:f>
              <c:strCache>
                <c:ptCount val="5"/>
                <c:pt idx="0">
                  <c:v>A1</c:v>
                </c:pt>
                <c:pt idx="1">
                  <c:v>A2</c:v>
                </c:pt>
                <c:pt idx="2">
                  <c:v>A3</c:v>
                </c:pt>
                <c:pt idx="3">
                  <c:v>A4</c:v>
                </c:pt>
                <c:pt idx="4">
                  <c:v>A5</c:v>
                </c:pt>
              </c:strCache>
            </c:strRef>
          </c:cat>
          <c:val>
            <c:numRef>
              <c:f>Sheet1!$D$5:$D$9</c:f>
              <c:numCache>
                <c:formatCode>0%</c:formatCode>
                <c:ptCount val="5"/>
                <c:pt idx="0">
                  <c:v>0.5984927598727936</c:v>
                </c:pt>
                <c:pt idx="1">
                  <c:v>0.82323404482146123</c:v>
                </c:pt>
                <c:pt idx="2">
                  <c:v>0.64138304700584492</c:v>
                </c:pt>
                <c:pt idx="3">
                  <c:v>0.75980083329670844</c:v>
                </c:pt>
                <c:pt idx="4">
                  <c:v>0.25087850440650095</c:v>
                </c:pt>
              </c:numCache>
            </c:numRef>
          </c:val>
          <c:smooth val="0"/>
          <c:extLst>
            <c:ext xmlns:c16="http://schemas.microsoft.com/office/drawing/2014/chart" uri="{C3380CC4-5D6E-409C-BE32-E72D297353CC}">
              <c16:uniqueId val="{00000001-573B-4ABA-8F5C-87A89C295D01}"/>
            </c:ext>
          </c:extLst>
        </c:ser>
        <c:dLbls>
          <c:showLegendKey val="0"/>
          <c:showVal val="0"/>
          <c:showCatName val="0"/>
          <c:showSerName val="0"/>
          <c:showPercent val="0"/>
          <c:showBubbleSize val="0"/>
        </c:dLbls>
        <c:marker val="1"/>
        <c:smooth val="0"/>
        <c:axId val="1651371375"/>
        <c:axId val="1651370415"/>
      </c:lineChart>
      <c:catAx>
        <c:axId val="165137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0415"/>
        <c:crosses val="autoZero"/>
        <c:auto val="1"/>
        <c:lblAlgn val="ctr"/>
        <c:lblOffset val="100"/>
        <c:noMultiLvlLbl val="0"/>
      </c:catAx>
      <c:valAx>
        <c:axId val="165137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371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0"/>
            </a:pPr>
            <a:r>
              <a:rPr lang="en-US" b="0"/>
              <a:t>Waterfall Chart</a:t>
            </a:r>
          </a:p>
        </c:rich>
      </c:tx>
      <c:overlay val="1"/>
    </c:title>
    <c:autoTitleDeleted val="0"/>
    <c:plotArea>
      <c:layout>
        <c:manualLayout>
          <c:layoutTarget val="inner"/>
          <c:xMode val="edge"/>
          <c:yMode val="edge"/>
          <c:x val="9.5895787279472525E-2"/>
          <c:y val="0.10342582177227846"/>
          <c:w val="0.88098540301039785"/>
          <c:h val="0.64820709911261087"/>
        </c:manualLayout>
      </c:layout>
      <c:barChart>
        <c:barDir val="col"/>
        <c:grouping val="stacked"/>
        <c:varyColors val="0"/>
        <c:ser>
          <c:idx val="0"/>
          <c:order val="0"/>
          <c:tx>
            <c:strRef>
              <c:f>Waterfall!$F$26</c:f>
              <c:strCache>
                <c:ptCount val="1"/>
                <c:pt idx="0">
                  <c:v>Pillars</c:v>
                </c:pt>
              </c:strCache>
            </c:strRef>
          </c:tx>
          <c:spPr>
            <a:solidFill>
              <a:schemeClr val="accent1"/>
            </a:solidFill>
            <a:ln>
              <a:no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Waterfall!$B$27:$B$38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Waterfall!$F$27:$F$38</c:f>
              <c:numCache>
                <c:formatCode>General</c:formatCode>
                <c:ptCount val="12"/>
                <c:pt idx="0">
                  <c:v>5000</c:v>
                </c:pt>
                <c:pt idx="1">
                  <c:v>#N/A</c:v>
                </c:pt>
                <c:pt idx="2">
                  <c:v>#N/A</c:v>
                </c:pt>
                <c:pt idx="3">
                  <c:v>4500</c:v>
                </c:pt>
                <c:pt idx="4">
                  <c:v>#N/A</c:v>
                </c:pt>
                <c:pt idx="5">
                  <c:v>#N/A</c:v>
                </c:pt>
                <c:pt idx="6">
                  <c:v>#N/A</c:v>
                </c:pt>
                <c:pt idx="7">
                  <c:v>#N/A</c:v>
                </c:pt>
                <c:pt idx="8">
                  <c:v>#N/A</c:v>
                </c:pt>
                <c:pt idx="9">
                  <c:v>#N/A</c:v>
                </c:pt>
                <c:pt idx="10">
                  <c:v>#N/A</c:v>
                </c:pt>
                <c:pt idx="11">
                  <c:v>1300</c:v>
                </c:pt>
              </c:numCache>
            </c:numRef>
          </c:val>
          <c:extLst>
            <c:ext xmlns:c16="http://schemas.microsoft.com/office/drawing/2014/chart" uri="{C3380CC4-5D6E-409C-BE32-E72D297353CC}">
              <c16:uniqueId val="{00000000-2F2A-41E3-A8EC-8A4916914FD5}"/>
            </c:ext>
          </c:extLst>
        </c:ser>
        <c:ser>
          <c:idx val="1"/>
          <c:order val="1"/>
          <c:tx>
            <c:strRef>
              <c:f>Waterfall!$K$26</c:f>
              <c:strCache>
                <c:ptCount val="1"/>
                <c:pt idx="0">
                  <c:v>Invisible</c:v>
                </c:pt>
              </c:strCache>
            </c:strRef>
          </c:tx>
          <c:spPr>
            <a:noFill/>
            <a:ln>
              <a:noFill/>
            </a:ln>
          </c:spPr>
          <c:invertIfNegative val="0"/>
          <c:cat>
            <c:strRef>
              <c:f>Waterfall!$B$27:$B$38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Waterfall!$K$27:$K$38</c:f>
              <c:numCache>
                <c:formatCode>General</c:formatCode>
                <c:ptCount val="12"/>
                <c:pt idx="0">
                  <c:v>#N/A</c:v>
                </c:pt>
                <c:pt idx="1">
                  <c:v>5700</c:v>
                </c:pt>
                <c:pt idx="2">
                  <c:v>5700</c:v>
                </c:pt>
                <c:pt idx="3">
                  <c:v>#N/A</c:v>
                </c:pt>
                <c:pt idx="4">
                  <c:v>4500</c:v>
                </c:pt>
                <c:pt idx="5">
                  <c:v>2000</c:v>
                </c:pt>
                <c:pt idx="6">
                  <c:v>700</c:v>
                </c:pt>
                <c:pt idx="7">
                  <c:v>400</c:v>
                </c:pt>
                <c:pt idx="8">
                  <c:v>0</c:v>
                </c:pt>
                <c:pt idx="9">
                  <c:v>0</c:v>
                </c:pt>
                <c:pt idx="10">
                  <c:v>1300</c:v>
                </c:pt>
                <c:pt idx="11">
                  <c:v>#N/A</c:v>
                </c:pt>
              </c:numCache>
            </c:numRef>
          </c:val>
          <c:extLst>
            <c:ext xmlns:c16="http://schemas.microsoft.com/office/drawing/2014/chart" uri="{C3380CC4-5D6E-409C-BE32-E72D297353CC}">
              <c16:uniqueId val="{00000001-2F2A-41E3-A8EC-8A4916914FD5}"/>
            </c:ext>
          </c:extLst>
        </c:ser>
        <c:ser>
          <c:idx val="5"/>
          <c:order val="2"/>
          <c:tx>
            <c:strRef>
              <c:f>Waterfall!$I$26</c:f>
              <c:strCache>
                <c:ptCount val="1"/>
                <c:pt idx="0">
                  <c:v>Delta+</c:v>
                </c:pt>
              </c:strCache>
            </c:strRef>
          </c:tx>
          <c:spPr>
            <a:noFill/>
            <a:ln w="28575">
              <a:noFill/>
            </a:ln>
          </c:spPr>
          <c:invertIfNegative val="0"/>
          <c:dLbls>
            <c:numFmt formatCode="\+#,##0;\-#,##0"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Waterfall!$I$27:$I$38</c:f>
              <c:numCache>
                <c:formatCode>General</c:formatCode>
                <c:ptCount val="12"/>
                <c:pt idx="0">
                  <c:v>#N/A</c:v>
                </c:pt>
                <c:pt idx="1">
                  <c:v>700</c:v>
                </c:pt>
                <c:pt idx="2">
                  <c:v>#N/A</c:v>
                </c:pt>
                <c:pt idx="3">
                  <c:v>#N/A</c:v>
                </c:pt>
                <c:pt idx="4">
                  <c:v>#N/A</c:v>
                </c:pt>
                <c:pt idx="5">
                  <c:v>#N/A</c:v>
                </c:pt>
                <c:pt idx="6">
                  <c:v>#N/A</c:v>
                </c:pt>
                <c:pt idx="7">
                  <c:v>#N/A</c:v>
                </c:pt>
                <c:pt idx="8">
                  <c:v>#N/A</c:v>
                </c:pt>
                <c:pt idx="9">
                  <c:v>900</c:v>
                </c:pt>
                <c:pt idx="10">
                  <c:v>1500</c:v>
                </c:pt>
                <c:pt idx="11">
                  <c:v>#N/A</c:v>
                </c:pt>
              </c:numCache>
            </c:numRef>
          </c:val>
          <c:extLst>
            <c:ext xmlns:c16="http://schemas.microsoft.com/office/drawing/2014/chart" uri="{C3380CC4-5D6E-409C-BE32-E72D297353CC}">
              <c16:uniqueId val="{00000002-2F2A-41E3-A8EC-8A4916914FD5}"/>
            </c:ext>
          </c:extLst>
        </c:ser>
        <c:ser>
          <c:idx val="6"/>
          <c:order val="3"/>
          <c:tx>
            <c:strRef>
              <c:f>Waterfall!$J$26</c:f>
              <c:strCache>
                <c:ptCount val="1"/>
                <c:pt idx="0">
                  <c:v>Delta-</c:v>
                </c:pt>
              </c:strCache>
            </c:strRef>
          </c:tx>
          <c:spPr>
            <a:noFill/>
            <a:ln w="28575">
              <a:noFill/>
            </a:ln>
          </c:spPr>
          <c:invertIfNegative val="0"/>
          <c:dLbls>
            <c:numFmt formatCode="\-#,##0;\-#,##0"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Waterfall!$J$27:$J$38</c:f>
              <c:numCache>
                <c:formatCode>General</c:formatCode>
                <c:ptCount val="12"/>
                <c:pt idx="0">
                  <c:v>#N/A</c:v>
                </c:pt>
                <c:pt idx="1">
                  <c:v>#N/A</c:v>
                </c:pt>
                <c:pt idx="2">
                  <c:v>1200</c:v>
                </c:pt>
                <c:pt idx="3">
                  <c:v>#N/A</c:v>
                </c:pt>
                <c:pt idx="4">
                  <c:v>2500</c:v>
                </c:pt>
                <c:pt idx="5">
                  <c:v>1300</c:v>
                </c:pt>
                <c:pt idx="6">
                  <c:v>300</c:v>
                </c:pt>
                <c:pt idx="7">
                  <c:v>900</c:v>
                </c:pt>
                <c:pt idx="8">
                  <c:v>600</c:v>
                </c:pt>
                <c:pt idx="9">
                  <c:v>#N/A</c:v>
                </c:pt>
                <c:pt idx="10">
                  <c:v>#N/A</c:v>
                </c:pt>
                <c:pt idx="11">
                  <c:v>#N/A</c:v>
                </c:pt>
              </c:numCache>
            </c:numRef>
          </c:val>
          <c:extLst>
            <c:ext xmlns:c16="http://schemas.microsoft.com/office/drawing/2014/chart" uri="{C3380CC4-5D6E-409C-BE32-E72D297353CC}">
              <c16:uniqueId val="{00000003-2F2A-41E3-A8EC-8A4916914FD5}"/>
            </c:ext>
          </c:extLst>
        </c:ser>
        <c:dLbls>
          <c:showLegendKey val="0"/>
          <c:showVal val="0"/>
          <c:showCatName val="0"/>
          <c:showSerName val="0"/>
          <c:showPercent val="0"/>
          <c:showBubbleSize val="0"/>
        </c:dLbls>
        <c:gapWidth val="50"/>
        <c:overlap val="100"/>
        <c:axId val="190497920"/>
        <c:axId val="190499456"/>
      </c:barChart>
      <c:lineChart>
        <c:grouping val="standard"/>
        <c:varyColors val="0"/>
        <c:ser>
          <c:idx val="2"/>
          <c:order val="4"/>
          <c:tx>
            <c:strRef>
              <c:f>Waterfall!$G$26</c:f>
              <c:strCache>
                <c:ptCount val="1"/>
                <c:pt idx="0">
                  <c:v>Base+</c:v>
                </c:pt>
              </c:strCache>
            </c:strRef>
          </c:tx>
          <c:spPr>
            <a:ln>
              <a:noFill/>
            </a:ln>
          </c:spPr>
          <c:marker>
            <c:symbol val="none"/>
          </c:marker>
          <c:errBars>
            <c:errDir val="y"/>
            <c:errBarType val="minus"/>
            <c:errValType val="cust"/>
            <c:noEndCap val="1"/>
            <c:plus>
              <c:numLit>
                <c:formatCode>General</c:formatCode>
                <c:ptCount val="1"/>
                <c:pt idx="0">
                  <c:v>0</c:v>
                </c:pt>
              </c:numLit>
            </c:plus>
            <c:minus>
              <c:numRef>
                <c:f>Waterfall!$I$27:$I$38</c:f>
                <c:numCache>
                  <c:formatCode>General</c:formatCode>
                  <c:ptCount val="12"/>
                  <c:pt idx="0">
                    <c:v>#N/A</c:v>
                  </c:pt>
                  <c:pt idx="1">
                    <c:v>700</c:v>
                  </c:pt>
                  <c:pt idx="2">
                    <c:v>#N/A</c:v>
                  </c:pt>
                  <c:pt idx="3">
                    <c:v>#N/A</c:v>
                  </c:pt>
                  <c:pt idx="4">
                    <c:v>#N/A</c:v>
                  </c:pt>
                  <c:pt idx="5">
                    <c:v>#N/A</c:v>
                  </c:pt>
                  <c:pt idx="6">
                    <c:v>#N/A</c:v>
                  </c:pt>
                  <c:pt idx="7">
                    <c:v>#N/A</c:v>
                  </c:pt>
                  <c:pt idx="8">
                    <c:v>#N/A</c:v>
                  </c:pt>
                  <c:pt idx="9">
                    <c:v>900</c:v>
                  </c:pt>
                  <c:pt idx="10">
                    <c:v>1500</c:v>
                  </c:pt>
                  <c:pt idx="11">
                    <c:v>#N/A</c:v>
                  </c:pt>
                </c:numCache>
              </c:numRef>
            </c:minus>
            <c:spPr>
              <a:ln w="317500">
                <a:solidFill>
                  <a:schemeClr val="accent3"/>
                </a:solidFill>
              </a:ln>
            </c:spPr>
          </c:errBars>
          <c:cat>
            <c:strRef>
              <c:f>Waterfall!$B$27:$B$38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Waterfall!$G$27:$G$38</c:f>
              <c:numCache>
                <c:formatCode>General</c:formatCode>
                <c:ptCount val="12"/>
                <c:pt idx="0">
                  <c:v>#N/A</c:v>
                </c:pt>
                <c:pt idx="1">
                  <c:v>5700</c:v>
                </c:pt>
                <c:pt idx="2">
                  <c:v>#N/A</c:v>
                </c:pt>
                <c:pt idx="3">
                  <c:v>#N/A</c:v>
                </c:pt>
                <c:pt idx="4">
                  <c:v>#N/A</c:v>
                </c:pt>
                <c:pt idx="5">
                  <c:v>#N/A</c:v>
                </c:pt>
                <c:pt idx="6">
                  <c:v>#N/A</c:v>
                </c:pt>
                <c:pt idx="7">
                  <c:v>#N/A</c:v>
                </c:pt>
                <c:pt idx="8">
                  <c:v>#N/A</c:v>
                </c:pt>
                <c:pt idx="9">
                  <c:v>-200</c:v>
                </c:pt>
                <c:pt idx="10">
                  <c:v>1300</c:v>
                </c:pt>
                <c:pt idx="11">
                  <c:v>#N/A</c:v>
                </c:pt>
              </c:numCache>
            </c:numRef>
          </c:val>
          <c:smooth val="0"/>
          <c:extLst>
            <c:ext xmlns:c16="http://schemas.microsoft.com/office/drawing/2014/chart" uri="{C3380CC4-5D6E-409C-BE32-E72D297353CC}">
              <c16:uniqueId val="{00000004-2F2A-41E3-A8EC-8A4916914FD5}"/>
            </c:ext>
          </c:extLst>
        </c:ser>
        <c:ser>
          <c:idx val="3"/>
          <c:order val="5"/>
          <c:tx>
            <c:strRef>
              <c:f>Waterfall!$H$26</c:f>
              <c:strCache>
                <c:ptCount val="1"/>
                <c:pt idx="0">
                  <c:v>Base-</c:v>
                </c:pt>
              </c:strCache>
            </c:strRef>
          </c:tx>
          <c:spPr>
            <a:ln>
              <a:noFill/>
            </a:ln>
          </c:spPr>
          <c:marker>
            <c:symbol val="none"/>
          </c:marker>
          <c:errBars>
            <c:errDir val="y"/>
            <c:errBarType val="both"/>
            <c:errValType val="cust"/>
            <c:noEndCap val="1"/>
            <c:plus>
              <c:numRef>
                <c:f>Waterfall!$J$27:$J$38</c:f>
                <c:numCache>
                  <c:formatCode>General</c:formatCode>
                  <c:ptCount val="12"/>
                  <c:pt idx="0">
                    <c:v>#N/A</c:v>
                  </c:pt>
                  <c:pt idx="1">
                    <c:v>#N/A</c:v>
                  </c:pt>
                  <c:pt idx="2">
                    <c:v>1200</c:v>
                  </c:pt>
                  <c:pt idx="3">
                    <c:v>#N/A</c:v>
                  </c:pt>
                  <c:pt idx="4">
                    <c:v>2500</c:v>
                  </c:pt>
                  <c:pt idx="5">
                    <c:v>1300</c:v>
                  </c:pt>
                  <c:pt idx="6">
                    <c:v>300</c:v>
                  </c:pt>
                  <c:pt idx="7">
                    <c:v>900</c:v>
                  </c:pt>
                  <c:pt idx="8">
                    <c:v>600</c:v>
                  </c:pt>
                  <c:pt idx="9">
                    <c:v>#N/A</c:v>
                  </c:pt>
                  <c:pt idx="10">
                    <c:v>#N/A</c:v>
                  </c:pt>
                  <c:pt idx="11">
                    <c:v>#N/A</c:v>
                  </c:pt>
                </c:numCache>
              </c:numRef>
            </c:plus>
            <c:minus>
              <c:numLit>
                <c:formatCode>General</c:formatCode>
                <c:ptCount val="1"/>
                <c:pt idx="0">
                  <c:v>0</c:v>
                </c:pt>
              </c:numLit>
            </c:minus>
            <c:spPr>
              <a:ln w="317500">
                <a:solidFill>
                  <a:schemeClr val="accent4"/>
                </a:solidFill>
              </a:ln>
            </c:spPr>
          </c:errBars>
          <c:cat>
            <c:strRef>
              <c:f>Waterfall!$B$27:$B$38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Waterfall!$H$27:$H$38</c:f>
              <c:numCache>
                <c:formatCode>General</c:formatCode>
                <c:ptCount val="12"/>
                <c:pt idx="0">
                  <c:v>#N/A</c:v>
                </c:pt>
                <c:pt idx="1">
                  <c:v>#N/A</c:v>
                </c:pt>
                <c:pt idx="2">
                  <c:v>4500</c:v>
                </c:pt>
                <c:pt idx="3">
                  <c:v>#N/A</c:v>
                </c:pt>
                <c:pt idx="4">
                  <c:v>2000</c:v>
                </c:pt>
                <c:pt idx="5">
                  <c:v>700</c:v>
                </c:pt>
                <c:pt idx="6">
                  <c:v>400</c:v>
                </c:pt>
                <c:pt idx="7">
                  <c:v>-500</c:v>
                </c:pt>
                <c:pt idx="8">
                  <c:v>-1100</c:v>
                </c:pt>
                <c:pt idx="9">
                  <c:v>#N/A</c:v>
                </c:pt>
                <c:pt idx="10">
                  <c:v>#N/A</c:v>
                </c:pt>
                <c:pt idx="11">
                  <c:v>#N/A</c:v>
                </c:pt>
              </c:numCache>
            </c:numRef>
          </c:val>
          <c:smooth val="0"/>
          <c:extLst>
            <c:ext xmlns:c16="http://schemas.microsoft.com/office/drawing/2014/chart" uri="{C3380CC4-5D6E-409C-BE32-E72D297353CC}">
              <c16:uniqueId val="{00000005-2F2A-41E3-A8EC-8A4916914FD5}"/>
            </c:ext>
          </c:extLst>
        </c:ser>
        <c:ser>
          <c:idx val="7"/>
          <c:order val="7"/>
          <c:tx>
            <c:strRef>
              <c:f>Waterfall!$E$26</c:f>
              <c:strCache>
                <c:ptCount val="1"/>
                <c:pt idx="0">
                  <c:v>Flow</c:v>
                </c:pt>
              </c:strCache>
            </c:strRef>
          </c:tx>
          <c:spPr>
            <a:ln>
              <a:noFill/>
            </a:ln>
          </c:spPr>
          <c:marker>
            <c:symbol val="none"/>
          </c:marker>
          <c:val>
            <c:numRef>
              <c:f>Waterfall!$E$27:$E$38</c:f>
              <c:numCache>
                <c:formatCode>General</c:formatCode>
                <c:ptCount val="12"/>
                <c:pt idx="0">
                  <c:v>5000</c:v>
                </c:pt>
                <c:pt idx="1">
                  <c:v>5700</c:v>
                </c:pt>
                <c:pt idx="2">
                  <c:v>4500</c:v>
                </c:pt>
                <c:pt idx="3">
                  <c:v>4500</c:v>
                </c:pt>
                <c:pt idx="4">
                  <c:v>2000</c:v>
                </c:pt>
                <c:pt idx="5">
                  <c:v>700</c:v>
                </c:pt>
                <c:pt idx="6">
                  <c:v>400</c:v>
                </c:pt>
                <c:pt idx="7">
                  <c:v>-500</c:v>
                </c:pt>
                <c:pt idx="8">
                  <c:v>-1100</c:v>
                </c:pt>
                <c:pt idx="9">
                  <c:v>-200</c:v>
                </c:pt>
                <c:pt idx="10">
                  <c:v>1300</c:v>
                </c:pt>
                <c:pt idx="11">
                  <c:v>1300</c:v>
                </c:pt>
              </c:numCache>
            </c:numRef>
          </c:val>
          <c:smooth val="0"/>
          <c:extLst>
            <c:ext xmlns:c16="http://schemas.microsoft.com/office/drawing/2014/chart" uri="{C3380CC4-5D6E-409C-BE32-E72D297353CC}">
              <c16:uniqueId val="{00000006-2F2A-41E3-A8EC-8A4916914FD5}"/>
            </c:ext>
          </c:extLst>
        </c:ser>
        <c:dLbls>
          <c:showLegendKey val="0"/>
          <c:showVal val="0"/>
          <c:showCatName val="0"/>
          <c:showSerName val="0"/>
          <c:showPercent val="0"/>
          <c:showBubbleSize val="0"/>
        </c:dLbls>
        <c:marker val="1"/>
        <c:smooth val="0"/>
        <c:axId val="190497920"/>
        <c:axId val="190499456"/>
      </c:lineChart>
      <c:scatterChart>
        <c:scatterStyle val="lineMarker"/>
        <c:varyColors val="0"/>
        <c:ser>
          <c:idx val="4"/>
          <c:order val="6"/>
          <c:tx>
            <c:strRef>
              <c:f>Waterfall!$L$26</c:f>
              <c:strCache>
                <c:ptCount val="1"/>
                <c:pt idx="0">
                  <c:v>Lines</c:v>
                </c:pt>
              </c:strCache>
            </c:strRef>
          </c:tx>
          <c:spPr>
            <a:ln w="28575">
              <a:noFill/>
            </a:ln>
          </c:spPr>
          <c:marker>
            <c:symbol val="none"/>
          </c:marker>
          <c:errBars>
            <c:errDir val="x"/>
            <c:errBarType val="plus"/>
            <c:errValType val="fixedVal"/>
            <c:noEndCap val="1"/>
            <c:val val="1"/>
            <c:spPr>
              <a:ln w="12700">
                <a:solidFill>
                  <a:schemeClr val="tx1"/>
                </a:solidFill>
                <a:prstDash val="dash"/>
              </a:ln>
            </c:spPr>
          </c:errBars>
          <c:yVal>
            <c:numRef>
              <c:f>Waterfall!$L$27:$L$38</c:f>
              <c:numCache>
                <c:formatCode>General</c:formatCode>
                <c:ptCount val="12"/>
                <c:pt idx="0">
                  <c:v>5000</c:v>
                </c:pt>
                <c:pt idx="1">
                  <c:v>5700</c:v>
                </c:pt>
                <c:pt idx="2">
                  <c:v>4500</c:v>
                </c:pt>
                <c:pt idx="3">
                  <c:v>4500</c:v>
                </c:pt>
                <c:pt idx="4">
                  <c:v>2000</c:v>
                </c:pt>
                <c:pt idx="5">
                  <c:v>700</c:v>
                </c:pt>
                <c:pt idx="6">
                  <c:v>400</c:v>
                </c:pt>
                <c:pt idx="7">
                  <c:v>-500</c:v>
                </c:pt>
                <c:pt idx="8">
                  <c:v>-1100</c:v>
                </c:pt>
                <c:pt idx="9">
                  <c:v>-200</c:v>
                </c:pt>
                <c:pt idx="10">
                  <c:v>1300</c:v>
                </c:pt>
                <c:pt idx="11">
                  <c:v>#N/A</c:v>
                </c:pt>
              </c:numCache>
            </c:numRef>
          </c:yVal>
          <c:smooth val="0"/>
          <c:extLst>
            <c:ext xmlns:c16="http://schemas.microsoft.com/office/drawing/2014/chart" uri="{C3380CC4-5D6E-409C-BE32-E72D297353CC}">
              <c16:uniqueId val="{00000007-2F2A-41E3-A8EC-8A4916914FD5}"/>
            </c:ext>
          </c:extLst>
        </c:ser>
        <c:dLbls>
          <c:showLegendKey val="0"/>
          <c:showVal val="0"/>
          <c:showCatName val="0"/>
          <c:showSerName val="0"/>
          <c:showPercent val="0"/>
          <c:showBubbleSize val="0"/>
        </c:dLbls>
        <c:axId val="190497920"/>
        <c:axId val="190499456"/>
      </c:scatterChart>
      <c:catAx>
        <c:axId val="190497920"/>
        <c:scaling>
          <c:orientation val="minMax"/>
        </c:scaling>
        <c:delete val="0"/>
        <c:axPos val="b"/>
        <c:numFmt formatCode="General" sourceLinked="0"/>
        <c:majorTickMark val="out"/>
        <c:minorTickMark val="none"/>
        <c:tickLblPos val="low"/>
        <c:spPr>
          <a:ln w="25400"/>
        </c:spPr>
        <c:crossAx val="190499456"/>
        <c:crossesAt val="0"/>
        <c:auto val="1"/>
        <c:lblAlgn val="ctr"/>
        <c:lblOffset val="100"/>
        <c:noMultiLvlLbl val="0"/>
      </c:catAx>
      <c:valAx>
        <c:axId val="190499456"/>
        <c:scaling>
          <c:orientation val="minMax"/>
        </c:scaling>
        <c:delete val="0"/>
        <c:axPos val="l"/>
        <c:numFmt formatCode="General" sourceLinked="1"/>
        <c:majorTickMark val="out"/>
        <c:minorTickMark val="none"/>
        <c:tickLblPos val="nextTo"/>
        <c:crossAx val="190497920"/>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a:pPr>
            <a:r>
              <a:rPr lang="en-US" sz="1600" b="0"/>
              <a:t>Waterfall</a:t>
            </a:r>
            <a:r>
              <a:rPr lang="en-US" sz="1600" b="0" baseline="0"/>
              <a:t> Chart</a:t>
            </a:r>
            <a:endParaRPr lang="en-US" sz="1600" b="0"/>
          </a:p>
        </c:rich>
      </c:tx>
      <c:overlay val="0"/>
    </c:title>
    <c:autoTitleDeleted val="0"/>
    <c:plotArea>
      <c:layout>
        <c:manualLayout>
          <c:layoutTarget val="inner"/>
          <c:xMode val="edge"/>
          <c:yMode val="edge"/>
          <c:x val="0.17753835935544732"/>
          <c:y val="0.11780444012194438"/>
          <c:w val="0.77739236599092598"/>
          <c:h val="0.79882107966907934"/>
        </c:manualLayout>
      </c:layout>
      <c:barChart>
        <c:barDir val="bar"/>
        <c:grouping val="stacked"/>
        <c:varyColors val="0"/>
        <c:ser>
          <c:idx val="0"/>
          <c:order val="0"/>
          <c:tx>
            <c:strRef>
              <c:f>Waterfall!$U$26</c:f>
              <c:strCache>
                <c:ptCount val="1"/>
                <c:pt idx="0">
                  <c:v>Pillars</c:v>
                </c:pt>
              </c:strCache>
            </c:strRef>
          </c:tx>
          <c:spPr>
            <a:solidFill>
              <a:schemeClr val="accent1"/>
            </a:solid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Waterfall!$Q$27:$Q$38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Waterfall!$U$27:$U$38</c:f>
              <c:numCache>
                <c:formatCode>General</c:formatCode>
                <c:ptCount val="12"/>
                <c:pt idx="0">
                  <c:v>5000</c:v>
                </c:pt>
                <c:pt idx="1">
                  <c:v>#N/A</c:v>
                </c:pt>
                <c:pt idx="2">
                  <c:v>#N/A</c:v>
                </c:pt>
                <c:pt idx="3">
                  <c:v>4500</c:v>
                </c:pt>
                <c:pt idx="4">
                  <c:v>#N/A</c:v>
                </c:pt>
                <c:pt idx="5">
                  <c:v>#N/A</c:v>
                </c:pt>
                <c:pt idx="6">
                  <c:v>#N/A</c:v>
                </c:pt>
                <c:pt idx="7">
                  <c:v>#N/A</c:v>
                </c:pt>
                <c:pt idx="8">
                  <c:v>#N/A</c:v>
                </c:pt>
                <c:pt idx="9">
                  <c:v>#N/A</c:v>
                </c:pt>
                <c:pt idx="10">
                  <c:v>#N/A</c:v>
                </c:pt>
                <c:pt idx="11">
                  <c:v>1300</c:v>
                </c:pt>
              </c:numCache>
            </c:numRef>
          </c:val>
          <c:extLst>
            <c:ext xmlns:c16="http://schemas.microsoft.com/office/drawing/2014/chart" uri="{C3380CC4-5D6E-409C-BE32-E72D297353CC}">
              <c16:uniqueId val="{00000000-00A9-4BB8-8320-1E52A961CDC3}"/>
            </c:ext>
          </c:extLst>
        </c:ser>
        <c:ser>
          <c:idx val="1"/>
          <c:order val="1"/>
          <c:tx>
            <c:strRef>
              <c:f>Waterfall!$Z$26</c:f>
              <c:strCache>
                <c:ptCount val="1"/>
                <c:pt idx="0">
                  <c:v>Invisible</c:v>
                </c:pt>
              </c:strCache>
            </c:strRef>
          </c:tx>
          <c:spPr>
            <a:noFill/>
            <a:ln>
              <a:noFill/>
            </a:ln>
          </c:spPr>
          <c:invertIfNegative val="0"/>
          <c:cat>
            <c:strRef>
              <c:f>Waterfall!$Q$27:$Q$38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Waterfall!$Z$27:$Z$38</c:f>
              <c:numCache>
                <c:formatCode>General</c:formatCode>
                <c:ptCount val="12"/>
                <c:pt idx="0">
                  <c:v>#N/A</c:v>
                </c:pt>
                <c:pt idx="1">
                  <c:v>5700</c:v>
                </c:pt>
                <c:pt idx="2">
                  <c:v>5700</c:v>
                </c:pt>
                <c:pt idx="3">
                  <c:v>#N/A</c:v>
                </c:pt>
                <c:pt idx="4">
                  <c:v>4500</c:v>
                </c:pt>
                <c:pt idx="5">
                  <c:v>2000</c:v>
                </c:pt>
                <c:pt idx="6">
                  <c:v>700</c:v>
                </c:pt>
                <c:pt idx="7">
                  <c:v>400</c:v>
                </c:pt>
                <c:pt idx="8">
                  <c:v>100</c:v>
                </c:pt>
                <c:pt idx="9">
                  <c:v>700</c:v>
                </c:pt>
                <c:pt idx="10">
                  <c:v>1300</c:v>
                </c:pt>
                <c:pt idx="11">
                  <c:v>#N/A</c:v>
                </c:pt>
              </c:numCache>
            </c:numRef>
          </c:val>
          <c:extLst>
            <c:ext xmlns:c16="http://schemas.microsoft.com/office/drawing/2014/chart" uri="{C3380CC4-5D6E-409C-BE32-E72D297353CC}">
              <c16:uniqueId val="{00000001-00A9-4BB8-8320-1E52A961CDC3}"/>
            </c:ext>
          </c:extLst>
        </c:ser>
        <c:ser>
          <c:idx val="2"/>
          <c:order val="2"/>
          <c:tx>
            <c:strRef>
              <c:f>Waterfall!$AA$26</c:f>
              <c:strCache>
                <c:ptCount val="1"/>
                <c:pt idx="0">
                  <c:v>Label+</c:v>
                </c:pt>
              </c:strCache>
            </c:strRef>
          </c:tx>
          <c:spPr>
            <a:noFill/>
          </c:spPr>
          <c:invertIfNegative val="0"/>
          <c:dLbls>
            <c:numFmt formatCode="\+#,##0;\+#,##0"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Waterfall!$Q$27:$Q$38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Waterfall!$AA$27:$AA$38</c:f>
              <c:numCache>
                <c:formatCode>General</c:formatCode>
                <c:ptCount val="12"/>
                <c:pt idx="0">
                  <c:v>#N/A</c:v>
                </c:pt>
                <c:pt idx="1">
                  <c:v>700</c:v>
                </c:pt>
                <c:pt idx="2">
                  <c:v>#N/A</c:v>
                </c:pt>
                <c:pt idx="3">
                  <c:v>#N/A</c:v>
                </c:pt>
                <c:pt idx="4">
                  <c:v>#N/A</c:v>
                </c:pt>
                <c:pt idx="5">
                  <c:v>#N/A</c:v>
                </c:pt>
                <c:pt idx="6">
                  <c:v>#N/A</c:v>
                </c:pt>
                <c:pt idx="7">
                  <c:v>#N/A</c:v>
                </c:pt>
                <c:pt idx="8">
                  <c:v>#N/A</c:v>
                </c:pt>
                <c:pt idx="9">
                  <c:v>-900</c:v>
                </c:pt>
                <c:pt idx="10">
                  <c:v>1500</c:v>
                </c:pt>
                <c:pt idx="11">
                  <c:v>#N/A</c:v>
                </c:pt>
              </c:numCache>
            </c:numRef>
          </c:val>
          <c:extLst>
            <c:ext xmlns:c16="http://schemas.microsoft.com/office/drawing/2014/chart" uri="{C3380CC4-5D6E-409C-BE32-E72D297353CC}">
              <c16:uniqueId val="{00000002-00A9-4BB8-8320-1E52A961CDC3}"/>
            </c:ext>
          </c:extLst>
        </c:ser>
        <c:ser>
          <c:idx val="3"/>
          <c:order val="3"/>
          <c:tx>
            <c:strRef>
              <c:f>Waterfall!$AB$26</c:f>
              <c:strCache>
                <c:ptCount val="1"/>
                <c:pt idx="0">
                  <c:v>Label-</c:v>
                </c:pt>
              </c:strCache>
            </c:strRef>
          </c:tx>
          <c:spPr>
            <a:noFill/>
          </c:spPr>
          <c:invertIfNegative val="0"/>
          <c:dLbls>
            <c:numFmt formatCode="\-#,##0;\-#,##0"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Waterfall!$Q$27:$Q$38</c:f>
              <c:strCache>
                <c:ptCount val="12"/>
                <c:pt idx="0">
                  <c:v>START</c:v>
                </c:pt>
                <c:pt idx="1">
                  <c:v>Delta 1</c:v>
                </c:pt>
                <c:pt idx="2">
                  <c:v>Delta 2</c:v>
                </c:pt>
                <c:pt idx="3">
                  <c:v>Middle Column</c:v>
                </c:pt>
                <c:pt idx="4">
                  <c:v>Delta 3</c:v>
                </c:pt>
                <c:pt idx="5">
                  <c:v>Delta 4</c:v>
                </c:pt>
                <c:pt idx="6">
                  <c:v>Delta 5</c:v>
                </c:pt>
                <c:pt idx="7">
                  <c:v>Delta 6</c:v>
                </c:pt>
                <c:pt idx="8">
                  <c:v>Delta 7</c:v>
                </c:pt>
                <c:pt idx="9">
                  <c:v>Delta 8</c:v>
                </c:pt>
                <c:pt idx="10">
                  <c:v>Delta 9</c:v>
                </c:pt>
                <c:pt idx="11">
                  <c:v>END</c:v>
                </c:pt>
              </c:strCache>
            </c:strRef>
          </c:cat>
          <c:val>
            <c:numRef>
              <c:f>Waterfall!$AB$27:$AB$38</c:f>
              <c:numCache>
                <c:formatCode>General</c:formatCode>
                <c:ptCount val="12"/>
                <c:pt idx="0">
                  <c:v>#N/A</c:v>
                </c:pt>
                <c:pt idx="1">
                  <c:v>#N/A</c:v>
                </c:pt>
                <c:pt idx="2">
                  <c:v>1200</c:v>
                </c:pt>
                <c:pt idx="3">
                  <c:v>#N/A</c:v>
                </c:pt>
                <c:pt idx="4">
                  <c:v>2500</c:v>
                </c:pt>
                <c:pt idx="5">
                  <c:v>1300</c:v>
                </c:pt>
                <c:pt idx="6">
                  <c:v>300</c:v>
                </c:pt>
                <c:pt idx="7">
                  <c:v>900</c:v>
                </c:pt>
                <c:pt idx="8">
                  <c:v>-600</c:v>
                </c:pt>
                <c:pt idx="9">
                  <c:v>#N/A</c:v>
                </c:pt>
                <c:pt idx="10">
                  <c:v>#N/A</c:v>
                </c:pt>
                <c:pt idx="11">
                  <c:v>#N/A</c:v>
                </c:pt>
              </c:numCache>
            </c:numRef>
          </c:val>
          <c:extLst>
            <c:ext xmlns:c16="http://schemas.microsoft.com/office/drawing/2014/chart" uri="{C3380CC4-5D6E-409C-BE32-E72D297353CC}">
              <c16:uniqueId val="{00000003-00A9-4BB8-8320-1E52A961CDC3}"/>
            </c:ext>
          </c:extLst>
        </c:ser>
        <c:dLbls>
          <c:showLegendKey val="0"/>
          <c:showVal val="0"/>
          <c:showCatName val="0"/>
          <c:showSerName val="0"/>
          <c:showPercent val="0"/>
          <c:showBubbleSize val="0"/>
        </c:dLbls>
        <c:gapWidth val="20"/>
        <c:overlap val="100"/>
        <c:axId val="190566400"/>
        <c:axId val="190567936"/>
      </c:barChart>
      <c:scatterChart>
        <c:scatterStyle val="lineMarker"/>
        <c:varyColors val="0"/>
        <c:ser>
          <c:idx val="4"/>
          <c:order val="4"/>
          <c:tx>
            <c:strRef>
              <c:f>Waterfall!$AC$26</c:f>
              <c:strCache>
                <c:ptCount val="1"/>
                <c:pt idx="0">
                  <c:v>Lines</c:v>
                </c:pt>
              </c:strCache>
            </c:strRef>
          </c:tx>
          <c:spPr>
            <a:ln w="28575">
              <a:noFill/>
            </a:ln>
          </c:spPr>
          <c:marker>
            <c:symbol val="none"/>
          </c:marker>
          <c:errBars>
            <c:errDir val="y"/>
            <c:errBarType val="minus"/>
            <c:errValType val="cust"/>
            <c:noEndCap val="1"/>
            <c:plus>
              <c:numLit>
                <c:formatCode>General</c:formatCode>
                <c:ptCount val="1"/>
                <c:pt idx="0">
                  <c:v>1</c:v>
                </c:pt>
              </c:numLit>
            </c:plus>
            <c:minus>
              <c:numRef>
                <c:f>Waterfall!$AD$27:$AD$38</c:f>
                <c:numCache>
                  <c:formatCode>General</c:formatCode>
                  <c:ptCount val="12"/>
                  <c:pt idx="0">
                    <c:v>8.3333333333333329E-2</c:v>
                  </c:pt>
                  <c:pt idx="1">
                    <c:v>8.3333333333333329E-2</c:v>
                  </c:pt>
                  <c:pt idx="2">
                    <c:v>8.3333333333333329E-2</c:v>
                  </c:pt>
                  <c:pt idx="3">
                    <c:v>8.3333333333333329E-2</c:v>
                  </c:pt>
                  <c:pt idx="4">
                    <c:v>8.3333333333333329E-2</c:v>
                  </c:pt>
                  <c:pt idx="5">
                    <c:v>8.3333333333333329E-2</c:v>
                  </c:pt>
                  <c:pt idx="6">
                    <c:v>8.3333333333333329E-2</c:v>
                  </c:pt>
                  <c:pt idx="7">
                    <c:v>8.3333333333333329E-2</c:v>
                  </c:pt>
                  <c:pt idx="8">
                    <c:v>8.3333333333333329E-2</c:v>
                  </c:pt>
                  <c:pt idx="9">
                    <c:v>8.3333333333333329E-2</c:v>
                  </c:pt>
                  <c:pt idx="10">
                    <c:v>8.3333333333333329E-2</c:v>
                  </c:pt>
                  <c:pt idx="11">
                    <c:v>#N/A</c:v>
                  </c:pt>
                </c:numCache>
              </c:numRef>
            </c:minus>
            <c:spPr>
              <a:ln w="12700" cmpd="sng">
                <a:prstDash val="dash"/>
              </a:ln>
            </c:spPr>
          </c:errBars>
          <c:xVal>
            <c:numRef>
              <c:f>Waterfall!$T$27:$T$38</c:f>
              <c:numCache>
                <c:formatCode>General</c:formatCode>
                <c:ptCount val="12"/>
                <c:pt idx="0">
                  <c:v>5000</c:v>
                </c:pt>
                <c:pt idx="1">
                  <c:v>5700</c:v>
                </c:pt>
                <c:pt idx="2">
                  <c:v>4500</c:v>
                </c:pt>
                <c:pt idx="3">
                  <c:v>4500</c:v>
                </c:pt>
                <c:pt idx="4">
                  <c:v>2000</c:v>
                </c:pt>
                <c:pt idx="5">
                  <c:v>700</c:v>
                </c:pt>
                <c:pt idx="6">
                  <c:v>400</c:v>
                </c:pt>
                <c:pt idx="7">
                  <c:v>-500</c:v>
                </c:pt>
                <c:pt idx="8">
                  <c:v>-1100</c:v>
                </c:pt>
                <c:pt idx="9">
                  <c:v>-200</c:v>
                </c:pt>
                <c:pt idx="10">
                  <c:v>1300</c:v>
                </c:pt>
                <c:pt idx="11">
                  <c:v>1300</c:v>
                </c:pt>
              </c:numCache>
            </c:numRef>
          </c:xVal>
          <c:yVal>
            <c:numRef>
              <c:f>Waterfall!$AC$27:$AC$38</c:f>
              <c:numCache>
                <c:formatCode>0.00</c:formatCode>
                <c:ptCount val="12"/>
                <c:pt idx="0">
                  <c:v>0.95833333333333337</c:v>
                </c:pt>
                <c:pt idx="1">
                  <c:v>0.875</c:v>
                </c:pt>
                <c:pt idx="2">
                  <c:v>0.79166666666666663</c:v>
                </c:pt>
                <c:pt idx="3">
                  <c:v>0.70833333333333337</c:v>
                </c:pt>
                <c:pt idx="4">
                  <c:v>0.625</c:v>
                </c:pt>
                <c:pt idx="5">
                  <c:v>0.54166666666666663</c:v>
                </c:pt>
                <c:pt idx="6">
                  <c:v>0.45833333333333331</c:v>
                </c:pt>
                <c:pt idx="7">
                  <c:v>0.375</c:v>
                </c:pt>
                <c:pt idx="8">
                  <c:v>0.29166666666666669</c:v>
                </c:pt>
                <c:pt idx="9">
                  <c:v>0.20833333333333334</c:v>
                </c:pt>
                <c:pt idx="10">
                  <c:v>0.125</c:v>
                </c:pt>
                <c:pt idx="11">
                  <c:v>4.1666666666666664E-2</c:v>
                </c:pt>
              </c:numCache>
            </c:numRef>
          </c:yVal>
          <c:smooth val="0"/>
          <c:extLst>
            <c:ext xmlns:c16="http://schemas.microsoft.com/office/drawing/2014/chart" uri="{C3380CC4-5D6E-409C-BE32-E72D297353CC}">
              <c16:uniqueId val="{00000004-00A9-4BB8-8320-1E52A961CDC3}"/>
            </c:ext>
          </c:extLst>
        </c:ser>
        <c:ser>
          <c:idx val="5"/>
          <c:order val="5"/>
          <c:tx>
            <c:strRef>
              <c:f>Waterfall!$V$26</c:f>
              <c:strCache>
                <c:ptCount val="1"/>
                <c:pt idx="0">
                  <c:v>Base+</c:v>
                </c:pt>
              </c:strCache>
            </c:strRef>
          </c:tx>
          <c:spPr>
            <a:ln w="28575">
              <a:noFill/>
            </a:ln>
          </c:spPr>
          <c:marker>
            <c:symbol val="none"/>
          </c:marker>
          <c:errBars>
            <c:errDir val="x"/>
            <c:errBarType val="minus"/>
            <c:errValType val="cust"/>
            <c:noEndCap val="1"/>
            <c:plus>
              <c:numLit>
                <c:formatCode>General</c:formatCode>
                <c:ptCount val="1"/>
                <c:pt idx="0">
                  <c:v>1</c:v>
                </c:pt>
              </c:numLit>
            </c:plus>
            <c:minus>
              <c:numRef>
                <c:f>Waterfall!$X$27:$X$38</c:f>
                <c:numCache>
                  <c:formatCode>General</c:formatCode>
                  <c:ptCount val="12"/>
                  <c:pt idx="0">
                    <c:v>#N/A</c:v>
                  </c:pt>
                  <c:pt idx="1">
                    <c:v>700</c:v>
                  </c:pt>
                  <c:pt idx="2">
                    <c:v>#N/A</c:v>
                  </c:pt>
                  <c:pt idx="3">
                    <c:v>#N/A</c:v>
                  </c:pt>
                  <c:pt idx="4">
                    <c:v>#N/A</c:v>
                  </c:pt>
                  <c:pt idx="5">
                    <c:v>#N/A</c:v>
                  </c:pt>
                  <c:pt idx="6">
                    <c:v>#N/A</c:v>
                  </c:pt>
                  <c:pt idx="7">
                    <c:v>#N/A</c:v>
                  </c:pt>
                  <c:pt idx="8">
                    <c:v>#N/A</c:v>
                  </c:pt>
                  <c:pt idx="9">
                    <c:v>900</c:v>
                  </c:pt>
                  <c:pt idx="10">
                    <c:v>1500</c:v>
                  </c:pt>
                  <c:pt idx="11">
                    <c:v>#N/A</c:v>
                  </c:pt>
                </c:numCache>
              </c:numRef>
            </c:minus>
            <c:spPr>
              <a:ln w="190500">
                <a:solidFill>
                  <a:schemeClr val="accent3"/>
                </a:solidFill>
              </a:ln>
            </c:spPr>
          </c:errBars>
          <c:xVal>
            <c:numRef>
              <c:f>Waterfall!$V$27:$V$38</c:f>
              <c:numCache>
                <c:formatCode>General</c:formatCode>
                <c:ptCount val="12"/>
                <c:pt idx="0">
                  <c:v>#N/A</c:v>
                </c:pt>
                <c:pt idx="1">
                  <c:v>5700</c:v>
                </c:pt>
                <c:pt idx="2">
                  <c:v>#N/A</c:v>
                </c:pt>
                <c:pt idx="3">
                  <c:v>#N/A</c:v>
                </c:pt>
                <c:pt idx="4">
                  <c:v>#N/A</c:v>
                </c:pt>
                <c:pt idx="5">
                  <c:v>#N/A</c:v>
                </c:pt>
                <c:pt idx="6">
                  <c:v>#N/A</c:v>
                </c:pt>
                <c:pt idx="7">
                  <c:v>#N/A</c:v>
                </c:pt>
                <c:pt idx="8">
                  <c:v>#N/A</c:v>
                </c:pt>
                <c:pt idx="9">
                  <c:v>-200</c:v>
                </c:pt>
                <c:pt idx="10">
                  <c:v>1300</c:v>
                </c:pt>
                <c:pt idx="11">
                  <c:v>#N/A</c:v>
                </c:pt>
              </c:numCache>
            </c:numRef>
          </c:xVal>
          <c:yVal>
            <c:numRef>
              <c:f>Waterfall!$AC$27:$AC$38</c:f>
              <c:numCache>
                <c:formatCode>0.00</c:formatCode>
                <c:ptCount val="12"/>
                <c:pt idx="0">
                  <c:v>0.95833333333333337</c:v>
                </c:pt>
                <c:pt idx="1">
                  <c:v>0.875</c:v>
                </c:pt>
                <c:pt idx="2">
                  <c:v>0.79166666666666663</c:v>
                </c:pt>
                <c:pt idx="3">
                  <c:v>0.70833333333333337</c:v>
                </c:pt>
                <c:pt idx="4">
                  <c:v>0.625</c:v>
                </c:pt>
                <c:pt idx="5">
                  <c:v>0.54166666666666663</c:v>
                </c:pt>
                <c:pt idx="6">
                  <c:v>0.45833333333333331</c:v>
                </c:pt>
                <c:pt idx="7">
                  <c:v>0.375</c:v>
                </c:pt>
                <c:pt idx="8">
                  <c:v>0.29166666666666669</c:v>
                </c:pt>
                <c:pt idx="9">
                  <c:v>0.20833333333333334</c:v>
                </c:pt>
                <c:pt idx="10">
                  <c:v>0.125</c:v>
                </c:pt>
                <c:pt idx="11">
                  <c:v>4.1666666666666664E-2</c:v>
                </c:pt>
              </c:numCache>
            </c:numRef>
          </c:yVal>
          <c:smooth val="0"/>
          <c:extLst>
            <c:ext xmlns:c16="http://schemas.microsoft.com/office/drawing/2014/chart" uri="{C3380CC4-5D6E-409C-BE32-E72D297353CC}">
              <c16:uniqueId val="{00000005-00A9-4BB8-8320-1E52A961CDC3}"/>
            </c:ext>
          </c:extLst>
        </c:ser>
        <c:ser>
          <c:idx val="6"/>
          <c:order val="6"/>
          <c:tx>
            <c:strRef>
              <c:f>Waterfall!$W$26</c:f>
              <c:strCache>
                <c:ptCount val="1"/>
                <c:pt idx="0">
                  <c:v>Base-</c:v>
                </c:pt>
              </c:strCache>
            </c:strRef>
          </c:tx>
          <c:spPr>
            <a:ln w="28575">
              <a:noFill/>
            </a:ln>
          </c:spPr>
          <c:marker>
            <c:symbol val="none"/>
          </c:marker>
          <c:errBars>
            <c:errDir val="x"/>
            <c:errBarType val="plus"/>
            <c:errValType val="cust"/>
            <c:noEndCap val="1"/>
            <c:plus>
              <c:numRef>
                <c:f>Waterfall!$Y$27:$Y$38</c:f>
                <c:numCache>
                  <c:formatCode>General</c:formatCode>
                  <c:ptCount val="12"/>
                  <c:pt idx="0">
                    <c:v>#N/A</c:v>
                  </c:pt>
                  <c:pt idx="1">
                    <c:v>#N/A</c:v>
                  </c:pt>
                  <c:pt idx="2">
                    <c:v>1200</c:v>
                  </c:pt>
                  <c:pt idx="3">
                    <c:v>#N/A</c:v>
                  </c:pt>
                  <c:pt idx="4">
                    <c:v>2500</c:v>
                  </c:pt>
                  <c:pt idx="5">
                    <c:v>1300</c:v>
                  </c:pt>
                  <c:pt idx="6">
                    <c:v>300</c:v>
                  </c:pt>
                  <c:pt idx="7">
                    <c:v>900</c:v>
                  </c:pt>
                  <c:pt idx="8">
                    <c:v>600</c:v>
                  </c:pt>
                  <c:pt idx="9">
                    <c:v>#N/A</c:v>
                  </c:pt>
                  <c:pt idx="10">
                    <c:v>#N/A</c:v>
                  </c:pt>
                  <c:pt idx="11">
                    <c:v>#N/A</c:v>
                  </c:pt>
                </c:numCache>
              </c:numRef>
            </c:plus>
            <c:minus>
              <c:numLit>
                <c:formatCode>General</c:formatCode>
                <c:ptCount val="1"/>
                <c:pt idx="0">
                  <c:v>1</c:v>
                </c:pt>
              </c:numLit>
            </c:minus>
            <c:spPr>
              <a:ln w="190500">
                <a:solidFill>
                  <a:schemeClr val="accent4"/>
                </a:solidFill>
              </a:ln>
            </c:spPr>
          </c:errBars>
          <c:xVal>
            <c:numRef>
              <c:f>Waterfall!$W$27:$W$38</c:f>
              <c:numCache>
                <c:formatCode>General</c:formatCode>
                <c:ptCount val="12"/>
                <c:pt idx="0">
                  <c:v>#N/A</c:v>
                </c:pt>
                <c:pt idx="1">
                  <c:v>#N/A</c:v>
                </c:pt>
                <c:pt idx="2">
                  <c:v>4500</c:v>
                </c:pt>
                <c:pt idx="3">
                  <c:v>#N/A</c:v>
                </c:pt>
                <c:pt idx="4">
                  <c:v>2000</c:v>
                </c:pt>
                <c:pt idx="5">
                  <c:v>700</c:v>
                </c:pt>
                <c:pt idx="6">
                  <c:v>400</c:v>
                </c:pt>
                <c:pt idx="7">
                  <c:v>-500</c:v>
                </c:pt>
                <c:pt idx="8">
                  <c:v>-1100</c:v>
                </c:pt>
                <c:pt idx="9">
                  <c:v>#N/A</c:v>
                </c:pt>
                <c:pt idx="10">
                  <c:v>#N/A</c:v>
                </c:pt>
                <c:pt idx="11">
                  <c:v>#N/A</c:v>
                </c:pt>
              </c:numCache>
            </c:numRef>
          </c:xVal>
          <c:yVal>
            <c:numRef>
              <c:f>Waterfall!$AC$27:$AC$38</c:f>
              <c:numCache>
                <c:formatCode>0.00</c:formatCode>
                <c:ptCount val="12"/>
                <c:pt idx="0">
                  <c:v>0.95833333333333337</c:v>
                </c:pt>
                <c:pt idx="1">
                  <c:v>0.875</c:v>
                </c:pt>
                <c:pt idx="2">
                  <c:v>0.79166666666666663</c:v>
                </c:pt>
                <c:pt idx="3">
                  <c:v>0.70833333333333337</c:v>
                </c:pt>
                <c:pt idx="4">
                  <c:v>0.625</c:v>
                </c:pt>
                <c:pt idx="5">
                  <c:v>0.54166666666666663</c:v>
                </c:pt>
                <c:pt idx="6">
                  <c:v>0.45833333333333331</c:v>
                </c:pt>
                <c:pt idx="7">
                  <c:v>0.375</c:v>
                </c:pt>
                <c:pt idx="8">
                  <c:v>0.29166666666666669</c:v>
                </c:pt>
                <c:pt idx="9">
                  <c:v>0.20833333333333334</c:v>
                </c:pt>
                <c:pt idx="10">
                  <c:v>0.125</c:v>
                </c:pt>
                <c:pt idx="11">
                  <c:v>4.1666666666666664E-2</c:v>
                </c:pt>
              </c:numCache>
            </c:numRef>
          </c:yVal>
          <c:smooth val="0"/>
          <c:extLst>
            <c:ext xmlns:c16="http://schemas.microsoft.com/office/drawing/2014/chart" uri="{C3380CC4-5D6E-409C-BE32-E72D297353CC}">
              <c16:uniqueId val="{00000006-00A9-4BB8-8320-1E52A961CDC3}"/>
            </c:ext>
          </c:extLst>
        </c:ser>
        <c:dLbls>
          <c:showLegendKey val="0"/>
          <c:showVal val="0"/>
          <c:showCatName val="0"/>
          <c:showSerName val="0"/>
          <c:showPercent val="0"/>
          <c:showBubbleSize val="0"/>
        </c:dLbls>
        <c:axId val="191038208"/>
        <c:axId val="190569472"/>
      </c:scatterChart>
      <c:catAx>
        <c:axId val="190566400"/>
        <c:scaling>
          <c:orientation val="maxMin"/>
        </c:scaling>
        <c:delete val="0"/>
        <c:axPos val="l"/>
        <c:numFmt formatCode="General" sourceLinked="0"/>
        <c:majorTickMark val="out"/>
        <c:minorTickMark val="none"/>
        <c:tickLblPos val="low"/>
        <c:spPr>
          <a:ln w="19050"/>
        </c:spPr>
        <c:crossAx val="190567936"/>
        <c:crossesAt val="0"/>
        <c:auto val="1"/>
        <c:lblAlgn val="ctr"/>
        <c:lblOffset val="100"/>
        <c:noMultiLvlLbl val="0"/>
      </c:catAx>
      <c:valAx>
        <c:axId val="190567936"/>
        <c:scaling>
          <c:orientation val="minMax"/>
        </c:scaling>
        <c:delete val="0"/>
        <c:axPos val="b"/>
        <c:numFmt formatCode="General" sourceLinked="1"/>
        <c:majorTickMark val="out"/>
        <c:minorTickMark val="none"/>
        <c:tickLblPos val="nextTo"/>
        <c:crossAx val="190566400"/>
        <c:crosses val="max"/>
        <c:crossBetween val="between"/>
      </c:valAx>
      <c:valAx>
        <c:axId val="190569472"/>
        <c:scaling>
          <c:orientation val="minMax"/>
          <c:max val="1"/>
          <c:min val="0"/>
        </c:scaling>
        <c:delete val="1"/>
        <c:axPos val="r"/>
        <c:numFmt formatCode="0.00" sourceLinked="1"/>
        <c:majorTickMark val="out"/>
        <c:minorTickMark val="none"/>
        <c:tickLblPos val="nextTo"/>
        <c:crossAx val="191038208"/>
        <c:crosses val="max"/>
        <c:crossBetween val="midCat"/>
      </c:valAx>
      <c:valAx>
        <c:axId val="191038208"/>
        <c:scaling>
          <c:orientation val="minMax"/>
        </c:scaling>
        <c:delete val="1"/>
        <c:axPos val="b"/>
        <c:numFmt formatCode="General" sourceLinked="1"/>
        <c:majorTickMark val="out"/>
        <c:minorTickMark val="none"/>
        <c:tickLblPos val="nextTo"/>
        <c:crossAx val="190569472"/>
        <c:crosses val="autoZero"/>
        <c:crossBetween val="midCat"/>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Pie!$G$3</c:f>
          <c:strCache>
            <c:ptCount val="1"/>
            <c:pt idx="0">
              <c:v>Arizona</c:v>
            </c:pt>
          </c:strCache>
        </c:strRef>
      </c:tx>
      <c:layout>
        <c:manualLayout>
          <c:xMode val="edge"/>
          <c:yMode val="edge"/>
          <c:x val="0.4451010853373058"/>
          <c:y val="2.5089605734767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551343910958495"/>
          <c:y val="0.15437262096164681"/>
          <c:w val="0.60874849525388275"/>
          <c:h val="0.84562737903835317"/>
        </c:manualLayout>
      </c:layout>
      <c:doughnutChart>
        <c:varyColors val="1"/>
        <c:ser>
          <c:idx val="0"/>
          <c:order val="0"/>
          <c:spPr>
            <a:ln>
              <a:noFill/>
            </a:ln>
          </c:spPr>
          <c:dPt>
            <c:idx val="0"/>
            <c:bubble3D val="0"/>
            <c:spPr>
              <a:solidFill>
                <a:srgbClr val="FF0000"/>
              </a:solidFill>
              <a:ln w="19050">
                <a:noFill/>
              </a:ln>
              <a:effectLst/>
            </c:spPr>
            <c:extLst>
              <c:ext xmlns:c16="http://schemas.microsoft.com/office/drawing/2014/chart" uri="{C3380CC4-5D6E-409C-BE32-E72D297353CC}">
                <c16:uniqueId val="{00000001-2C34-4A7D-A393-795BFFDD3881}"/>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3-2C34-4A7D-A393-795BFFDD3881}"/>
              </c:ext>
            </c:extLst>
          </c:dPt>
          <c:dPt>
            <c:idx val="2"/>
            <c:bubble3D val="0"/>
            <c:spPr>
              <a:solidFill>
                <a:schemeClr val="accent4">
                  <a:lumMod val="60000"/>
                  <a:lumOff val="40000"/>
                </a:schemeClr>
              </a:solidFill>
              <a:ln w="19050">
                <a:noFill/>
              </a:ln>
              <a:effectLst/>
            </c:spPr>
            <c:extLst>
              <c:ext xmlns:c16="http://schemas.microsoft.com/office/drawing/2014/chart" uri="{C3380CC4-5D6E-409C-BE32-E72D297353CC}">
                <c16:uniqueId val="{00000005-2C34-4A7D-A393-795BFFDD3881}"/>
              </c:ext>
            </c:extLst>
          </c:dPt>
          <c:dPt>
            <c:idx val="3"/>
            <c:bubble3D val="0"/>
            <c:spPr>
              <a:solidFill>
                <a:schemeClr val="accent6">
                  <a:lumMod val="60000"/>
                  <a:lumOff val="40000"/>
                </a:schemeClr>
              </a:solidFill>
              <a:ln w="19050">
                <a:noFill/>
              </a:ln>
              <a:effectLst/>
            </c:spPr>
            <c:extLst>
              <c:ext xmlns:c16="http://schemas.microsoft.com/office/drawing/2014/chart" uri="{C3380CC4-5D6E-409C-BE32-E72D297353CC}">
                <c16:uniqueId val="{00000007-2C34-4A7D-A393-795BFFDD3881}"/>
              </c:ext>
            </c:extLst>
          </c:dPt>
          <c:dPt>
            <c:idx val="4"/>
            <c:bubble3D val="0"/>
            <c:spPr>
              <a:solidFill>
                <a:schemeClr val="accent6"/>
              </a:solidFill>
              <a:ln w="19050">
                <a:noFill/>
              </a:ln>
              <a:effectLst/>
            </c:spPr>
            <c:extLst>
              <c:ext xmlns:c16="http://schemas.microsoft.com/office/drawing/2014/chart" uri="{C3380CC4-5D6E-409C-BE32-E72D297353CC}">
                <c16:uniqueId val="{00000009-2C34-4A7D-A393-795BFFDD3881}"/>
              </c:ext>
            </c:extLst>
          </c:dPt>
          <c:dPt>
            <c:idx val="5"/>
            <c:bubble3D val="0"/>
            <c:spPr>
              <a:noFill/>
              <a:ln w="19050">
                <a:noFill/>
              </a:ln>
              <a:effectLst/>
            </c:spPr>
            <c:extLst>
              <c:ext xmlns:c16="http://schemas.microsoft.com/office/drawing/2014/chart" uri="{C3380CC4-5D6E-409C-BE32-E72D297353CC}">
                <c16:uniqueId val="{0000000B-2C34-4A7D-A393-795BFFDD3881}"/>
              </c:ext>
            </c:extLst>
          </c:dPt>
          <c:dLbls>
            <c:dLbl>
              <c:idx val="0"/>
              <c:layout>
                <c:manualLayout>
                  <c:x val="-0.13213213213213215"/>
                  <c:y val="-4.6594982078853112E-2"/>
                </c:manualLayout>
              </c:layout>
              <c:tx>
                <c:strRef>
                  <c:f>Pie!$A$3</c:f>
                  <c:strCache>
                    <c:ptCount val="1"/>
                    <c:pt idx="0">
                      <c:v>Poor</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{97DEE4EA-9151-4D7E-9BCD-8E4A31AA36C2}</c15:txfldGUID>
                      <c15:f>Pie!$A$3</c15:f>
                      <c15:dlblFieldTableCache>
                        <c:ptCount val="1"/>
                        <c:pt idx="0">
                          <c:v>Poor</c:v>
                        </c:pt>
                      </c15:dlblFieldTableCache>
                    </c15:dlblFTEntry>
                  </c15:dlblFieldTable>
                  <c15:showDataLabelsRange val="0"/>
                </c:ext>
                <c:ext xmlns:c16="http://schemas.microsoft.com/office/drawing/2014/chart" uri="{C3380CC4-5D6E-409C-BE32-E72D297353CC}">
                  <c16:uniqueId val="{00000001-2C34-4A7D-A393-795BFFDD3881}"/>
                </c:ext>
              </c:extLst>
            </c:dLbl>
            <c:dLbl>
              <c:idx val="1"/>
              <c:layout>
                <c:manualLayout>
                  <c:x val="-0.11111111111111113"/>
                  <c:y val="-8.9605734767025089E-2"/>
                </c:manualLayout>
              </c:layout>
              <c:tx>
                <c:strRef>
                  <c:f>Pie!$A$4</c:f>
                  <c:strCache>
                    <c:ptCount val="1"/>
                    <c:pt idx="0">
                      <c:v>Fair</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{0EBDFD5B-2C9E-4E2F-9D9D-91813BD4BC7D}</c15:txfldGUID>
                      <c15:f>Pie!$A$4</c15:f>
                      <c15:dlblFieldTableCache>
                        <c:ptCount val="1"/>
                        <c:pt idx="0">
                          <c:v>Fair</c:v>
                        </c:pt>
                      </c15:dlblFieldTableCache>
                    </c15:dlblFTEntry>
                  </c15:dlblFieldTable>
                  <c15:showDataLabelsRange val="0"/>
                </c:ext>
                <c:ext xmlns:c16="http://schemas.microsoft.com/office/drawing/2014/chart" uri="{C3380CC4-5D6E-409C-BE32-E72D297353CC}">
                  <c16:uniqueId val="{00000003-2C34-4A7D-A393-795BFFDD3881}"/>
                </c:ext>
              </c:extLst>
            </c:dLbl>
            <c:dLbl>
              <c:idx val="2"/>
              <c:layout>
                <c:manualLayout>
                  <c:x val="-5.5054419061708078E-17"/>
                  <c:y val="-0.13620071684587814"/>
                </c:manualLayout>
              </c:layout>
              <c:tx>
                <c:strRef>
                  <c:f>Pie!$A$5</c:f>
                  <c:strCache>
                    <c:ptCount val="1"/>
                    <c:pt idx="0">
                      <c:v>Good</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{A1498F96-E9DB-49CF-906B-F0EF2CCA88F4}</c15:txfldGUID>
                      <c15:f>Pie!$A$5</c15:f>
                      <c15:dlblFieldTableCache>
                        <c:ptCount val="1"/>
                        <c:pt idx="0">
                          <c:v>Good</c:v>
                        </c:pt>
                      </c15:dlblFieldTableCache>
                    </c15:dlblFTEntry>
                  </c15:dlblFieldTable>
                  <c15:showDataLabelsRange val="0"/>
                </c:ext>
                <c:ext xmlns:c16="http://schemas.microsoft.com/office/drawing/2014/chart" uri="{C3380CC4-5D6E-409C-BE32-E72D297353CC}">
                  <c16:uniqueId val="{00000005-2C34-4A7D-A393-795BFFDD3881}"/>
                </c:ext>
              </c:extLst>
            </c:dLbl>
            <c:dLbl>
              <c:idx val="3"/>
              <c:layout>
                <c:manualLayout>
                  <c:x val="0.13213213213213212"/>
                  <c:y val="-8.6021505376344093E-2"/>
                </c:manualLayout>
              </c:layout>
              <c:tx>
                <c:strRef>
                  <c:f>Pie!$A$6</c:f>
                  <c:strCache>
                    <c:ptCount val="1"/>
                    <c:pt idx="0">
                      <c:v>Great</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{254F9CAD-A4A1-411C-8937-20C4408D29FC}</c15:txfldGUID>
                      <c15:f>Pie!$A$6</c15:f>
                      <c15:dlblFieldTableCache>
                        <c:ptCount val="1"/>
                        <c:pt idx="0">
                          <c:v>Great</c:v>
                        </c:pt>
                      </c15:dlblFieldTableCache>
                    </c15:dlblFTEntry>
                  </c15:dlblFieldTable>
                  <c15:showDataLabelsRange val="0"/>
                </c:ext>
                <c:ext xmlns:c16="http://schemas.microsoft.com/office/drawing/2014/chart" uri="{C3380CC4-5D6E-409C-BE32-E72D297353CC}">
                  <c16:uniqueId val="{00000007-2C34-4A7D-A393-795BFFDD3881}"/>
                </c:ext>
              </c:extLst>
            </c:dLbl>
            <c:dLbl>
              <c:idx val="4"/>
              <c:layout>
                <c:manualLayout>
                  <c:x val="0.15015015015015015"/>
                  <c:y val="-5.0179211469534114E-2"/>
                </c:manualLayout>
              </c:layout>
              <c:tx>
                <c:strRef>
                  <c:f>Pie!$A$7</c:f>
                  <c:strCache>
                    <c:ptCount val="1"/>
                    <c:pt idx="0">
                      <c:v>Excellent</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{89D798DA-4074-493C-9586-E8544A5FAEAA}</c15:txfldGUID>
                      <c15:f>Pie!$A$7</c15:f>
                      <c15:dlblFieldTableCache>
                        <c:ptCount val="1"/>
                        <c:pt idx="0">
                          <c:v>Excellent</c:v>
                        </c:pt>
                      </c15:dlblFieldTableCache>
                    </c15:dlblFTEntry>
                  </c15:dlblFieldTable>
                  <c15:showDataLabelsRange val="0"/>
                </c:ext>
                <c:ext xmlns:c16="http://schemas.microsoft.com/office/drawing/2014/chart" uri="{C3380CC4-5D6E-409C-BE32-E72D297353CC}">
                  <c16:uniqueId val="{00000009-2C34-4A7D-A393-795BFFDD3881}"/>
                </c:ext>
              </c:extLst>
            </c:dLbl>
            <c:dLbl>
              <c:idx val="5"/>
              <c:delete val="1"/>
              <c:extLst>
                <c:ext xmlns:c15="http://schemas.microsoft.com/office/drawing/2012/chart" uri="{CE6537A1-D6FC-4f65-9D91-7224C49458BB}">
                  <c15:layout>
                    <c:manualLayout>
                      <c:w val="4.1081081081081078E-2"/>
                      <c:h val="4.6541359749386169E-2"/>
                    </c:manualLayout>
                  </c15:layout>
                </c:ext>
                <c:ext xmlns:c16="http://schemas.microsoft.com/office/drawing/2014/chart" uri="{C3380CC4-5D6E-409C-BE32-E72D297353CC}">
                  <c16:uniqueId val="{0000000B-2C34-4A7D-A393-795BFFDD3881}"/>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Pie!$B$3:$B$8</c:f>
              <c:numCache>
                <c:formatCode>General</c:formatCode>
                <c:ptCount val="6"/>
                <c:pt idx="0">
                  <c:v>20</c:v>
                </c:pt>
                <c:pt idx="1">
                  <c:v>20</c:v>
                </c:pt>
                <c:pt idx="2">
                  <c:v>20</c:v>
                </c:pt>
                <c:pt idx="3">
                  <c:v>20</c:v>
                </c:pt>
                <c:pt idx="4">
                  <c:v>20</c:v>
                </c:pt>
                <c:pt idx="5">
                  <c:v>100</c:v>
                </c:pt>
              </c:numCache>
            </c:numRef>
          </c:val>
          <c:extLst>
            <c:ext xmlns:c16="http://schemas.microsoft.com/office/drawing/2014/chart" uri="{C3380CC4-5D6E-409C-BE32-E72D297353CC}">
              <c16:uniqueId val="{0000000C-2C34-4A7D-A393-795BFFDD3881}"/>
            </c:ext>
          </c:extLst>
        </c:ser>
        <c:dLbls>
          <c:showLegendKey val="0"/>
          <c:showVal val="0"/>
          <c:showCatName val="0"/>
          <c:showSerName val="0"/>
          <c:showPercent val="0"/>
          <c:showBubbleSize val="0"/>
          <c:showLeaderLines val="0"/>
        </c:dLbls>
        <c:firstSliceAng val="270"/>
        <c:holeSize val="50"/>
      </c:doughnutChart>
      <c:pieChart>
        <c:varyColors val="1"/>
        <c:ser>
          <c:idx val="1"/>
          <c:order val="1"/>
          <c:tx>
            <c:v>Pointer</c:v>
          </c:tx>
          <c:spPr>
            <a:ln>
              <a:noFill/>
            </a:ln>
          </c:spPr>
          <c:dPt>
            <c:idx val="0"/>
            <c:bubble3D val="0"/>
            <c:spPr>
              <a:noFill/>
              <a:ln w="19050">
                <a:noFill/>
              </a:ln>
              <a:effectLst/>
            </c:spPr>
            <c:extLst>
              <c:ext xmlns:c16="http://schemas.microsoft.com/office/drawing/2014/chart" uri="{C3380CC4-5D6E-409C-BE32-E72D297353CC}">
                <c16:uniqueId val="{0000000E-2C34-4A7D-A393-795BFFDD3881}"/>
              </c:ext>
            </c:extLst>
          </c:dPt>
          <c:dPt>
            <c:idx val="1"/>
            <c:bubble3D val="0"/>
            <c:spPr>
              <a:solidFill>
                <a:schemeClr val="tx1"/>
              </a:solidFill>
              <a:ln w="19050">
                <a:noFill/>
              </a:ln>
              <a:effectLst/>
            </c:spPr>
            <c:extLst>
              <c:ext xmlns:c16="http://schemas.microsoft.com/office/drawing/2014/chart" uri="{C3380CC4-5D6E-409C-BE32-E72D297353CC}">
                <c16:uniqueId val="{00000010-2C34-4A7D-A393-795BFFDD3881}"/>
              </c:ext>
            </c:extLst>
          </c:dPt>
          <c:dPt>
            <c:idx val="2"/>
            <c:bubble3D val="0"/>
            <c:spPr>
              <a:noFill/>
              <a:ln w="19050">
                <a:noFill/>
              </a:ln>
              <a:effectLst/>
            </c:spPr>
            <c:extLst>
              <c:ext xmlns:c16="http://schemas.microsoft.com/office/drawing/2014/chart" uri="{C3380CC4-5D6E-409C-BE32-E72D297353CC}">
                <c16:uniqueId val="{00000012-2C34-4A7D-A393-795BFFDD3881}"/>
              </c:ext>
            </c:extLst>
          </c:dPt>
          <c:val>
            <c:numRef>
              <c:f>Pie!$E$3:$E$5</c:f>
              <c:numCache>
                <c:formatCode>General</c:formatCode>
                <c:ptCount val="3"/>
                <c:pt idx="0">
                  <c:v>10</c:v>
                </c:pt>
                <c:pt idx="1">
                  <c:v>1</c:v>
                </c:pt>
                <c:pt idx="2">
                  <c:v>200</c:v>
                </c:pt>
              </c:numCache>
            </c:numRef>
          </c:val>
          <c:extLst>
            <c:ext xmlns:c16="http://schemas.microsoft.com/office/drawing/2014/chart" uri="{C3380CC4-5D6E-409C-BE32-E72D297353CC}">
              <c16:uniqueId val="{00000013-2C34-4A7D-A393-795BFFDD3881}"/>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Testing: Normal Distribution</a:t>
            </a:r>
          </a:p>
        </c:rich>
      </c:tx>
      <c:layout>
        <c:manualLayout>
          <c:xMode val="edge"/>
          <c:yMode val="edge"/>
          <c:x val="0.24833612689293855"/>
          <c:y val="2.50216381606191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Pie!$O$4:$O$153</c:f>
              <c:numCache>
                <c:formatCode>General</c:formatCode>
                <c:ptCount val="1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numCache>
            </c:numRef>
          </c:xVal>
          <c:yVal>
            <c:numRef>
              <c:f>Pie!$P$4:$P$153</c:f>
              <c:numCache>
                <c:formatCode>General</c:formatCode>
                <c:ptCount val="150"/>
                <c:pt idx="0">
                  <c:v>2.9824147838253095E-6</c:v>
                </c:pt>
                <c:pt idx="1">
                  <c:v>3.8822123231510105E-6</c:v>
                </c:pt>
                <c:pt idx="2">
                  <c:v>5.0337780347246339E-6</c:v>
                </c:pt>
                <c:pt idx="3">
                  <c:v>6.5014821729802438E-6</c:v>
                </c:pt>
                <c:pt idx="4">
                  <c:v>8.3643891103053355E-6</c:v>
                </c:pt>
                <c:pt idx="5">
                  <c:v>1.0719131949670218E-5</c:v>
                </c:pt>
                <c:pt idx="6">
                  <c:v>1.3683227360288256E-5</c:v>
                </c:pt>
                <c:pt idx="7">
                  <c:v>1.739886853739763E-5</c:v>
                </c:pt>
                <c:pt idx="8">
                  <c:v>2.2037230147965338E-5</c:v>
                </c:pt>
                <c:pt idx="9">
                  <c:v>2.7803312757050643E-5</c:v>
                </c:pt>
                <c:pt idx="10">
                  <c:v>3.4941345139510304E-5</c:v>
                </c:pt>
                <c:pt idx="11">
                  <c:v>4.374075068418392E-5</c:v>
                </c:pt>
                <c:pt idx="12">
                  <c:v>5.454266844036001E-5</c:v>
                </c:pt>
                <c:pt idx="13">
                  <c:v>6.774699994466575E-5</c:v>
                </c:pt>
                <c:pt idx="14">
                  <c:v>8.3819929593148611E-5</c:v>
                </c:pt>
                <c:pt idx="15">
                  <c:v>1.0330183890039114E-4</c:v>
                </c:pt>
                <c:pt idx="16">
                  <c:v>1.2681550358123551E-4</c:v>
                </c:pt>
                <c:pt idx="17">
                  <c:v>1.5507442725645626E-4</c:v>
                </c:pt>
                <c:pt idx="18">
                  <c:v>1.8889112719992226E-4</c:v>
                </c:pt>
                <c:pt idx="19">
                  <c:v>2.2918514664338913E-4</c:v>
                </c:pt>
                <c:pt idx="20">
                  <c:v>2.7699052574612547E-4</c:v>
                </c:pt>
                <c:pt idx="21">
                  <c:v>3.3346242072414468E-4</c:v>
                </c:pt>
                <c:pt idx="22">
                  <c:v>3.9988251942022228E-4</c:v>
                </c:pt>
                <c:pt idx="23">
                  <c:v>4.776628636716501E-4</c:v>
                </c:pt>
                <c:pt idx="24">
                  <c:v>5.6834765634944081E-4</c:v>
                </c:pt>
                <c:pt idx="25">
                  <c:v>6.7361260626693149E-4</c:v>
                </c:pt>
                <c:pt idx="26">
                  <c:v>7.9526134980196454E-4</c:v>
                </c:pt>
                <c:pt idx="27">
                  <c:v>9.3521848661962169E-4</c:v>
                </c:pt>
                <c:pt idx="28">
                  <c:v>1.0955187808480338E-3</c:v>
                </c:pt>
                <c:pt idx="29">
                  <c:v>1.2782921107988374E-3</c:v>
                </c:pt>
                <c:pt idx="30">
                  <c:v>1.4857438018696129E-3</c:v>
                </c:pt>
                <c:pt idx="31">
                  <c:v>1.7201300501815293E-3</c:v>
                </c:pt>
                <c:pt idx="32">
                  <c:v>1.9837282397292136E-3</c:v>
                </c:pt>
                <c:pt idx="33">
                  <c:v>2.2788020735120089E-3</c:v>
                </c:pt>
                <c:pt idx="34">
                  <c:v>2.6075615785211633E-3</c:v>
                </c:pt>
                <c:pt idx="35">
                  <c:v>2.9721182037899768E-3</c:v>
                </c:pt>
                <c:pt idx="36">
                  <c:v>3.3744354070742539E-3</c:v>
                </c:pt>
                <c:pt idx="37">
                  <c:v>3.8162753150666464E-3</c:v>
                </c:pt>
                <c:pt idx="38">
                  <c:v>4.299142239168244E-3</c:v>
                </c:pt>
                <c:pt idx="39">
                  <c:v>4.8242240274819197E-3</c:v>
                </c:pt>
                <c:pt idx="40">
                  <c:v>5.3923324266569707E-3</c:v>
                </c:pt>
                <c:pt idx="41">
                  <c:v>6.0038438065695846E-3</c:v>
                </c:pt>
                <c:pt idx="42">
                  <c:v>6.6586417581615672E-3</c:v>
                </c:pt>
                <c:pt idx="43">
                  <c:v>7.3560632015200033E-3</c:v>
                </c:pt>
                <c:pt idx="44">
                  <c:v>8.094849729118234E-3</c:v>
                </c:pt>
                <c:pt idx="45">
                  <c:v>8.8731059503259716E-3</c:v>
                </c:pt>
                <c:pt idx="46">
                  <c:v>9.6882665911433262E-3</c:v>
                </c:pt>
                <c:pt idx="47">
                  <c:v>1.0537074032382195E-2</c:v>
                </c:pt>
                <c:pt idx="48">
                  <c:v>1.141556783681387E-2</c:v>
                </c:pt>
                <c:pt idx="49">
                  <c:v>1.2319087619911706E-2</c:v>
                </c:pt>
                <c:pt idx="50">
                  <c:v>1.3242290360981217E-2</c:v>
                </c:pt>
                <c:pt idx="51">
                  <c:v>1.417918293555079E-2</c:v>
                </c:pt>
                <c:pt idx="52">
                  <c:v>1.512317028244646E-2</c:v>
                </c:pt>
                <c:pt idx="53">
                  <c:v>1.6067119209170918E-2</c:v>
                </c:pt>
                <c:pt idx="54">
                  <c:v>1.700343739865897E-2</c:v>
                </c:pt>
                <c:pt idx="55">
                  <c:v>1.7924166722900904E-2</c:v>
                </c:pt>
                <c:pt idx="56">
                  <c:v>1.8821089509675277E-2</c:v>
                </c:pt>
                <c:pt idx="57">
                  <c:v>1.9685845964162084E-2</c:v>
                </c:pt>
                <c:pt idx="58">
                  <c:v>2.0510060534398442E-2</c:v>
                </c:pt>
                <c:pt idx="59">
                  <c:v>2.1285474644989418E-2</c:v>
                </c:pt>
                <c:pt idx="60">
                  <c:v>2.200408292276872E-2</c:v>
                </c:pt>
                <c:pt idx="61">
                  <c:v>2.2658269815027828E-2</c:v>
                </c:pt>
                <c:pt idx="62">
                  <c:v>2.3240943366860559E-2</c:v>
                </c:pt>
                <c:pt idx="63">
                  <c:v>2.3745662887414237E-2</c:v>
                </c:pt>
                <c:pt idx="64">
                  <c:v>2.4166757300178077E-2</c:v>
                </c:pt>
                <c:pt idx="65">
                  <c:v>2.4499431140785746E-2</c:v>
                </c:pt>
                <c:pt idx="66">
                  <c:v>2.4739855434046845E-2</c:v>
                </c:pt>
                <c:pt idx="67">
                  <c:v>2.4885241042930415E-2</c:v>
                </c:pt>
                <c:pt idx="68">
                  <c:v>2.4933892525089544E-2</c:v>
                </c:pt>
                <c:pt idx="69">
                  <c:v>2.4885241042930415E-2</c:v>
                </c:pt>
                <c:pt idx="70">
                  <c:v>2.4739855434046845E-2</c:v>
                </c:pt>
                <c:pt idx="71">
                  <c:v>2.4499431140785746E-2</c:v>
                </c:pt>
                <c:pt idx="72">
                  <c:v>2.4166757300178077E-2</c:v>
                </c:pt>
                <c:pt idx="73">
                  <c:v>2.3745662887414237E-2</c:v>
                </c:pt>
                <c:pt idx="74">
                  <c:v>2.3240943366860559E-2</c:v>
                </c:pt>
                <c:pt idx="75">
                  <c:v>2.2658269815027828E-2</c:v>
                </c:pt>
                <c:pt idx="76">
                  <c:v>2.200408292276872E-2</c:v>
                </c:pt>
                <c:pt idx="77">
                  <c:v>2.1285474644989418E-2</c:v>
                </c:pt>
                <c:pt idx="78">
                  <c:v>2.0510060534398442E-2</c:v>
                </c:pt>
                <c:pt idx="79">
                  <c:v>1.9685845964162084E-2</c:v>
                </c:pt>
                <c:pt idx="80">
                  <c:v>1.8821089509675277E-2</c:v>
                </c:pt>
                <c:pt idx="81">
                  <c:v>1.7924166722900904E-2</c:v>
                </c:pt>
                <c:pt idx="82">
                  <c:v>1.700343739865897E-2</c:v>
                </c:pt>
                <c:pt idx="83">
                  <c:v>1.6067119209170918E-2</c:v>
                </c:pt>
                <c:pt idx="84">
                  <c:v>1.512317028244646E-2</c:v>
                </c:pt>
                <c:pt idx="85">
                  <c:v>1.417918293555079E-2</c:v>
                </c:pt>
                <c:pt idx="86">
                  <c:v>1.3242290360981217E-2</c:v>
                </c:pt>
                <c:pt idx="87">
                  <c:v>1.2319087619911706E-2</c:v>
                </c:pt>
                <c:pt idx="88">
                  <c:v>1.141556783681387E-2</c:v>
                </c:pt>
                <c:pt idx="89">
                  <c:v>1.0537074032382195E-2</c:v>
                </c:pt>
                <c:pt idx="90">
                  <c:v>9.6882665911433262E-3</c:v>
                </c:pt>
                <c:pt idx="91">
                  <c:v>8.8731059503259716E-3</c:v>
                </c:pt>
                <c:pt idx="92">
                  <c:v>8.094849729118234E-3</c:v>
                </c:pt>
                <c:pt idx="93">
                  <c:v>7.3560632015200033E-3</c:v>
                </c:pt>
                <c:pt idx="94">
                  <c:v>6.6586417581615672E-3</c:v>
                </c:pt>
                <c:pt idx="95">
                  <c:v>6.0038438065695846E-3</c:v>
                </c:pt>
                <c:pt idx="96">
                  <c:v>5.3923324266569707E-3</c:v>
                </c:pt>
                <c:pt idx="97">
                  <c:v>4.8242240274819197E-3</c:v>
                </c:pt>
                <c:pt idx="98">
                  <c:v>4.299142239168244E-3</c:v>
                </c:pt>
                <c:pt idx="99">
                  <c:v>3.8162753150666464E-3</c:v>
                </c:pt>
                <c:pt idx="100">
                  <c:v>3.3744354070742539E-3</c:v>
                </c:pt>
                <c:pt idx="101">
                  <c:v>2.9721182037899768E-3</c:v>
                </c:pt>
                <c:pt idx="102">
                  <c:v>2.6075615785211633E-3</c:v>
                </c:pt>
                <c:pt idx="103">
                  <c:v>2.2788020735120089E-3</c:v>
                </c:pt>
                <c:pt idx="104">
                  <c:v>1.9837282397292136E-3</c:v>
                </c:pt>
                <c:pt idx="105">
                  <c:v>1.7201300501815293E-3</c:v>
                </c:pt>
                <c:pt idx="106">
                  <c:v>1.4857438018696129E-3</c:v>
                </c:pt>
                <c:pt idx="107">
                  <c:v>1.2782921107988374E-3</c:v>
                </c:pt>
                <c:pt idx="108">
                  <c:v>1.0955187808480338E-3</c:v>
                </c:pt>
                <c:pt idx="109">
                  <c:v>9.3521848661962169E-4</c:v>
                </c:pt>
                <c:pt idx="110">
                  <c:v>7.9526134980196454E-4</c:v>
                </c:pt>
                <c:pt idx="111">
                  <c:v>6.7361260626693149E-4</c:v>
                </c:pt>
                <c:pt idx="112">
                  <c:v>5.6834765634944081E-4</c:v>
                </c:pt>
                <c:pt idx="113">
                  <c:v>4.776628636716501E-4</c:v>
                </c:pt>
                <c:pt idx="114">
                  <c:v>3.9988251942022228E-4</c:v>
                </c:pt>
                <c:pt idx="115">
                  <c:v>3.3346242072414468E-4</c:v>
                </c:pt>
                <c:pt idx="116">
                  <c:v>2.7699052574612547E-4</c:v>
                </c:pt>
                <c:pt idx="117">
                  <c:v>2.2918514664338913E-4</c:v>
                </c:pt>
                <c:pt idx="118">
                  <c:v>1.8889112719992226E-4</c:v>
                </c:pt>
                <c:pt idx="119">
                  <c:v>1.5507442725645626E-4</c:v>
                </c:pt>
                <c:pt idx="120">
                  <c:v>1.2681550358123551E-4</c:v>
                </c:pt>
                <c:pt idx="121">
                  <c:v>1.0330183890039114E-4</c:v>
                </c:pt>
                <c:pt idx="122">
                  <c:v>8.3819929593148611E-5</c:v>
                </c:pt>
                <c:pt idx="123">
                  <c:v>6.774699994466575E-5</c:v>
                </c:pt>
                <c:pt idx="124">
                  <c:v>5.454266844036001E-5</c:v>
                </c:pt>
                <c:pt idx="125">
                  <c:v>4.374075068418392E-5</c:v>
                </c:pt>
                <c:pt idx="126">
                  <c:v>3.4941345139510304E-5</c:v>
                </c:pt>
                <c:pt idx="127">
                  <c:v>2.7803312757050643E-5</c:v>
                </c:pt>
                <c:pt idx="128">
                  <c:v>2.2037230147965338E-5</c:v>
                </c:pt>
                <c:pt idx="129">
                  <c:v>1.739886853739763E-5</c:v>
                </c:pt>
                <c:pt idx="130">
                  <c:v>1.3683227360288256E-5</c:v>
                </c:pt>
                <c:pt idx="131">
                  <c:v>1.0719131949670218E-5</c:v>
                </c:pt>
                <c:pt idx="132">
                  <c:v>8.3643891103053355E-6</c:v>
                </c:pt>
                <c:pt idx="133">
                  <c:v>6.5014821729802438E-6</c:v>
                </c:pt>
                <c:pt idx="134">
                  <c:v>5.0337780347246339E-6</c:v>
                </c:pt>
                <c:pt idx="135">
                  <c:v>3.8822123231510105E-6</c:v>
                </c:pt>
                <c:pt idx="136">
                  <c:v>2.9824147838253095E-6</c:v>
                </c:pt>
                <c:pt idx="137">
                  <c:v>2.2822348894023302E-6</c:v>
                </c:pt>
                <c:pt idx="138">
                  <c:v>1.7396271393259299E-6</c:v>
                </c:pt>
                <c:pt idx="139">
                  <c:v>1.3208562195903422E-6</c:v>
                </c:pt>
                <c:pt idx="140">
                  <c:v>9.9898381918159216E-7</c:v>
                </c:pt>
                <c:pt idx="141">
                  <c:v>7.5260118786159352E-7</c:v>
                </c:pt>
                <c:pt idx="142">
                  <c:v>5.6477424306571084E-7</c:v>
                </c:pt>
                <c:pt idx="143">
                  <c:v>4.2217100475893476E-7</c:v>
                </c:pt>
                <c:pt idx="144">
                  <c:v>3.1434420553702784E-7</c:v>
                </c:pt>
                <c:pt idx="145">
                  <c:v>2.3314497176590587E-7</c:v>
                </c:pt>
                <c:pt idx="146">
                  <c:v>1.7224641234687326E-7</c:v>
                </c:pt>
                <c:pt idx="147">
                  <c:v>1.2675872247849775E-7</c:v>
                </c:pt>
                <c:pt idx="148">
                  <c:v>9.2919969670893605E-8</c:v>
                </c:pt>
                <c:pt idx="149">
                  <c:v>6.7849054871082951E-8</c:v>
                </c:pt>
              </c:numCache>
            </c:numRef>
          </c:yVal>
          <c:smooth val="1"/>
          <c:extLst>
            <c:ext xmlns:c16="http://schemas.microsoft.com/office/drawing/2014/chart" uri="{C3380CC4-5D6E-409C-BE32-E72D297353CC}">
              <c16:uniqueId val="{00000000-9212-4207-B4C2-AFDE26784D12}"/>
            </c:ext>
          </c:extLst>
        </c:ser>
        <c:dLbls>
          <c:showLegendKey val="0"/>
          <c:showVal val="0"/>
          <c:showCatName val="0"/>
          <c:showSerName val="0"/>
          <c:showPercent val="0"/>
          <c:showBubbleSize val="0"/>
        </c:dLbls>
        <c:axId val="505464399"/>
        <c:axId val="623469727"/>
      </c:scatterChart>
      <c:scatterChart>
        <c:scatterStyle val="lineMarker"/>
        <c:varyColors val="0"/>
        <c:ser>
          <c:idx val="1"/>
          <c:order val="1"/>
          <c:spPr>
            <a:ln w="25400" cap="rnd">
              <a:noFill/>
              <a:round/>
            </a:ln>
            <a:effectLst/>
          </c:spPr>
          <c:marker>
            <c:symbol val="circle"/>
            <c:size val="5"/>
            <c:spPr>
              <a:solidFill>
                <a:schemeClr val="accent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Pie!$S$2:$S$8</c:f>
              <c:numCache>
                <c:formatCode>General</c:formatCode>
                <c:ptCount val="7"/>
                <c:pt idx="0">
                  <c:v>21</c:v>
                </c:pt>
                <c:pt idx="1">
                  <c:v>37</c:v>
                </c:pt>
                <c:pt idx="2">
                  <c:v>53</c:v>
                </c:pt>
                <c:pt idx="3">
                  <c:v>69</c:v>
                </c:pt>
                <c:pt idx="4">
                  <c:v>85</c:v>
                </c:pt>
                <c:pt idx="5">
                  <c:v>101</c:v>
                </c:pt>
                <c:pt idx="6">
                  <c:v>117</c:v>
                </c:pt>
              </c:numCache>
            </c:numRef>
          </c:xVal>
          <c:yVal>
            <c:numRef>
              <c:f>Pie!$T$2:$T$8</c:f>
              <c:numCache>
                <c:formatCode>General</c:formatCode>
                <c:ptCount val="7"/>
                <c:pt idx="0">
                  <c:v>0</c:v>
                </c:pt>
                <c:pt idx="1">
                  <c:v>0</c:v>
                </c:pt>
                <c:pt idx="2">
                  <c:v>0</c:v>
                </c:pt>
                <c:pt idx="3">
                  <c:v>0</c:v>
                </c:pt>
                <c:pt idx="4">
                  <c:v>0</c:v>
                </c:pt>
                <c:pt idx="5">
                  <c:v>0</c:v>
                </c:pt>
                <c:pt idx="6">
                  <c:v>0</c:v>
                </c:pt>
              </c:numCache>
            </c:numRef>
          </c:yVal>
          <c:smooth val="0"/>
          <c:extLst>
            <c:ext xmlns:c16="http://schemas.microsoft.com/office/drawing/2014/chart" uri="{C3380CC4-5D6E-409C-BE32-E72D297353CC}">
              <c16:uniqueId val="{00000001-9212-4207-B4C2-AFDE26784D12}"/>
            </c:ext>
          </c:extLst>
        </c:ser>
        <c:dLbls>
          <c:showLegendKey val="0"/>
          <c:showVal val="0"/>
          <c:showCatName val="0"/>
          <c:showSerName val="0"/>
          <c:showPercent val="0"/>
          <c:showBubbleSize val="0"/>
        </c:dLbls>
        <c:axId val="505464399"/>
        <c:axId val="623469727"/>
      </c:scatterChart>
      <c:valAx>
        <c:axId val="505464399"/>
        <c:scaling>
          <c:orientation val="minMax"/>
          <c:max val="125"/>
          <c:min val="1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9727"/>
        <c:crosses val="autoZero"/>
        <c:crossBetween val="midCat"/>
      </c:valAx>
      <c:valAx>
        <c:axId val="62346972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64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Radial</a:t>
            </a:r>
            <a:r>
              <a:rPr lang="en-US" baseline="0"/>
              <a:t> Bar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Doughnut!$B$12</c:f>
              <c:strCache>
                <c:ptCount val="1"/>
                <c:pt idx="0">
                  <c:v>Product 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53-4E53-AADC-6CBA7B0FEB3F}"/>
              </c:ext>
            </c:extLst>
          </c:dPt>
          <c:dPt>
            <c:idx val="1"/>
            <c:bubble3D val="0"/>
            <c:spPr>
              <a:noFill/>
              <a:ln w="19050">
                <a:solidFill>
                  <a:schemeClr val="lt1"/>
                </a:solidFill>
              </a:ln>
              <a:effectLst/>
            </c:spPr>
            <c:extLst>
              <c:ext xmlns:c16="http://schemas.microsoft.com/office/drawing/2014/chart" uri="{C3380CC4-5D6E-409C-BE32-E72D297353CC}">
                <c16:uniqueId val="{00000003-5853-4E53-AADC-6CBA7B0FEB3F}"/>
              </c:ext>
            </c:extLst>
          </c:dPt>
          <c:val>
            <c:numRef>
              <c:f>Doughnut!$C$12:$D$12</c:f>
              <c:numCache>
                <c:formatCode>General</c:formatCode>
                <c:ptCount val="2"/>
                <c:pt idx="0">
                  <c:v>800</c:v>
                </c:pt>
                <c:pt idx="1">
                  <c:v>1150</c:v>
                </c:pt>
              </c:numCache>
            </c:numRef>
          </c:val>
          <c:extLst>
            <c:ext xmlns:c16="http://schemas.microsoft.com/office/drawing/2014/chart" uri="{C3380CC4-5D6E-409C-BE32-E72D297353CC}">
              <c16:uniqueId val="{00000004-5853-4E53-AADC-6CBA7B0FEB3F}"/>
            </c:ext>
          </c:extLst>
        </c:ser>
        <c:ser>
          <c:idx val="1"/>
          <c:order val="1"/>
          <c:tx>
            <c:strRef>
              <c:f>Doughnut!$B$13</c:f>
              <c:strCache>
                <c:ptCount val="1"/>
                <c:pt idx="0">
                  <c:v>Product 2</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6-5853-4E53-AADC-6CBA7B0FEB3F}"/>
              </c:ext>
            </c:extLst>
          </c:dPt>
          <c:dPt>
            <c:idx val="1"/>
            <c:bubble3D val="0"/>
            <c:spPr>
              <a:noFill/>
              <a:ln w="19050">
                <a:solidFill>
                  <a:schemeClr val="lt1"/>
                </a:solidFill>
              </a:ln>
              <a:effectLst/>
            </c:spPr>
            <c:extLst>
              <c:ext xmlns:c16="http://schemas.microsoft.com/office/drawing/2014/chart" uri="{C3380CC4-5D6E-409C-BE32-E72D297353CC}">
                <c16:uniqueId val="{00000008-5853-4E53-AADC-6CBA7B0FEB3F}"/>
              </c:ext>
            </c:extLst>
          </c:dPt>
          <c:val>
            <c:numRef>
              <c:f>Doughnut!$C$13:$D$13</c:f>
              <c:numCache>
                <c:formatCode>General</c:formatCode>
                <c:ptCount val="2"/>
                <c:pt idx="0">
                  <c:v>1000</c:v>
                </c:pt>
                <c:pt idx="1">
                  <c:v>950</c:v>
                </c:pt>
              </c:numCache>
            </c:numRef>
          </c:val>
          <c:extLst>
            <c:ext xmlns:c16="http://schemas.microsoft.com/office/drawing/2014/chart" uri="{C3380CC4-5D6E-409C-BE32-E72D297353CC}">
              <c16:uniqueId val="{00000009-5853-4E53-AADC-6CBA7B0FEB3F}"/>
            </c:ext>
          </c:extLst>
        </c:ser>
        <c:ser>
          <c:idx val="2"/>
          <c:order val="2"/>
          <c:tx>
            <c:strRef>
              <c:f>Doughnut!$B$14</c:f>
              <c:strCache>
                <c:ptCount val="1"/>
                <c:pt idx="0">
                  <c:v>Product 3</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B-5853-4E53-AADC-6CBA7B0FEB3F}"/>
              </c:ext>
            </c:extLst>
          </c:dPt>
          <c:dPt>
            <c:idx val="1"/>
            <c:bubble3D val="0"/>
            <c:spPr>
              <a:noFill/>
              <a:ln w="19050">
                <a:solidFill>
                  <a:schemeClr val="lt1"/>
                </a:solidFill>
              </a:ln>
              <a:effectLst/>
            </c:spPr>
            <c:extLst>
              <c:ext xmlns:c16="http://schemas.microsoft.com/office/drawing/2014/chart" uri="{C3380CC4-5D6E-409C-BE32-E72D297353CC}">
                <c16:uniqueId val="{0000000D-5853-4E53-AADC-6CBA7B0FEB3F}"/>
              </c:ext>
            </c:extLst>
          </c:dPt>
          <c:val>
            <c:numRef>
              <c:f>Doughnut!$C$14:$D$14</c:f>
              <c:numCache>
                <c:formatCode>General</c:formatCode>
                <c:ptCount val="2"/>
                <c:pt idx="0">
                  <c:v>1100</c:v>
                </c:pt>
                <c:pt idx="1">
                  <c:v>850</c:v>
                </c:pt>
              </c:numCache>
            </c:numRef>
          </c:val>
          <c:extLst>
            <c:ext xmlns:c16="http://schemas.microsoft.com/office/drawing/2014/chart" uri="{C3380CC4-5D6E-409C-BE32-E72D297353CC}">
              <c16:uniqueId val="{0000000E-5853-4E53-AADC-6CBA7B0FEB3F}"/>
            </c:ext>
          </c:extLst>
        </c:ser>
        <c:ser>
          <c:idx val="3"/>
          <c:order val="3"/>
          <c:tx>
            <c:strRef>
              <c:f>Doughnut!$B$15</c:f>
              <c:strCache>
                <c:ptCount val="1"/>
                <c:pt idx="0">
                  <c:v>Product 4</c:v>
                </c:pt>
              </c:strCache>
            </c:strRef>
          </c:tx>
          <c:dPt>
            <c:idx val="0"/>
            <c:bubble3D val="0"/>
            <c:spPr>
              <a:solidFill>
                <a:srgbClr val="C06DE5"/>
              </a:solidFill>
              <a:ln w="19050">
                <a:solidFill>
                  <a:schemeClr val="lt1"/>
                </a:solidFill>
              </a:ln>
              <a:effectLst/>
            </c:spPr>
            <c:extLst>
              <c:ext xmlns:c16="http://schemas.microsoft.com/office/drawing/2014/chart" uri="{C3380CC4-5D6E-409C-BE32-E72D297353CC}">
                <c16:uniqueId val="{00000010-5853-4E53-AADC-6CBA7B0FEB3F}"/>
              </c:ext>
            </c:extLst>
          </c:dPt>
          <c:dPt>
            <c:idx val="1"/>
            <c:bubble3D val="0"/>
            <c:spPr>
              <a:noFill/>
              <a:ln w="19050">
                <a:solidFill>
                  <a:schemeClr val="lt1"/>
                </a:solidFill>
              </a:ln>
              <a:effectLst/>
            </c:spPr>
            <c:extLst>
              <c:ext xmlns:c16="http://schemas.microsoft.com/office/drawing/2014/chart" uri="{C3380CC4-5D6E-409C-BE32-E72D297353CC}">
                <c16:uniqueId val="{00000012-5853-4E53-AADC-6CBA7B0FEB3F}"/>
              </c:ext>
            </c:extLst>
          </c:dPt>
          <c:val>
            <c:numRef>
              <c:f>Doughnut!$C$15:$D$15</c:f>
              <c:numCache>
                <c:formatCode>General</c:formatCode>
                <c:ptCount val="2"/>
                <c:pt idx="0">
                  <c:v>1200</c:v>
                </c:pt>
                <c:pt idx="1">
                  <c:v>750</c:v>
                </c:pt>
              </c:numCache>
            </c:numRef>
          </c:val>
          <c:extLst>
            <c:ext xmlns:c16="http://schemas.microsoft.com/office/drawing/2014/chart" uri="{C3380CC4-5D6E-409C-BE32-E72D297353CC}">
              <c16:uniqueId val="{00000013-5853-4E53-AADC-6CBA7B0FEB3F}"/>
            </c:ext>
          </c:extLst>
        </c:ser>
        <c:ser>
          <c:idx val="4"/>
          <c:order val="4"/>
          <c:tx>
            <c:strRef>
              <c:f>Doughnut!$B$16</c:f>
              <c:strCache>
                <c:ptCount val="1"/>
                <c:pt idx="0">
                  <c:v>Product 5</c:v>
                </c:pt>
              </c:strCache>
            </c:strRef>
          </c:tx>
          <c:dPt>
            <c:idx val="0"/>
            <c:bubble3D val="0"/>
            <c:spPr>
              <a:solidFill>
                <a:srgbClr val="A71581"/>
              </a:solidFill>
              <a:ln w="19050">
                <a:solidFill>
                  <a:schemeClr val="lt1"/>
                </a:solidFill>
              </a:ln>
              <a:effectLst/>
            </c:spPr>
            <c:extLst>
              <c:ext xmlns:c16="http://schemas.microsoft.com/office/drawing/2014/chart" uri="{C3380CC4-5D6E-409C-BE32-E72D297353CC}">
                <c16:uniqueId val="{00000015-5853-4E53-AADC-6CBA7B0FEB3F}"/>
              </c:ext>
            </c:extLst>
          </c:dPt>
          <c:dPt>
            <c:idx val="1"/>
            <c:bubble3D val="0"/>
            <c:spPr>
              <a:noFill/>
              <a:ln w="19050">
                <a:solidFill>
                  <a:schemeClr val="lt1"/>
                </a:solidFill>
              </a:ln>
              <a:effectLst/>
            </c:spPr>
            <c:extLst>
              <c:ext xmlns:c16="http://schemas.microsoft.com/office/drawing/2014/chart" uri="{C3380CC4-5D6E-409C-BE32-E72D297353CC}">
                <c16:uniqueId val="{00000017-5853-4E53-AADC-6CBA7B0FEB3F}"/>
              </c:ext>
            </c:extLst>
          </c:dPt>
          <c:val>
            <c:numRef>
              <c:f>Doughnut!$C$16:$D$16</c:f>
              <c:numCache>
                <c:formatCode>General</c:formatCode>
                <c:ptCount val="2"/>
                <c:pt idx="0">
                  <c:v>1500</c:v>
                </c:pt>
                <c:pt idx="1">
                  <c:v>450</c:v>
                </c:pt>
              </c:numCache>
            </c:numRef>
          </c:val>
          <c:extLst>
            <c:ext xmlns:c16="http://schemas.microsoft.com/office/drawing/2014/chart" uri="{C3380CC4-5D6E-409C-BE32-E72D297353CC}">
              <c16:uniqueId val="{00000018-5853-4E53-AADC-6CBA7B0FEB3F}"/>
            </c:ext>
          </c:extLst>
        </c:ser>
        <c:dLbls>
          <c:showLegendKey val="0"/>
          <c:showVal val="0"/>
          <c:showCatName val="0"/>
          <c:showSerName val="0"/>
          <c:showPercent val="0"/>
          <c:showBubbleSize val="0"/>
          <c:showLeaderLines val="1"/>
        </c:dLbls>
        <c:firstSliceAng val="0"/>
        <c:holeSize val="2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rgbClr val="002060"/>
              </a:solidFill>
              <a:ln>
                <a:noFill/>
              </a:ln>
              <a:effectLst/>
            </c:spPr>
            <c:extLst>
              <c:ext xmlns:c16="http://schemas.microsoft.com/office/drawing/2014/chart" uri="{C3380CC4-5D6E-409C-BE32-E72D297353CC}">
                <c16:uniqueId val="{00000001-56D7-4BE8-99D8-25583A2446FD}"/>
              </c:ext>
            </c:extLst>
          </c:dPt>
          <c:dPt>
            <c:idx val="2"/>
            <c:invertIfNegative val="0"/>
            <c:bubble3D val="0"/>
            <c:spPr>
              <a:solidFill>
                <a:srgbClr val="FFC000"/>
              </a:solidFill>
              <a:ln>
                <a:noFill/>
              </a:ln>
              <a:effectLst/>
            </c:spPr>
            <c:extLst>
              <c:ext xmlns:c16="http://schemas.microsoft.com/office/drawing/2014/chart" uri="{C3380CC4-5D6E-409C-BE32-E72D297353CC}">
                <c16:uniqueId val="{00000003-56D7-4BE8-99D8-25583A2446FD}"/>
              </c:ext>
            </c:extLst>
          </c:dPt>
          <c:dPt>
            <c:idx val="3"/>
            <c:invertIfNegative val="0"/>
            <c:bubble3D val="0"/>
            <c:spPr>
              <a:solidFill>
                <a:srgbClr val="C06DE5"/>
              </a:solidFill>
              <a:ln>
                <a:noFill/>
              </a:ln>
              <a:effectLst/>
            </c:spPr>
            <c:extLst>
              <c:ext xmlns:c16="http://schemas.microsoft.com/office/drawing/2014/chart" uri="{C3380CC4-5D6E-409C-BE32-E72D297353CC}">
                <c16:uniqueId val="{00000005-56D7-4BE8-99D8-25583A2446FD}"/>
              </c:ext>
            </c:extLst>
          </c:dPt>
          <c:dPt>
            <c:idx val="4"/>
            <c:invertIfNegative val="0"/>
            <c:bubble3D val="0"/>
            <c:spPr>
              <a:solidFill>
                <a:srgbClr val="A71581"/>
              </a:solidFill>
              <a:ln>
                <a:noFill/>
              </a:ln>
              <a:effectLst/>
            </c:spPr>
            <c:extLst>
              <c:ext xmlns:c16="http://schemas.microsoft.com/office/drawing/2014/chart" uri="{C3380CC4-5D6E-409C-BE32-E72D297353CC}">
                <c16:uniqueId val="{00000007-56D7-4BE8-99D8-25583A2446FD}"/>
              </c:ext>
            </c:extLst>
          </c:dPt>
          <c:cat>
            <c:strRef>
              <c:f>Doughnut!$B$12:$B$16</c:f>
              <c:strCache>
                <c:ptCount val="5"/>
                <c:pt idx="0">
                  <c:v>Product 1</c:v>
                </c:pt>
                <c:pt idx="1">
                  <c:v>Product 2</c:v>
                </c:pt>
                <c:pt idx="2">
                  <c:v>Product 3</c:v>
                </c:pt>
                <c:pt idx="3">
                  <c:v>Product 4</c:v>
                </c:pt>
                <c:pt idx="4">
                  <c:v>Product 5</c:v>
                </c:pt>
              </c:strCache>
            </c:strRef>
          </c:cat>
          <c:val>
            <c:numRef>
              <c:f>Doughnut!$C$12:$C$16</c:f>
              <c:numCache>
                <c:formatCode>General</c:formatCode>
                <c:ptCount val="5"/>
                <c:pt idx="0">
                  <c:v>800</c:v>
                </c:pt>
                <c:pt idx="1">
                  <c:v>1000</c:v>
                </c:pt>
                <c:pt idx="2">
                  <c:v>1100</c:v>
                </c:pt>
                <c:pt idx="3">
                  <c:v>1200</c:v>
                </c:pt>
                <c:pt idx="4">
                  <c:v>1500</c:v>
                </c:pt>
              </c:numCache>
            </c:numRef>
          </c:val>
          <c:extLst>
            <c:ext xmlns:c16="http://schemas.microsoft.com/office/drawing/2014/chart" uri="{C3380CC4-5D6E-409C-BE32-E72D297353CC}">
              <c16:uniqueId val="{00000008-56D7-4BE8-99D8-25583A2446FD}"/>
            </c:ext>
          </c:extLst>
        </c:ser>
        <c:dLbls>
          <c:showLegendKey val="0"/>
          <c:showVal val="0"/>
          <c:showCatName val="0"/>
          <c:showSerName val="0"/>
          <c:showPercent val="0"/>
          <c:showBubbleSize val="0"/>
        </c:dLbls>
        <c:gapWidth val="119"/>
        <c:overlap val="-27"/>
        <c:axId val="518375680"/>
        <c:axId val="518371416"/>
      </c:barChart>
      <c:catAx>
        <c:axId val="51837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371416"/>
        <c:crosses val="autoZero"/>
        <c:auto val="1"/>
        <c:lblAlgn val="ctr"/>
        <c:lblOffset val="100"/>
        <c:noMultiLvlLbl val="0"/>
      </c:catAx>
      <c:valAx>
        <c:axId val="518371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3756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Doughnut!$B$11</c:f>
              <c:strCache>
                <c:ptCount val="1"/>
              </c:strCache>
            </c:strRef>
          </c:tx>
          <c:dPt>
            <c:idx val="0"/>
            <c:bubble3D val="0"/>
            <c:spPr>
              <a:solidFill>
                <a:schemeClr val="accent1"/>
              </a:solidFill>
              <a:ln w="19050">
                <a:solidFill>
                  <a:schemeClr val="lt1"/>
                </a:solidFill>
              </a:ln>
              <a:effectLst/>
            </c:spPr>
          </c:dPt>
          <c:dPt>
            <c:idx val="1"/>
            <c:bubble3D val="0"/>
            <c:spPr>
              <a:noFill/>
              <a:ln w="19050">
                <a:solidFill>
                  <a:schemeClr val="lt1"/>
                </a:solidFill>
              </a:ln>
              <a:effectLst/>
            </c:spPr>
            <c:extLst>
              <c:ext xmlns:c16="http://schemas.microsoft.com/office/drawing/2014/chart" uri="{C3380CC4-5D6E-409C-BE32-E72D297353CC}">
                <c16:uniqueId val="{0000000C-6686-49B5-932A-B6CE5D69DA78}"/>
              </c:ext>
            </c:extLst>
          </c:dPt>
          <c:cat>
            <c:strRef>
              <c:f>Doughnut!$C$10:$D$10</c:f>
              <c:strCache>
                <c:ptCount val="2"/>
                <c:pt idx="0">
                  <c:v>Sales</c:v>
                </c:pt>
                <c:pt idx="1">
                  <c:v>Helper Column</c:v>
                </c:pt>
              </c:strCache>
            </c:strRef>
          </c:cat>
          <c:val>
            <c:numRef>
              <c:f>Doughnut!$C$11:$D$11</c:f>
              <c:numCache>
                <c:formatCode>General</c:formatCode>
                <c:ptCount val="2"/>
                <c:pt idx="1">
                  <c:v>1950</c:v>
                </c:pt>
              </c:numCache>
            </c:numRef>
          </c:val>
          <c:extLst>
            <c:ext xmlns:c16="http://schemas.microsoft.com/office/drawing/2014/chart" uri="{C3380CC4-5D6E-409C-BE32-E72D297353CC}">
              <c16:uniqueId val="{00000000-6686-49B5-932A-B6CE5D69DA78}"/>
            </c:ext>
          </c:extLst>
        </c:ser>
        <c:ser>
          <c:idx val="1"/>
          <c:order val="1"/>
          <c:tx>
            <c:strRef>
              <c:f>Doughnut!$B$12</c:f>
              <c:strCache>
                <c:ptCount val="1"/>
                <c:pt idx="0">
                  <c:v>Product 1</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D-6686-49B5-932A-B6CE5D69DA78}"/>
              </c:ext>
            </c:extLst>
          </c:dPt>
          <c:dPt>
            <c:idx val="1"/>
            <c:bubble3D val="0"/>
            <c:spPr>
              <a:noFill/>
              <a:ln w="19050">
                <a:solidFill>
                  <a:schemeClr val="lt1"/>
                </a:solidFill>
              </a:ln>
              <a:effectLst/>
            </c:spPr>
            <c:extLst>
              <c:ext xmlns:c16="http://schemas.microsoft.com/office/drawing/2014/chart" uri="{C3380CC4-5D6E-409C-BE32-E72D297353CC}">
                <c16:uniqueId val="{0000000B-6686-49B5-932A-B6CE5D69DA78}"/>
              </c:ext>
            </c:extLst>
          </c:dPt>
          <c:cat>
            <c:strRef>
              <c:f>Doughnut!$C$10:$D$10</c:f>
              <c:strCache>
                <c:ptCount val="2"/>
                <c:pt idx="0">
                  <c:v>Sales</c:v>
                </c:pt>
                <c:pt idx="1">
                  <c:v>Helper Column</c:v>
                </c:pt>
              </c:strCache>
            </c:strRef>
          </c:cat>
          <c:val>
            <c:numRef>
              <c:f>Doughnut!$C$12:$D$12</c:f>
              <c:numCache>
                <c:formatCode>General</c:formatCode>
                <c:ptCount val="2"/>
                <c:pt idx="0">
                  <c:v>800</c:v>
                </c:pt>
                <c:pt idx="1">
                  <c:v>1150</c:v>
                </c:pt>
              </c:numCache>
            </c:numRef>
          </c:val>
          <c:extLst>
            <c:ext xmlns:c16="http://schemas.microsoft.com/office/drawing/2014/chart" uri="{C3380CC4-5D6E-409C-BE32-E72D297353CC}">
              <c16:uniqueId val="{00000001-6686-49B5-932A-B6CE5D69DA78}"/>
            </c:ext>
          </c:extLst>
        </c:ser>
        <c:ser>
          <c:idx val="2"/>
          <c:order val="2"/>
          <c:tx>
            <c:strRef>
              <c:f>Doughnut!$B$13</c:f>
              <c:strCache>
                <c:ptCount val="1"/>
                <c:pt idx="0">
                  <c:v>Product 2</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E-6686-49B5-932A-B6CE5D69DA78}"/>
              </c:ext>
            </c:extLst>
          </c:dPt>
          <c:dPt>
            <c:idx val="1"/>
            <c:bubble3D val="0"/>
            <c:spPr>
              <a:noFill/>
              <a:ln w="19050">
                <a:solidFill>
                  <a:schemeClr val="lt1"/>
                </a:solidFill>
              </a:ln>
              <a:effectLst/>
            </c:spPr>
            <c:extLst>
              <c:ext xmlns:c16="http://schemas.microsoft.com/office/drawing/2014/chart" uri="{C3380CC4-5D6E-409C-BE32-E72D297353CC}">
                <c16:uniqueId val="{0000000A-6686-49B5-932A-B6CE5D69DA78}"/>
              </c:ext>
            </c:extLst>
          </c:dPt>
          <c:cat>
            <c:strRef>
              <c:f>Doughnut!$C$10:$D$10</c:f>
              <c:strCache>
                <c:ptCount val="2"/>
                <c:pt idx="0">
                  <c:v>Sales</c:v>
                </c:pt>
                <c:pt idx="1">
                  <c:v>Helper Column</c:v>
                </c:pt>
              </c:strCache>
            </c:strRef>
          </c:cat>
          <c:val>
            <c:numRef>
              <c:f>Doughnut!$C$13:$D$13</c:f>
              <c:numCache>
                <c:formatCode>General</c:formatCode>
                <c:ptCount val="2"/>
                <c:pt idx="0">
                  <c:v>1000</c:v>
                </c:pt>
                <c:pt idx="1">
                  <c:v>950</c:v>
                </c:pt>
              </c:numCache>
            </c:numRef>
          </c:val>
          <c:extLst>
            <c:ext xmlns:c16="http://schemas.microsoft.com/office/drawing/2014/chart" uri="{C3380CC4-5D6E-409C-BE32-E72D297353CC}">
              <c16:uniqueId val="{00000002-6686-49B5-932A-B6CE5D69DA78}"/>
            </c:ext>
          </c:extLst>
        </c:ser>
        <c:ser>
          <c:idx val="3"/>
          <c:order val="3"/>
          <c:tx>
            <c:strRef>
              <c:f>Doughnut!$B$14</c:f>
              <c:strCache>
                <c:ptCount val="1"/>
                <c:pt idx="0">
                  <c:v>Product 3</c:v>
                </c:pt>
              </c:strCache>
            </c:strRef>
          </c:tx>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F-6686-49B5-932A-B6CE5D69DA78}"/>
              </c:ext>
            </c:extLst>
          </c:dPt>
          <c:dPt>
            <c:idx val="1"/>
            <c:bubble3D val="0"/>
            <c:spPr>
              <a:noFill/>
              <a:ln w="19050">
                <a:solidFill>
                  <a:schemeClr val="lt1"/>
                </a:solidFill>
              </a:ln>
              <a:effectLst/>
            </c:spPr>
            <c:extLst>
              <c:ext xmlns:c16="http://schemas.microsoft.com/office/drawing/2014/chart" uri="{C3380CC4-5D6E-409C-BE32-E72D297353CC}">
                <c16:uniqueId val="{00000009-6686-49B5-932A-B6CE5D69DA78}"/>
              </c:ext>
            </c:extLst>
          </c:dPt>
          <c:cat>
            <c:strRef>
              <c:f>Doughnut!$C$10:$D$10</c:f>
              <c:strCache>
                <c:ptCount val="2"/>
                <c:pt idx="0">
                  <c:v>Sales</c:v>
                </c:pt>
                <c:pt idx="1">
                  <c:v>Helper Column</c:v>
                </c:pt>
              </c:strCache>
            </c:strRef>
          </c:cat>
          <c:val>
            <c:numRef>
              <c:f>Doughnut!$C$14:$D$14</c:f>
              <c:numCache>
                <c:formatCode>General</c:formatCode>
                <c:ptCount val="2"/>
                <c:pt idx="0">
                  <c:v>1100</c:v>
                </c:pt>
                <c:pt idx="1">
                  <c:v>850</c:v>
                </c:pt>
              </c:numCache>
            </c:numRef>
          </c:val>
          <c:extLst>
            <c:ext xmlns:c16="http://schemas.microsoft.com/office/drawing/2014/chart" uri="{C3380CC4-5D6E-409C-BE32-E72D297353CC}">
              <c16:uniqueId val="{00000003-6686-49B5-932A-B6CE5D69DA78}"/>
            </c:ext>
          </c:extLst>
        </c:ser>
        <c:ser>
          <c:idx val="4"/>
          <c:order val="4"/>
          <c:tx>
            <c:strRef>
              <c:f>Doughnut!$B$15</c:f>
              <c:strCache>
                <c:ptCount val="1"/>
                <c:pt idx="0">
                  <c:v>Product 4</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10-6686-49B5-932A-B6CE5D69DA78}"/>
              </c:ext>
            </c:extLst>
          </c:dPt>
          <c:dPt>
            <c:idx val="1"/>
            <c:bubble3D val="0"/>
            <c:spPr>
              <a:noFill/>
              <a:ln w="19050">
                <a:solidFill>
                  <a:schemeClr val="lt1"/>
                </a:solidFill>
              </a:ln>
              <a:effectLst/>
            </c:spPr>
            <c:extLst>
              <c:ext xmlns:c16="http://schemas.microsoft.com/office/drawing/2014/chart" uri="{C3380CC4-5D6E-409C-BE32-E72D297353CC}">
                <c16:uniqueId val="{00000008-6686-49B5-932A-B6CE5D69DA78}"/>
              </c:ext>
            </c:extLst>
          </c:dPt>
          <c:cat>
            <c:strRef>
              <c:f>Doughnut!$C$10:$D$10</c:f>
              <c:strCache>
                <c:ptCount val="2"/>
                <c:pt idx="0">
                  <c:v>Sales</c:v>
                </c:pt>
                <c:pt idx="1">
                  <c:v>Helper Column</c:v>
                </c:pt>
              </c:strCache>
            </c:strRef>
          </c:cat>
          <c:val>
            <c:numRef>
              <c:f>Doughnut!$C$15:$D$15</c:f>
              <c:numCache>
                <c:formatCode>General</c:formatCode>
                <c:ptCount val="2"/>
                <c:pt idx="0">
                  <c:v>1200</c:v>
                </c:pt>
                <c:pt idx="1">
                  <c:v>750</c:v>
                </c:pt>
              </c:numCache>
            </c:numRef>
          </c:val>
          <c:extLst>
            <c:ext xmlns:c16="http://schemas.microsoft.com/office/drawing/2014/chart" uri="{C3380CC4-5D6E-409C-BE32-E72D297353CC}">
              <c16:uniqueId val="{00000004-6686-49B5-932A-B6CE5D69DA78}"/>
            </c:ext>
          </c:extLst>
        </c:ser>
        <c:ser>
          <c:idx val="5"/>
          <c:order val="5"/>
          <c:tx>
            <c:strRef>
              <c:f>Doughnut!$B$16</c:f>
              <c:strCache>
                <c:ptCount val="1"/>
                <c:pt idx="0">
                  <c:v>Product 5</c:v>
                </c:pt>
              </c:strCache>
            </c:strRef>
          </c:tx>
          <c:dPt>
            <c:idx val="0"/>
            <c:bubble3D val="0"/>
            <c:spPr>
              <a:solidFill>
                <a:schemeClr val="accent1"/>
              </a:solidFill>
              <a:ln w="19050">
                <a:solidFill>
                  <a:schemeClr val="lt1"/>
                </a:solidFill>
              </a:ln>
              <a:effectLst/>
            </c:spPr>
          </c:dPt>
          <c:dPt>
            <c:idx val="1"/>
            <c:bubble3D val="0"/>
            <c:spPr>
              <a:noFill/>
              <a:ln w="19050">
                <a:solidFill>
                  <a:schemeClr val="lt1"/>
                </a:solidFill>
              </a:ln>
              <a:effectLst/>
            </c:spPr>
            <c:extLst>
              <c:ext xmlns:c16="http://schemas.microsoft.com/office/drawing/2014/chart" uri="{C3380CC4-5D6E-409C-BE32-E72D297353CC}">
                <c16:uniqueId val="{00000006-6686-49B5-932A-B6CE5D69DA78}"/>
              </c:ext>
            </c:extLst>
          </c:dPt>
          <c:cat>
            <c:strRef>
              <c:f>Doughnut!$C$10:$D$10</c:f>
              <c:strCache>
                <c:ptCount val="2"/>
                <c:pt idx="0">
                  <c:v>Sales</c:v>
                </c:pt>
                <c:pt idx="1">
                  <c:v>Helper Column</c:v>
                </c:pt>
              </c:strCache>
            </c:strRef>
          </c:cat>
          <c:val>
            <c:numRef>
              <c:f>Doughnut!$C$16:$D$16</c:f>
              <c:numCache>
                <c:formatCode>General</c:formatCode>
                <c:ptCount val="2"/>
                <c:pt idx="0">
                  <c:v>1500</c:v>
                </c:pt>
                <c:pt idx="1">
                  <c:v>450</c:v>
                </c:pt>
              </c:numCache>
            </c:numRef>
          </c:val>
          <c:extLst>
            <c:ext xmlns:c16="http://schemas.microsoft.com/office/drawing/2014/chart" uri="{C3380CC4-5D6E-409C-BE32-E72D297353CC}">
              <c16:uniqueId val="{00000005-6686-49B5-932A-B6CE5D69DA78}"/>
            </c:ext>
          </c:extLst>
        </c:ser>
        <c:dLbls>
          <c:showLegendKey val="0"/>
          <c:showVal val="0"/>
          <c:showCatName val="0"/>
          <c:showSerName val="0"/>
          <c:showPercent val="0"/>
          <c:showBubbleSize val="0"/>
          <c:showLeaderLines val="1"/>
        </c:dLbls>
        <c:firstSliceAng val="0"/>
        <c:holeSize val="2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microsoft.com/office/2011/relationships/webextension" Target="../webextensions/webextension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590550</xdr:colOff>
      <xdr:row>1</xdr:row>
      <xdr:rowOff>171451</xdr:rowOff>
    </xdr:from>
    <xdr:to>
      <xdr:col>14</xdr:col>
      <xdr:colOff>152400</xdr:colOff>
      <xdr:row>12</xdr:row>
      <xdr:rowOff>19051</xdr:rowOff>
    </xdr:to>
    <xdr:graphicFrame macro="">
      <xdr:nvGraphicFramePr>
        <xdr:cNvPr id="3" name="Chart 2">
          <a:extLst>
            <a:ext uri="{FF2B5EF4-FFF2-40B4-BE49-F238E27FC236}">
              <a16:creationId xmlns:a16="http://schemas.microsoft.com/office/drawing/2014/main" id="{2AB9CCCD-3207-FC2A-AA69-2FC0E63E0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228601</xdr:colOff>
      <xdr:row>1</xdr:row>
      <xdr:rowOff>161926</xdr:rowOff>
    </xdr:from>
    <xdr:to>
      <xdr:col>19</xdr:col>
      <xdr:colOff>247651</xdr:colOff>
      <xdr:row>11</xdr:row>
      <xdr:rowOff>161926</xdr:rowOff>
    </xdr:to>
    <xdr:graphicFrame macro="">
      <xdr:nvGraphicFramePr>
        <xdr:cNvPr id="4" name="Chart 3">
          <a:extLst>
            <a:ext uri="{FF2B5EF4-FFF2-40B4-BE49-F238E27FC236}">
              <a16:creationId xmlns:a16="http://schemas.microsoft.com/office/drawing/2014/main" id="{5005744B-660F-4C2A-BC32-4368C2BDB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2</xdr:row>
      <xdr:rowOff>0</xdr:rowOff>
    </xdr:from>
    <xdr:to>
      <xdr:col>25</xdr:col>
      <xdr:colOff>19050</xdr:colOff>
      <xdr:row>12</xdr:row>
      <xdr:rowOff>0</xdr:rowOff>
    </xdr:to>
    <xdr:graphicFrame macro="">
      <xdr:nvGraphicFramePr>
        <xdr:cNvPr id="5" name="Chart 4">
          <a:extLst>
            <a:ext uri="{FF2B5EF4-FFF2-40B4-BE49-F238E27FC236}">
              <a16:creationId xmlns:a16="http://schemas.microsoft.com/office/drawing/2014/main" id="{E01003A6-8112-4DF7-BF7B-DA34AD89A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0</xdr:colOff>
      <xdr:row>2</xdr:row>
      <xdr:rowOff>0</xdr:rowOff>
    </xdr:from>
    <xdr:to>
      <xdr:col>31</xdr:col>
      <xdr:colOff>19050</xdr:colOff>
      <xdr:row>12</xdr:row>
      <xdr:rowOff>0</xdr:rowOff>
    </xdr:to>
    <xdr:graphicFrame macro="">
      <xdr:nvGraphicFramePr>
        <xdr:cNvPr id="6" name="Chart 5">
          <a:extLst>
            <a:ext uri="{FF2B5EF4-FFF2-40B4-BE49-F238E27FC236}">
              <a16:creationId xmlns:a16="http://schemas.microsoft.com/office/drawing/2014/main" id="{16E0541A-3676-49A0-8DB0-C454FA1EC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209550</xdr:colOff>
      <xdr:row>14</xdr:row>
      <xdr:rowOff>57151</xdr:rowOff>
    </xdr:from>
    <xdr:to>
      <xdr:col>26</xdr:col>
      <xdr:colOff>219074</xdr:colOff>
      <xdr:row>23</xdr:row>
      <xdr:rowOff>95251</xdr:rowOff>
    </xdr:to>
    <mc:AlternateContent xmlns:mc="http://schemas.openxmlformats.org/markup-compatibility/2006">
      <mc:Choice xmlns:we="http://schemas.microsoft.com/office/webextensions/webextension/2010/11" Requires="we">
        <xdr:graphicFrame macro="">
          <xdr:nvGraphicFramePr>
            <xdr:cNvPr id="8" name="Add-in 7">
              <a:extLst>
                <a:ext uri="{FF2B5EF4-FFF2-40B4-BE49-F238E27FC236}">
                  <a16:creationId xmlns:a16="http://schemas.microsoft.com/office/drawing/2014/main" id="{135E0B21-9D48-A9C1-1C9A-BBD29BC196EA}"/>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5"/>
            </a:graphicData>
          </a:graphic>
        </xdr:graphicFrame>
      </mc:Choice>
      <mc:Fallback>
        <xdr:pic>
          <xdr:nvPicPr>
            <xdr:cNvPr id="8" name="Add-in 7">
              <a:extLst>
                <a:ext uri="{FF2B5EF4-FFF2-40B4-BE49-F238E27FC236}">
                  <a16:creationId xmlns:a16="http://schemas.microsoft.com/office/drawing/2014/main" id="{135E0B21-9D48-A9C1-1C9A-BBD29BC196EA}"/>
                </a:ext>
              </a:extLst>
            </xdr:cNvPr>
            <xdr:cNvPicPr/>
          </xdr:nvPicPr>
          <xdr:blipFill>
            <a:blip xmlns:r="http://schemas.openxmlformats.org/officeDocument/2006/relationships" r:embed="rId6"/>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116205</xdr:colOff>
      <xdr:row>1</xdr:row>
      <xdr:rowOff>74295</xdr:rowOff>
    </xdr:from>
    <xdr:to>
      <xdr:col>11</xdr:col>
      <xdr:colOff>108585</xdr:colOff>
      <xdr:row>24</xdr:row>
      <xdr:rowOff>112395</xdr:rowOff>
    </xdr:to>
    <xdr:graphicFrame macro="">
      <xdr:nvGraphicFramePr>
        <xdr:cNvPr id="2" name="Chart 1">
          <a:extLst>
            <a:ext uri="{FF2B5EF4-FFF2-40B4-BE49-F238E27FC236}">
              <a16:creationId xmlns:a16="http://schemas.microsoft.com/office/drawing/2014/main" id="{5F5BF35F-4A53-4E79-833F-680870325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1</xdr:row>
      <xdr:rowOff>0</xdr:rowOff>
    </xdr:from>
    <xdr:to>
      <xdr:col>30</xdr:col>
      <xdr:colOff>28575</xdr:colOff>
      <xdr:row>23</xdr:row>
      <xdr:rowOff>30480</xdr:rowOff>
    </xdr:to>
    <xdr:graphicFrame macro="">
      <xdr:nvGraphicFramePr>
        <xdr:cNvPr id="3" name="Chart 2">
          <a:extLst>
            <a:ext uri="{FF2B5EF4-FFF2-40B4-BE49-F238E27FC236}">
              <a16:creationId xmlns:a16="http://schemas.microsoft.com/office/drawing/2014/main" id="{F80D3617-BD56-4BBB-9991-1C0D482DB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523875</xdr:colOff>
      <xdr:row>9</xdr:row>
      <xdr:rowOff>139065</xdr:rowOff>
    </xdr:from>
    <xdr:to>
      <xdr:col>6</xdr:col>
      <xdr:colOff>1028700</xdr:colOff>
      <xdr:row>29</xdr:row>
      <xdr:rowOff>17145</xdr:rowOff>
    </xdr:to>
    <xdr:graphicFrame macro="">
      <xdr:nvGraphicFramePr>
        <xdr:cNvPr id="2" name="Chart 1">
          <a:extLst>
            <a:ext uri="{FF2B5EF4-FFF2-40B4-BE49-F238E27FC236}">
              <a16:creationId xmlns:a16="http://schemas.microsoft.com/office/drawing/2014/main" id="{CD2A9F22-AC75-4F3D-AAD8-F0630827F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546721</xdr:colOff>
      <xdr:row>11</xdr:row>
      <xdr:rowOff>95250</xdr:rowOff>
    </xdr:from>
    <xdr:to>
      <xdr:col>17</xdr:col>
      <xdr:colOff>647213</xdr:colOff>
      <xdr:row>28</xdr:row>
      <xdr:rowOff>184346</xdr:rowOff>
    </xdr:to>
    <xdr:graphicFrame macro="">
      <xdr:nvGraphicFramePr>
        <xdr:cNvPr id="3" name="Chart 2">
          <a:extLst>
            <a:ext uri="{FF2B5EF4-FFF2-40B4-BE49-F238E27FC236}">
              <a16:creationId xmlns:a16="http://schemas.microsoft.com/office/drawing/2014/main" id="{7141DE5B-5423-4FCC-9E7F-03C1E2C25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0.47387</cdr:x>
      <cdr:y>0.58065</cdr:y>
    </cdr:from>
    <cdr:to>
      <cdr:x>0.58378</cdr:x>
      <cdr:y>0.68172</cdr:y>
    </cdr:to>
    <cdr:sp macro="" textlink="Pie!$E$3">
      <cdr:nvSpPr>
        <cdr:cNvPr id="3" name="TextBox 2">
          <a:extLst xmlns:a="http://schemas.openxmlformats.org/drawingml/2006/main">
            <a:ext uri="{FF2B5EF4-FFF2-40B4-BE49-F238E27FC236}">
              <a16:creationId xmlns:a16="http://schemas.microsoft.com/office/drawing/2014/main" id="{62782D53-83C6-4A78-A85B-4649035A644A}"/>
            </a:ext>
          </a:extLst>
        </cdr:cNvPr>
        <cdr:cNvSpPr txBox="1"/>
      </cdr:nvSpPr>
      <cdr:spPr>
        <a:xfrm xmlns:a="http://schemas.openxmlformats.org/drawingml/2006/main">
          <a:off x="2004060" y="2057400"/>
          <a:ext cx="464820" cy="3581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D55CBC9-93DC-41DB-B3A0-733C9D4D6031}" type="TxLink">
            <a:rPr lang="en-US" sz="1800" b="1" i="0" u="none" strike="noStrike">
              <a:solidFill>
                <a:srgbClr val="000000"/>
              </a:solidFill>
              <a:latin typeface="Calibri"/>
              <a:cs typeface="Calibri"/>
            </a:rPr>
            <a:pPr/>
            <a:t>10</a:t>
          </a:fld>
          <a:endParaRPr lang="en-US" sz="1800" b="1"/>
        </a:p>
      </cdr:txBody>
    </cdr:sp>
  </cdr:relSizeAnchor>
</c:userShapes>
</file>

<file path=xl/drawings/drawing5.xml><?xml version="1.0" encoding="utf-8"?>
<c:userShapes xmlns:c="http://schemas.openxmlformats.org/drawingml/2006/chart">
  <cdr:relSizeAnchor xmlns:cdr="http://schemas.openxmlformats.org/drawingml/2006/chartDrawing">
    <cdr:from>
      <cdr:x>0.51326</cdr:x>
      <cdr:y>0.27582</cdr:y>
    </cdr:from>
    <cdr:to>
      <cdr:x>0.51326</cdr:x>
      <cdr:y>0.90715</cdr:y>
    </cdr:to>
    <cdr:cxnSp macro="">
      <cdr:nvCxnSpPr>
        <cdr:cNvPr id="3" name="Straight Connector 2">
          <a:extLst xmlns:a="http://schemas.openxmlformats.org/drawingml/2006/main">
            <a:ext uri="{FF2B5EF4-FFF2-40B4-BE49-F238E27FC236}">
              <a16:creationId xmlns:a16="http://schemas.microsoft.com/office/drawing/2014/main" id="{599FAAFD-D40E-4F4A-AA8D-C625210C8898}"/>
            </a:ext>
          </a:extLst>
        </cdr:cNvPr>
        <cdr:cNvCxnSpPr/>
      </cdr:nvCxnSpPr>
      <cdr:spPr>
        <a:xfrm xmlns:a="http://schemas.openxmlformats.org/drawingml/2006/main" flipV="1">
          <a:off x="2500864" y="894522"/>
          <a:ext cx="0" cy="2047461"/>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0.38951</cdr:x>
      <cdr:y>0.52713</cdr:y>
    </cdr:from>
    <cdr:to>
      <cdr:x>0.38951</cdr:x>
      <cdr:y>0.90919</cdr:y>
    </cdr:to>
    <cdr:cxnSp macro="">
      <cdr:nvCxnSpPr>
        <cdr:cNvPr id="5" name="Straight Connector 4">
          <a:extLst xmlns:a="http://schemas.openxmlformats.org/drawingml/2006/main">
            <a:ext uri="{FF2B5EF4-FFF2-40B4-BE49-F238E27FC236}">
              <a16:creationId xmlns:a16="http://schemas.microsoft.com/office/drawing/2014/main" id="{FA41E39B-D5D6-488D-B11E-3E37E115ECCA}"/>
            </a:ext>
          </a:extLst>
        </cdr:cNvPr>
        <cdr:cNvCxnSpPr/>
      </cdr:nvCxnSpPr>
      <cdr:spPr>
        <a:xfrm xmlns:a="http://schemas.openxmlformats.org/drawingml/2006/main" flipV="1">
          <a:off x="1897890" y="1709530"/>
          <a:ext cx="0" cy="1239079"/>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0.63837</cdr:x>
      <cdr:y>0.52917</cdr:y>
    </cdr:from>
    <cdr:to>
      <cdr:x>0.63837</cdr:x>
      <cdr:y>0.90715</cdr:y>
    </cdr:to>
    <cdr:cxnSp macro="">
      <cdr:nvCxnSpPr>
        <cdr:cNvPr id="7" name="Straight Connector 6">
          <a:extLst xmlns:a="http://schemas.openxmlformats.org/drawingml/2006/main">
            <a:ext uri="{FF2B5EF4-FFF2-40B4-BE49-F238E27FC236}">
              <a16:creationId xmlns:a16="http://schemas.microsoft.com/office/drawing/2014/main" id="{8F0B1031-E24A-47F4-A30B-8B78FA8DEBE0}"/>
            </a:ext>
          </a:extLst>
        </cdr:cNvPr>
        <cdr:cNvCxnSpPr/>
      </cdr:nvCxnSpPr>
      <cdr:spPr>
        <a:xfrm xmlns:a="http://schemas.openxmlformats.org/drawingml/2006/main" flipV="1">
          <a:off x="3110464" y="1716157"/>
          <a:ext cx="0" cy="122582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0.2644</cdr:x>
      <cdr:y>0.82338</cdr:y>
    </cdr:from>
    <cdr:to>
      <cdr:x>0.2644</cdr:x>
      <cdr:y>0.90919</cdr:y>
    </cdr:to>
    <cdr:cxnSp macro="">
      <cdr:nvCxnSpPr>
        <cdr:cNvPr id="9" name="Straight Connector 8">
          <a:extLst xmlns:a="http://schemas.openxmlformats.org/drawingml/2006/main">
            <a:ext uri="{FF2B5EF4-FFF2-40B4-BE49-F238E27FC236}">
              <a16:creationId xmlns:a16="http://schemas.microsoft.com/office/drawing/2014/main" id="{14E65597-FCF1-4476-8B9D-A587D0C5B5D8}"/>
            </a:ext>
          </a:extLst>
        </cdr:cNvPr>
        <cdr:cNvCxnSpPr/>
      </cdr:nvCxnSpPr>
      <cdr:spPr>
        <a:xfrm xmlns:a="http://schemas.openxmlformats.org/drawingml/2006/main" flipV="1">
          <a:off x="1288290" y="2670313"/>
          <a:ext cx="0" cy="27829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0.76484</cdr:x>
      <cdr:y>0.82134</cdr:y>
    </cdr:from>
    <cdr:to>
      <cdr:x>0.76484</cdr:x>
      <cdr:y>0.90715</cdr:y>
    </cdr:to>
    <cdr:cxnSp macro="">
      <cdr:nvCxnSpPr>
        <cdr:cNvPr id="11" name="Straight Connector 10">
          <a:extLst xmlns:a="http://schemas.openxmlformats.org/drawingml/2006/main">
            <a:ext uri="{FF2B5EF4-FFF2-40B4-BE49-F238E27FC236}">
              <a16:creationId xmlns:a16="http://schemas.microsoft.com/office/drawing/2014/main" id="{50D9A8C6-6FD2-4AE6-A364-514E48B1BBE7}"/>
            </a:ext>
          </a:extLst>
        </cdr:cNvPr>
        <cdr:cNvCxnSpPr/>
      </cdr:nvCxnSpPr>
      <cdr:spPr>
        <a:xfrm xmlns:a="http://schemas.openxmlformats.org/drawingml/2006/main" flipV="1">
          <a:off x="3726690" y="2663687"/>
          <a:ext cx="0" cy="27829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twoCellAnchor>
    <xdr:from>
      <xdr:col>4</xdr:col>
      <xdr:colOff>346364</xdr:colOff>
      <xdr:row>13</xdr:row>
      <xdr:rowOff>37665</xdr:rowOff>
    </xdr:from>
    <xdr:to>
      <xdr:col>12</xdr:col>
      <xdr:colOff>294409</xdr:colOff>
      <xdr:row>35</xdr:row>
      <xdr:rowOff>25977</xdr:rowOff>
    </xdr:to>
    <xdr:graphicFrame macro="">
      <xdr:nvGraphicFramePr>
        <xdr:cNvPr id="2" name="Chart 1">
          <a:extLst>
            <a:ext uri="{FF2B5EF4-FFF2-40B4-BE49-F238E27FC236}">
              <a16:creationId xmlns:a16="http://schemas.microsoft.com/office/drawing/2014/main" id="{52B3645B-6A86-4E6F-8F0D-4E59B5393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361950</xdr:colOff>
      <xdr:row>29</xdr:row>
      <xdr:rowOff>9525</xdr:rowOff>
    </xdr:from>
    <xdr:ext cx="184731" cy="264560"/>
    <xdr:sp macro="" textlink="">
      <xdr:nvSpPr>
        <xdr:cNvPr id="3" name="TextBox 2">
          <a:extLst>
            <a:ext uri="{FF2B5EF4-FFF2-40B4-BE49-F238E27FC236}">
              <a16:creationId xmlns:a16="http://schemas.microsoft.com/office/drawing/2014/main" id="{CDDFBD3C-1D06-488F-8153-322C5E77275F}"/>
            </a:ext>
          </a:extLst>
        </xdr:cNvPr>
        <xdr:cNvSpPr txBox="1"/>
      </xdr:nvSpPr>
      <xdr:spPr>
        <a:xfrm>
          <a:off x="2800350" y="5534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476250</xdr:colOff>
      <xdr:row>12</xdr:row>
      <xdr:rowOff>161060</xdr:rowOff>
    </xdr:from>
    <xdr:to>
      <xdr:col>18</xdr:col>
      <xdr:colOff>294410</xdr:colOff>
      <xdr:row>27</xdr:row>
      <xdr:rowOff>46760</xdr:rowOff>
    </xdr:to>
    <xdr:graphicFrame macro="">
      <xdr:nvGraphicFramePr>
        <xdr:cNvPr id="4" name="Chart 3">
          <a:extLst>
            <a:ext uri="{FF2B5EF4-FFF2-40B4-BE49-F238E27FC236}">
              <a16:creationId xmlns:a16="http://schemas.microsoft.com/office/drawing/2014/main" id="{179FB04B-D1D9-45FD-8700-D72303979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346364</xdr:colOff>
      <xdr:row>15</xdr:row>
      <xdr:rowOff>173183</xdr:rowOff>
    </xdr:from>
    <xdr:to>
      <xdr:col>8</xdr:col>
      <xdr:colOff>120788</xdr:colOff>
      <xdr:row>22</xdr:row>
      <xdr:rowOff>17318</xdr:rowOff>
    </xdr:to>
    <xdr:grpSp>
      <xdr:nvGrpSpPr>
        <xdr:cNvPr id="5" name="Group 4">
          <a:extLst>
            <a:ext uri="{FF2B5EF4-FFF2-40B4-BE49-F238E27FC236}">
              <a16:creationId xmlns:a16="http://schemas.microsoft.com/office/drawing/2014/main" id="{8D077BA2-8F1E-4AFA-9BD0-50B13CBEE954}"/>
            </a:ext>
          </a:extLst>
        </xdr:cNvPr>
        <xdr:cNvGrpSpPr/>
      </xdr:nvGrpSpPr>
      <xdr:grpSpPr>
        <a:xfrm>
          <a:off x="3688773" y="1506683"/>
          <a:ext cx="1592833" cy="1177635"/>
          <a:chOff x="5424056" y="1562677"/>
          <a:chExt cx="1035186" cy="684649"/>
        </a:xfrm>
      </xdr:grpSpPr>
      <xdr:sp macro="" textlink="$E$12">
        <xdr:nvSpPr>
          <xdr:cNvPr id="6" name="TextBox 5">
            <a:extLst>
              <a:ext uri="{FF2B5EF4-FFF2-40B4-BE49-F238E27FC236}">
                <a16:creationId xmlns:a16="http://schemas.microsoft.com/office/drawing/2014/main" id="{CDB523FC-238F-BC9C-2C10-72E596512CA2}"/>
              </a:ext>
            </a:extLst>
          </xdr:cNvPr>
          <xdr:cNvSpPr txBox="1"/>
        </xdr:nvSpPr>
        <xdr:spPr>
          <a:xfrm rot="10800000" flipV="1">
            <a:off x="5424056" y="2147456"/>
            <a:ext cx="992332" cy="99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BC3E76FC-6381-4712-A17F-12335791229C}" type="TxLink">
              <a:rPr lang="en-US" sz="1000" b="0" i="0" u="none" strike="noStrike">
                <a:solidFill>
                  <a:srgbClr val="000000"/>
                </a:solidFill>
                <a:latin typeface="Calibri"/>
              </a:rPr>
              <a:pPr algn="r"/>
              <a:t>Product 1 (800)</a:t>
            </a:fld>
            <a:endParaRPr lang="en-US" sz="1000" b="0"/>
          </a:p>
        </xdr:txBody>
      </xdr:sp>
      <xdr:sp macro="" textlink="$E$13">
        <xdr:nvSpPr>
          <xdr:cNvPr id="7" name="TextBox 6">
            <a:extLst>
              <a:ext uri="{FF2B5EF4-FFF2-40B4-BE49-F238E27FC236}">
                <a16:creationId xmlns:a16="http://schemas.microsoft.com/office/drawing/2014/main" id="{D639A9CC-A27D-C5F2-CA13-8DC9C145C1CE}"/>
              </a:ext>
            </a:extLst>
          </xdr:cNvPr>
          <xdr:cNvSpPr txBox="1"/>
        </xdr:nvSpPr>
        <xdr:spPr>
          <a:xfrm rot="10800000" flipV="1">
            <a:off x="5506316" y="1997851"/>
            <a:ext cx="952925" cy="99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5C19B9F-ED62-4B57-ABD7-3DF1A658FE47}" type="TxLink">
              <a:rPr lang="en-US" sz="1000" b="0" i="0" u="none" strike="noStrike">
                <a:solidFill>
                  <a:srgbClr val="000000"/>
                </a:solidFill>
                <a:latin typeface="Calibri"/>
              </a:rPr>
              <a:pPr algn="r"/>
              <a:t>Product 2 (1000)</a:t>
            </a:fld>
            <a:endParaRPr lang="en-US" sz="1000" b="0"/>
          </a:p>
        </xdr:txBody>
      </xdr:sp>
      <xdr:sp macro="" textlink="$E$14">
        <xdr:nvSpPr>
          <xdr:cNvPr id="8" name="TextBox 7">
            <a:extLst>
              <a:ext uri="{FF2B5EF4-FFF2-40B4-BE49-F238E27FC236}">
                <a16:creationId xmlns:a16="http://schemas.microsoft.com/office/drawing/2014/main" id="{E5DAF5A3-AC21-BF32-9975-09342C1F0A65}"/>
              </a:ext>
            </a:extLst>
          </xdr:cNvPr>
          <xdr:cNvSpPr txBox="1"/>
        </xdr:nvSpPr>
        <xdr:spPr>
          <a:xfrm rot="10800000" flipV="1">
            <a:off x="5506317" y="1846961"/>
            <a:ext cx="952925" cy="99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F332DDA-00ED-4192-BAFB-16DF7B4A54F4}" type="TxLink">
              <a:rPr lang="en-US" sz="1000" b="0" i="0" u="none" strike="noStrike">
                <a:solidFill>
                  <a:srgbClr val="000000"/>
                </a:solidFill>
                <a:latin typeface="Calibri"/>
              </a:rPr>
              <a:pPr algn="r"/>
              <a:t>Product 3 (1100)</a:t>
            </a:fld>
            <a:endParaRPr lang="en-US" sz="1000" b="0"/>
          </a:p>
        </xdr:txBody>
      </xdr:sp>
      <xdr:sp macro="" textlink="$E$15">
        <xdr:nvSpPr>
          <xdr:cNvPr id="9" name="TextBox 8">
            <a:extLst>
              <a:ext uri="{FF2B5EF4-FFF2-40B4-BE49-F238E27FC236}">
                <a16:creationId xmlns:a16="http://schemas.microsoft.com/office/drawing/2014/main" id="{2D11222B-308B-B1BF-96A7-5AC73150B176}"/>
              </a:ext>
            </a:extLst>
          </xdr:cNvPr>
          <xdr:cNvSpPr txBox="1"/>
        </xdr:nvSpPr>
        <xdr:spPr>
          <a:xfrm rot="10800000" flipV="1">
            <a:off x="5506317" y="1704908"/>
            <a:ext cx="952925" cy="99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7F1E51C-8F56-4651-8AAC-00F7C3396F26}" type="TxLink">
              <a:rPr lang="en-US" sz="1000" b="0" i="0" u="none" strike="noStrike">
                <a:solidFill>
                  <a:srgbClr val="000000"/>
                </a:solidFill>
                <a:latin typeface="Calibri"/>
              </a:rPr>
              <a:pPr algn="r"/>
              <a:t>Product 4 (1200)</a:t>
            </a:fld>
            <a:endParaRPr lang="en-US" sz="1000" b="0"/>
          </a:p>
        </xdr:txBody>
      </xdr:sp>
      <xdr:sp macro="" textlink="$E$16">
        <xdr:nvSpPr>
          <xdr:cNvPr id="10" name="TextBox 9">
            <a:extLst>
              <a:ext uri="{FF2B5EF4-FFF2-40B4-BE49-F238E27FC236}">
                <a16:creationId xmlns:a16="http://schemas.microsoft.com/office/drawing/2014/main" id="{C617845D-01D3-3622-D3DB-AE1255FF4531}"/>
              </a:ext>
            </a:extLst>
          </xdr:cNvPr>
          <xdr:cNvSpPr txBox="1"/>
        </xdr:nvSpPr>
        <xdr:spPr>
          <a:xfrm rot="10800000" flipV="1">
            <a:off x="5506317" y="1562677"/>
            <a:ext cx="952925" cy="99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DE1C76A6-6028-4A82-95C7-DC8BF24CBDFC}" type="TxLink">
              <a:rPr lang="en-US" sz="1000" b="0" i="0" u="none" strike="noStrike">
                <a:solidFill>
                  <a:srgbClr val="000000"/>
                </a:solidFill>
                <a:latin typeface="Calibri"/>
              </a:rPr>
              <a:pPr algn="r"/>
              <a:t>Product 5 (1500)</a:t>
            </a:fld>
            <a:endParaRPr lang="en-US" sz="1000" b="0"/>
          </a:p>
        </xdr:txBody>
      </xdr:sp>
    </xdr:grpSp>
    <xdr:clientData/>
  </xdr:twoCellAnchor>
  <xdr:twoCellAnchor>
    <xdr:from>
      <xdr:col>19</xdr:col>
      <xdr:colOff>411306</xdr:colOff>
      <xdr:row>12</xdr:row>
      <xdr:rowOff>864</xdr:rowOff>
    </xdr:from>
    <xdr:to>
      <xdr:col>28</xdr:col>
      <xdr:colOff>398319</xdr:colOff>
      <xdr:row>32</xdr:row>
      <xdr:rowOff>60613</xdr:rowOff>
    </xdr:to>
    <xdr:graphicFrame macro="">
      <xdr:nvGraphicFramePr>
        <xdr:cNvPr id="11" name="Chart 10">
          <a:extLst>
            <a:ext uri="{FF2B5EF4-FFF2-40B4-BE49-F238E27FC236}">
              <a16:creationId xmlns:a16="http://schemas.microsoft.com/office/drawing/2014/main" id="{2FC0DDB7-AF8B-7064-E5B0-7DCE14538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ell\Downloads\Agile%20Gantt%20chart.xlsx" TargetMode="External"/><Relationship Id="rId1" Type="http://schemas.openxmlformats.org/officeDocument/2006/relationships/externalLinkPath" Target="/Users/Dell/Downloads/Agile%20Gantt%20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Dark"/>
      <sheetName val="Color"/>
    </sheetNames>
    <sheetDataSet>
      <sheetData sheetId="0" refreshError="1"/>
      <sheetData sheetId="1" refreshError="1"/>
      <sheetData sheetId="2"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4FDB64-A96D-4B4A-BBDE-F1DCE4FCEC9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221F0-4AF0-46FC-8B4C-81A106A33B62}" name="Table_1" displayName="Table_1" ref="A1:C8" tableType="queryTable" totalsRowShown="0">
  <autoFilter ref="A1:C8" xr:uid="{579221F0-4AF0-46FC-8B4C-81A106A33B62}"/>
  <tableColumns count="3">
    <tableColumn id="1" xr3:uid="{83FD2881-63EF-4EC9-8E6F-1132C79F2384}" uniqueName="1" name="Column1" queryTableFieldId="1" dataDxfId="38"/>
    <tableColumn id="2" xr3:uid="{8A97D30D-BC37-4B6F-83A6-7C5FF63F551B}" uniqueName="2" name="Column2" queryTableFieldId="2" dataDxfId="37"/>
    <tableColumn id="3" xr3:uid="{B5728889-DC63-4D90-962C-8F2FC47BBD61}" uniqueName="3" name="Column3" queryTableFieldId="3" dataDxfId="3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324FF6-BD5F-44FF-AC98-7359953538EE}" name="Milestones4352" displayName="Milestones4352" ref="B9:G36" totalsRowShown="0" headerRowDxfId="26" dataDxfId="2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4"/>
    <tableColumn id="2" xr3:uid="{39BD914E-FB02-4352-846C-6D59624DC0B0}" name="Category" dataDxfId="23"/>
    <tableColumn id="3" xr3:uid="{D274194F-BCA0-44F3-84B2-217254EE241C}" name="Assigned to" dataDxfId="22"/>
    <tableColumn id="4" xr3:uid="{8385BC6F-56EE-4363-A106-8DB0A1E4EF5A}" name="Progress" dataDxfId="21"/>
    <tableColumn id="5" xr3:uid="{02926609-7B93-4B6F-BE96-92EC7A949E4B}" name="Start" dataDxfId="20" dataCellStyle="Date"/>
    <tableColumn id="6" xr3:uid="{8FF9BE8E-04B7-4B39-AC27-D2E534204BC3}" name="Days" dataDxfId="19"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135E0B21-9D48-A9C1-1C9A-BBD29BC196EA}">
  <we:reference id="wa103147117" version="1.1.0.0" store="en-US" storeType="OMEX"/>
  <we:alternateReferences>
    <we:reference id="WA103147117" version="1.1.0.0" store="WA103147117" storeType="OMEX"/>
  </we:alternateReferences>
  <we:properties/>
  <we:bindings>
    <we:binding id="Data" type="table" appref="{E7BD4160-1852-4C09-9672-6B0B4E7963B2}"/>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37E43-9965-4286-B318-7A5C82F76F61}">
  <dimension ref="A1:C8"/>
  <sheetViews>
    <sheetView workbookViewId="0"/>
  </sheetViews>
  <sheetFormatPr defaultRowHeight="15" x14ac:dyDescent="0.25"/>
  <cols>
    <col min="1" max="1" width="28.42578125" bestFit="1" customWidth="1"/>
    <col min="2" max="2" width="16.140625" bestFit="1" customWidth="1"/>
    <col min="3" max="3" width="11.42578125" bestFit="1" customWidth="1"/>
  </cols>
  <sheetData>
    <row r="1" spans="1:3" x14ac:dyDescent="0.25">
      <c r="A1" t="s">
        <v>13</v>
      </c>
      <c r="B1" t="s">
        <v>14</v>
      </c>
      <c r="C1" t="s">
        <v>15</v>
      </c>
    </row>
    <row r="2" spans="1:3" x14ac:dyDescent="0.25">
      <c r="A2" s="7" t="s">
        <v>16</v>
      </c>
      <c r="B2" s="7" t="s">
        <v>17</v>
      </c>
      <c r="C2" s="7" t="s">
        <v>18</v>
      </c>
    </row>
    <row r="3" spans="1:3" x14ac:dyDescent="0.25">
      <c r="A3" s="7" t="s">
        <v>19</v>
      </c>
      <c r="B3" s="7" t="s">
        <v>20</v>
      </c>
      <c r="C3" s="7" t="s">
        <v>21</v>
      </c>
    </row>
    <row r="4" spans="1:3" x14ac:dyDescent="0.25">
      <c r="A4" s="7" t="s">
        <v>22</v>
      </c>
      <c r="B4" s="7" t="s">
        <v>23</v>
      </c>
      <c r="C4" s="7" t="s">
        <v>24</v>
      </c>
    </row>
    <row r="5" spans="1:3" x14ac:dyDescent="0.25">
      <c r="A5" s="7" t="s">
        <v>25</v>
      </c>
      <c r="B5" s="7" t="s">
        <v>26</v>
      </c>
      <c r="C5" s="7" t="s">
        <v>27</v>
      </c>
    </row>
    <row r="6" spans="1:3" x14ac:dyDescent="0.25">
      <c r="A6" s="7" t="s">
        <v>28</v>
      </c>
      <c r="B6" s="7" t="s">
        <v>29</v>
      </c>
      <c r="C6" s="7" t="s">
        <v>30</v>
      </c>
    </row>
    <row r="7" spans="1:3" x14ac:dyDescent="0.25">
      <c r="A7" s="7" t="s">
        <v>31</v>
      </c>
      <c r="B7" s="7" t="s">
        <v>32</v>
      </c>
      <c r="C7" s="7" t="s">
        <v>33</v>
      </c>
    </row>
    <row r="8" spans="1:3" x14ac:dyDescent="0.25">
      <c r="A8" s="7" t="s">
        <v>34</v>
      </c>
      <c r="B8" s="7" t="s">
        <v>35</v>
      </c>
      <c r="C8" s="7"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9E994-C71E-452D-9422-7EC48643368A}">
  <dimension ref="B1:AA26"/>
  <sheetViews>
    <sheetView showGridLines="0" workbookViewId="0">
      <selection activeCell="C24" sqref="C24"/>
    </sheetView>
  </sheetViews>
  <sheetFormatPr defaultRowHeight="15" x14ac:dyDescent="0.25"/>
  <cols>
    <col min="2" max="2" width="9.140625" style="1"/>
  </cols>
  <sheetData>
    <row r="1" spans="2:27" x14ac:dyDescent="0.25">
      <c r="U1" t="s">
        <v>11</v>
      </c>
      <c r="AA1" t="s">
        <v>12</v>
      </c>
    </row>
    <row r="4" spans="2:27" x14ac:dyDescent="0.25">
      <c r="B4" s="1" t="s">
        <v>8</v>
      </c>
      <c r="C4" s="1" t="s">
        <v>9</v>
      </c>
      <c r="D4" s="1" t="s">
        <v>10</v>
      </c>
    </row>
    <row r="5" spans="2:27" x14ac:dyDescent="0.25">
      <c r="B5" s="1" t="s">
        <v>0</v>
      </c>
      <c r="C5" s="3">
        <f ca="1">RAND()</f>
        <v>0.40476943265882304</v>
      </c>
      <c r="D5" s="3">
        <f ca="1">RAND()</f>
        <v>0.5984927598727936</v>
      </c>
      <c r="G5" s="2">
        <f ca="1">RAND()*1000</f>
        <v>902.01167574142482</v>
      </c>
      <c r="H5" s="2">
        <f ca="1">RAND()*1000</f>
        <v>145.07338410220083</v>
      </c>
    </row>
    <row r="6" spans="2:27" x14ac:dyDescent="0.25">
      <c r="B6" s="1" t="s">
        <v>1</v>
      </c>
      <c r="C6" s="3">
        <f t="shared" ref="C6:D12" ca="1" si="0">RAND()</f>
        <v>0.89927601457773987</v>
      </c>
      <c r="D6" s="3">
        <f t="shared" ca="1" si="0"/>
        <v>0.82323404482146123</v>
      </c>
      <c r="G6" s="2">
        <f t="shared" ref="G6:H12" ca="1" si="1">RAND()*1000</f>
        <v>109.08978810267934</v>
      </c>
      <c r="H6" s="2">
        <f t="shared" ca="1" si="1"/>
        <v>752.70983920757726</v>
      </c>
    </row>
    <row r="7" spans="2:27" x14ac:dyDescent="0.25">
      <c r="B7" s="1" t="s">
        <v>2</v>
      </c>
      <c r="C7" s="3">
        <f t="shared" ca="1" si="0"/>
        <v>0.20923874678641141</v>
      </c>
      <c r="D7" s="3">
        <f t="shared" ca="1" si="0"/>
        <v>0.64138304700584492</v>
      </c>
      <c r="G7" s="2">
        <f t="shared" ca="1" si="1"/>
        <v>740.16301837909043</v>
      </c>
      <c r="H7" s="2">
        <f t="shared" ca="1" si="1"/>
        <v>432.73742378586633</v>
      </c>
    </row>
    <row r="8" spans="2:27" x14ac:dyDescent="0.25">
      <c r="B8" s="1" t="s">
        <v>3</v>
      </c>
      <c r="C8" s="3">
        <f t="shared" ca="1" si="0"/>
        <v>0.84332624965005043</v>
      </c>
      <c r="D8" s="3">
        <f t="shared" ca="1" si="0"/>
        <v>0.75980083329670844</v>
      </c>
      <c r="G8" s="2">
        <f t="shared" ca="1" si="1"/>
        <v>486.32814107031686</v>
      </c>
      <c r="H8" s="2">
        <f t="shared" ca="1" si="1"/>
        <v>105.95542218715148</v>
      </c>
    </row>
    <row r="9" spans="2:27" x14ac:dyDescent="0.25">
      <c r="B9" s="1" t="s">
        <v>4</v>
      </c>
      <c r="C9" s="3">
        <f t="shared" ca="1" si="0"/>
        <v>0.49099700647350419</v>
      </c>
      <c r="D9" s="3">
        <f t="shared" ca="1" si="0"/>
        <v>0.25087850440650095</v>
      </c>
      <c r="G9" s="2">
        <f t="shared" ca="1" si="1"/>
        <v>509.81799178977559</v>
      </c>
      <c r="H9" s="2">
        <f t="shared" ca="1" si="1"/>
        <v>718.21127139630244</v>
      </c>
    </row>
    <row r="10" spans="2:27" x14ac:dyDescent="0.25">
      <c r="B10" s="1" t="s">
        <v>5</v>
      </c>
      <c r="C10" s="3">
        <f t="shared" ca="1" si="0"/>
        <v>0.57594362640638042</v>
      </c>
      <c r="D10" s="3">
        <f t="shared" ca="1" si="0"/>
        <v>0.92151400237224579</v>
      </c>
      <c r="G10" s="2">
        <f t="shared" ca="1" si="1"/>
        <v>882.43752583390028</v>
      </c>
      <c r="H10" s="2">
        <f t="shared" ca="1" si="1"/>
        <v>620.29716827787979</v>
      </c>
    </row>
    <row r="11" spans="2:27" x14ac:dyDescent="0.25">
      <c r="B11" s="1" t="s">
        <v>6</v>
      </c>
      <c r="C11" s="3">
        <f t="shared" ca="1" si="0"/>
        <v>0.37003047901693786</v>
      </c>
      <c r="D11" s="3">
        <f t="shared" ca="1" si="0"/>
        <v>1.3022287555487955E-2</v>
      </c>
      <c r="G11" s="2">
        <f t="shared" ca="1" si="1"/>
        <v>197.24676868498392</v>
      </c>
      <c r="H11" s="2">
        <f t="shared" ca="1" si="1"/>
        <v>17.006132713695997</v>
      </c>
    </row>
    <row r="12" spans="2:27" x14ac:dyDescent="0.25">
      <c r="B12" s="1" t="s">
        <v>7</v>
      </c>
      <c r="C12" s="3">
        <f t="shared" ca="1" si="0"/>
        <v>0.30920114667787912</v>
      </c>
      <c r="D12" s="3">
        <f t="shared" ca="1" si="0"/>
        <v>0.62925089085783759</v>
      </c>
      <c r="G12" s="2">
        <f t="shared" ca="1" si="1"/>
        <v>342.35021044470659</v>
      </c>
      <c r="H12" s="2">
        <f t="shared" ca="1" si="1"/>
        <v>370.6127114520076</v>
      </c>
    </row>
    <row r="14" spans="2:27" s="6" customFormat="1" ht="7.5" customHeight="1" x14ac:dyDescent="0.25">
      <c r="B14" s="5"/>
    </row>
    <row r="16" spans="2:27" x14ac:dyDescent="0.25">
      <c r="B16" s="9" t="s">
        <v>43</v>
      </c>
      <c r="J16" s="1" t="s">
        <v>8</v>
      </c>
      <c r="K16" s="1" t="s">
        <v>9</v>
      </c>
      <c r="M16" t="s">
        <v>41</v>
      </c>
      <c r="P16" s="1" t="s">
        <v>45</v>
      </c>
      <c r="Q16" t="s">
        <v>46</v>
      </c>
    </row>
    <row r="17" spans="2:17" x14ac:dyDescent="0.25">
      <c r="B17"/>
      <c r="C17" s="1" t="s">
        <v>37</v>
      </c>
      <c r="D17" t="s">
        <v>38</v>
      </c>
      <c r="E17" t="s">
        <v>39</v>
      </c>
      <c r="F17" t="s">
        <v>40</v>
      </c>
      <c r="J17" s="1" t="s">
        <v>0</v>
      </c>
      <c r="K17" s="3">
        <f ca="1">RAND()</f>
        <v>0.77187427017332355</v>
      </c>
      <c r="L17" s="3" t="str">
        <f ca="1">REPT("|",K17*100)</f>
        <v>|||||||||||||||||||||||||||||||||||||||||||||||||||||||||||||||||||||||||||||</v>
      </c>
      <c r="M17" s="8" t="str">
        <f ca="1">REPT("|",K17*100)</f>
        <v>|||||||||||||||||||||||||||||||||||||||||||||||||||||||||||||||||||||||||||||</v>
      </c>
      <c r="P17" t="s">
        <v>47</v>
      </c>
      <c r="Q17" t="s">
        <v>48</v>
      </c>
    </row>
    <row r="18" spans="2:17" x14ac:dyDescent="0.25">
      <c r="B18" s="1" t="s">
        <v>42</v>
      </c>
      <c r="D18" s="10" t="s">
        <v>44</v>
      </c>
      <c r="J18" s="1" t="s">
        <v>1</v>
      </c>
      <c r="K18" s="3">
        <f t="shared" ref="K18:K24" ca="1" si="2">RAND()</f>
        <v>0.6351283774207882</v>
      </c>
      <c r="L18" s="3" t="str">
        <f t="shared" ref="L18:L24" ca="1" si="3">REPT("|",K18*100)</f>
        <v>|||||||||||||||||||||||||||||||||||||||||||||||||||||||||||||||</v>
      </c>
      <c r="M18" s="8" t="str">
        <f t="shared" ref="M18:M24" ca="1" si="4">REPT("|",K18*100)</f>
        <v>|||||||||||||||||||||||||||||||||||||||||||||||||||||||||||||||</v>
      </c>
      <c r="P18" t="s">
        <v>49</v>
      </c>
    </row>
    <row r="19" spans="2:17" x14ac:dyDescent="0.25">
      <c r="J19" s="1" t="s">
        <v>2</v>
      </c>
      <c r="K19" s="3">
        <f t="shared" ca="1" si="2"/>
        <v>0.18440243143761914</v>
      </c>
      <c r="L19" s="3" t="str">
        <f t="shared" ca="1" si="3"/>
        <v>||||||||||||||||||</v>
      </c>
      <c r="M19" s="8" t="str">
        <f t="shared" ca="1" si="4"/>
        <v>||||||||||||||||||</v>
      </c>
    </row>
    <row r="20" spans="2:17" x14ac:dyDescent="0.25">
      <c r="J20" s="1" t="s">
        <v>3</v>
      </c>
      <c r="K20" s="3">
        <f t="shared" ca="1" si="2"/>
        <v>0.76427012625641777</v>
      </c>
      <c r="L20" s="3" t="str">
        <f t="shared" ca="1" si="3"/>
        <v>||||||||||||||||||||||||||||||||||||||||||||||||||||||||||||||||||||||||||||</v>
      </c>
      <c r="M20" s="8" t="str">
        <f t="shared" ca="1" si="4"/>
        <v>||||||||||||||||||||||||||||||||||||||||||||||||||||||||||||||||||||||||||||</v>
      </c>
    </row>
    <row r="21" spans="2:17" x14ac:dyDescent="0.25">
      <c r="J21" s="1" t="s">
        <v>4</v>
      </c>
      <c r="K21" s="3">
        <f t="shared" ca="1" si="2"/>
        <v>0.11673079866030223</v>
      </c>
      <c r="L21" s="3" t="str">
        <f t="shared" ca="1" si="3"/>
        <v>|||||||||||</v>
      </c>
      <c r="M21" s="8" t="str">
        <f t="shared" ca="1" si="4"/>
        <v>|||||||||||</v>
      </c>
    </row>
    <row r="22" spans="2:17" x14ac:dyDescent="0.25">
      <c r="J22" s="1" t="s">
        <v>5</v>
      </c>
      <c r="K22" s="3">
        <f t="shared" ca="1" si="2"/>
        <v>0.44324231141522319</v>
      </c>
      <c r="L22" s="3" t="str">
        <f t="shared" ca="1" si="3"/>
        <v>||||||||||||||||||||||||||||||||||||||||||||</v>
      </c>
      <c r="M22" s="8" t="str">
        <f t="shared" ca="1" si="4"/>
        <v>||||||||||||||||||||||||||||||||||||||||||||</v>
      </c>
    </row>
    <row r="23" spans="2:17" x14ac:dyDescent="0.25">
      <c r="J23" s="1" t="s">
        <v>6</v>
      </c>
      <c r="K23" s="3">
        <f t="shared" ca="1" si="2"/>
        <v>0.42814408740511867</v>
      </c>
      <c r="L23" s="3" t="str">
        <f t="shared" ca="1" si="3"/>
        <v>||||||||||||||||||||||||||||||||||||||||||</v>
      </c>
      <c r="M23" s="8" t="str">
        <f t="shared" ca="1" si="4"/>
        <v>||||||||||||||||||||||||||||||||||||||||||</v>
      </c>
    </row>
    <row r="24" spans="2:17" x14ac:dyDescent="0.25">
      <c r="J24" s="1" t="s">
        <v>7</v>
      </c>
      <c r="K24" s="3">
        <f t="shared" ca="1" si="2"/>
        <v>2.8391934601080693E-2</v>
      </c>
      <c r="L24" s="3" t="str">
        <f t="shared" ca="1" si="3"/>
        <v>||</v>
      </c>
      <c r="M24" s="8" t="str">
        <f t="shared" ca="1" si="4"/>
        <v>||</v>
      </c>
    </row>
    <row r="26" spans="2:17" s="6" customFormat="1" ht="7.5" customHeight="1" x14ac:dyDescent="0.25">
      <c r="B26" s="5"/>
    </row>
  </sheetData>
  <phoneticPr fontId="6" type="noConversion"/>
  <hyperlinks>
    <hyperlink ref="D18" location="'Table 1'!A1" display="'Table 1'!A1" xr:uid="{F8F702D2-1E07-4303-80B0-346CD2471C5A}"/>
  </hyperlinks>
  <pageMargins left="0.7" right="0.7" top="0.75" bottom="0.75" header="0.3" footer="0.3"/>
  <pageSetup orientation="portrait" r:id="rId1"/>
  <drawing r:id="rId2"/>
  <extLst>
    <ext xmlns:x15="http://schemas.microsoft.com/office/spreadsheetml/2010/11/main" uri="{F7C9EE02-42E1-4005-9D12-6889AFFD525C}">
      <x15:webExtensions xmlns:xm="http://schemas.microsoft.com/office/excel/2006/main">
        <x15:webExtension appRef="{E7BD4160-1852-4C09-9672-6B0B4E7963B2}">
          <xm:f>Sheet1!$B$4:$C$12</xm:f>
        </x15:webExtension>
      </x15:webExtens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70B9-CEFF-4120-8152-519D12BEC6F9}">
  <sheetPr>
    <pageSetUpPr fitToPage="1"/>
  </sheetPr>
  <dimension ref="B3:AD38"/>
  <sheetViews>
    <sheetView showGridLines="0" zoomScaleNormal="100" workbookViewId="0">
      <selection activeCell="N10" sqref="N10"/>
    </sheetView>
  </sheetViews>
  <sheetFormatPr defaultRowHeight="14.25" x14ac:dyDescent="0.25"/>
  <cols>
    <col min="2" max="2" width="19.140625" customWidth="1"/>
    <col min="3" max="3" width="6" customWidth="1"/>
    <col min="4" max="5" width="9.42578125" customWidth="1"/>
    <col min="6" max="12" width="7.140625" customWidth="1"/>
    <col min="13" max="13" width="5.28515625" customWidth="1"/>
    <col min="17" max="17" width="14.85546875" bestFit="1" customWidth="1"/>
    <col min="18" max="18" width="5.5703125" bestFit="1" customWidth="1"/>
    <col min="19" max="20" width="6.28515625" bestFit="1" customWidth="1"/>
    <col min="21" max="21" width="6" bestFit="1" customWidth="1"/>
    <col min="22" max="22" width="6.140625" bestFit="1" customWidth="1"/>
    <col min="23" max="23" width="5.7109375" bestFit="1" customWidth="1"/>
    <col min="24" max="24" width="6.140625" bestFit="1" customWidth="1"/>
    <col min="25" max="25" width="5.7109375" bestFit="1" customWidth="1"/>
    <col min="26" max="26" width="7.42578125" bestFit="1" customWidth="1"/>
    <col min="27" max="27" width="6.42578125" bestFit="1" customWidth="1"/>
    <col min="28" max="28" width="6" bestFit="1" customWidth="1"/>
    <col min="29" max="30" width="5.42578125" bestFit="1" customWidth="1"/>
  </cols>
  <sheetData>
    <row r="3" ht="15" x14ac:dyDescent="0.25"/>
    <row r="4" ht="15" x14ac:dyDescent="0.25"/>
    <row r="6" ht="15" x14ac:dyDescent="0.25"/>
    <row r="7" ht="15" x14ac:dyDescent="0.25"/>
    <row r="8" ht="15" x14ac:dyDescent="0.25"/>
    <row r="9" ht="15" x14ac:dyDescent="0.25"/>
    <row r="10" ht="15" x14ac:dyDescent="0.25"/>
    <row r="11" ht="15" x14ac:dyDescent="0.25"/>
    <row r="13" ht="15" x14ac:dyDescent="0.25"/>
    <row r="14" ht="15" x14ac:dyDescent="0.25"/>
    <row r="15" ht="15" x14ac:dyDescent="0.25"/>
    <row r="16" ht="15" x14ac:dyDescent="0.25"/>
    <row r="17" spans="2:30" ht="15" x14ac:dyDescent="0.25"/>
    <row r="18" spans="2:30" ht="15" x14ac:dyDescent="0.25"/>
    <row r="19" spans="2:30" ht="15" x14ac:dyDescent="0.25"/>
    <row r="20" spans="2:30" ht="15" x14ac:dyDescent="0.25"/>
    <row r="21" spans="2:30" ht="15" x14ac:dyDescent="0.25"/>
    <row r="22" spans="2:30" ht="15" x14ac:dyDescent="0.25"/>
    <row r="23" spans="2:30" ht="15" x14ac:dyDescent="0.25"/>
    <row r="24" spans="2:30" ht="15" x14ac:dyDescent="0.25"/>
    <row r="25" spans="2:30" ht="15" x14ac:dyDescent="0.25"/>
    <row r="26" spans="2:30" ht="15.75" x14ac:dyDescent="0.25">
      <c r="B26" s="25" t="s">
        <v>76</v>
      </c>
      <c r="C26" s="24" t="s">
        <v>75</v>
      </c>
      <c r="D26" s="23" t="s">
        <v>74</v>
      </c>
      <c r="E26" s="23" t="s">
        <v>73</v>
      </c>
      <c r="F26" s="22" t="s">
        <v>72</v>
      </c>
      <c r="G26" s="22" t="s">
        <v>71</v>
      </c>
      <c r="H26" s="22" t="s">
        <v>70</v>
      </c>
      <c r="I26" s="22" t="s">
        <v>69</v>
      </c>
      <c r="J26" s="22" t="s">
        <v>68</v>
      </c>
      <c r="K26" s="22" t="s">
        <v>67</v>
      </c>
      <c r="L26" s="22" t="s">
        <v>64</v>
      </c>
      <c r="M26" s="16"/>
      <c r="Q26" s="25" t="s">
        <v>76</v>
      </c>
      <c r="R26" s="24" t="s">
        <v>75</v>
      </c>
      <c r="S26" s="23" t="s">
        <v>74</v>
      </c>
      <c r="T26" s="23" t="s">
        <v>73</v>
      </c>
      <c r="U26" s="22" t="s">
        <v>72</v>
      </c>
      <c r="V26" s="22" t="s">
        <v>71</v>
      </c>
      <c r="W26" s="22" t="s">
        <v>70</v>
      </c>
      <c r="X26" s="22" t="s">
        <v>69</v>
      </c>
      <c r="Y26" s="22" t="s">
        <v>68</v>
      </c>
      <c r="Z26" s="22" t="s">
        <v>67</v>
      </c>
      <c r="AA26" s="22" t="s">
        <v>66</v>
      </c>
      <c r="AB26" s="22" t="s">
        <v>65</v>
      </c>
      <c r="AC26" s="22" t="s">
        <v>64</v>
      </c>
      <c r="AD26" s="22" t="s">
        <v>63</v>
      </c>
    </row>
    <row r="27" spans="2:30" ht="15.75" x14ac:dyDescent="0.25">
      <c r="B27" s="14" t="s">
        <v>62</v>
      </c>
      <c r="C27" s="15" t="s">
        <v>50</v>
      </c>
      <c r="D27" s="14">
        <v>5000</v>
      </c>
      <c r="E27" s="13">
        <f>D27</f>
        <v>5000</v>
      </c>
      <c r="F27" s="12">
        <f>IF(C27="x",E27,NA())</f>
        <v>5000</v>
      </c>
      <c r="G27" s="12" t="e">
        <f>NA()</f>
        <v>#N/A</v>
      </c>
      <c r="H27" s="12" t="e">
        <f>NA()</f>
        <v>#N/A</v>
      </c>
      <c r="I27" s="12" t="e">
        <f>NA()</f>
        <v>#N/A</v>
      </c>
      <c r="J27" s="12" t="e">
        <f>NA()</f>
        <v>#N/A</v>
      </c>
      <c r="K27" s="12" t="e">
        <f>NA()</f>
        <v>#N/A</v>
      </c>
      <c r="L27" s="12">
        <f>E27</f>
        <v>5000</v>
      </c>
      <c r="M27" s="16"/>
      <c r="Q27" s="14" t="s">
        <v>62</v>
      </c>
      <c r="R27" s="15" t="s">
        <v>50</v>
      </c>
      <c r="S27" s="14">
        <v>5000</v>
      </c>
      <c r="T27" s="13">
        <f>S27</f>
        <v>5000</v>
      </c>
      <c r="U27" s="12">
        <f>IF(R27="x",T27,NA())</f>
        <v>5000</v>
      </c>
      <c r="V27" s="12" t="e">
        <f>NA()</f>
        <v>#N/A</v>
      </c>
      <c r="W27" s="12" t="e">
        <f>NA()</f>
        <v>#N/A</v>
      </c>
      <c r="X27" s="12" t="e">
        <f>NA()</f>
        <v>#N/A</v>
      </c>
      <c r="Y27" s="12" t="e">
        <f>NA()</f>
        <v>#N/A</v>
      </c>
      <c r="Z27" s="12" t="e">
        <f>NA()</f>
        <v>#N/A</v>
      </c>
      <c r="AA27" s="12" t="e">
        <f>NA()</f>
        <v>#N/A</v>
      </c>
      <c r="AB27" s="12" t="e">
        <f>NA()</f>
        <v>#N/A</v>
      </c>
      <c r="AC27" s="11">
        <f>-(ROW()-ROW($Q$38)-0.5)/ROWS($Q$27:$Q$38)</f>
        <v>0.95833333333333337</v>
      </c>
      <c r="AD27" s="11">
        <f>1/ROWS(Q27:Q38)</f>
        <v>8.3333333333333329E-2</v>
      </c>
    </row>
    <row r="28" spans="2:30" ht="15.75" x14ac:dyDescent="0.25">
      <c r="B28" s="20" t="s">
        <v>61</v>
      </c>
      <c r="C28" s="21"/>
      <c r="D28" s="20">
        <v>700</v>
      </c>
      <c r="E28" s="19">
        <f ca="1">OFFSET(E28,-1,0,1,1)+D28</f>
        <v>5700</v>
      </c>
      <c r="F28" s="18" t="e">
        <f>IF(C28="x",E28,NA())</f>
        <v>#N/A</v>
      </c>
      <c r="G28" s="18">
        <f ca="1">E28+I28-I28</f>
        <v>5700</v>
      </c>
      <c r="H28" s="18" t="e">
        <f ca="1">E28+J28-J28</f>
        <v>#N/A</v>
      </c>
      <c r="I28" s="18">
        <f>IF(C28="x",NA(),IF(D28&gt;=0,D28,NA()))</f>
        <v>700</v>
      </c>
      <c r="J28" s="18" t="e">
        <f>IF(C28="x",NA(),IF(D28&lt;0,-D28,NA()))</f>
        <v>#N/A</v>
      </c>
      <c r="K28" s="18">
        <f ca="1">IF(C28="x",NA(),IF(MAX(E28,E28-D28)&lt;0,0,MAX(E28,E28-D28)))</f>
        <v>5700</v>
      </c>
      <c r="L28" s="18">
        <f ca="1">E28</f>
        <v>5700</v>
      </c>
      <c r="M28" s="16"/>
      <c r="Q28" s="20" t="s">
        <v>61</v>
      </c>
      <c r="R28" s="21"/>
      <c r="S28" s="20">
        <v>700</v>
      </c>
      <c r="T28" s="19">
        <f ca="1">OFFSET(T28,-1,0,1,1)+S28</f>
        <v>5700</v>
      </c>
      <c r="U28" s="18" t="e">
        <f>IF(R28="x",T28,NA())</f>
        <v>#N/A</v>
      </c>
      <c r="V28" s="18">
        <f ca="1">T28+X28-X28</f>
        <v>5700</v>
      </c>
      <c r="W28" s="18" t="e">
        <f ca="1">T28+Y28-Y28</f>
        <v>#N/A</v>
      </c>
      <c r="X28" s="18">
        <f>IF(R28="x",NA(),IF(S28&gt;=0,S28,NA()))</f>
        <v>700</v>
      </c>
      <c r="Y28" s="18" t="e">
        <f>IF(R28="x",NA(),IF(S28&lt;0,-S28,NA()))</f>
        <v>#N/A</v>
      </c>
      <c r="Z28" s="18">
        <f ca="1">IF(R28="x",NA(),IF(AND(T28&lt;0,T28-S28&lt;0),MAX(T28,T28-S28)+ABS(S28),MAX(T28,T28-S28)))</f>
        <v>5700</v>
      </c>
      <c r="AA28" s="18">
        <f ca="1">IF(R28="x",NA(),IF(S28&gt;=0,IF(T28&lt;0,-S28,S28),NA()))</f>
        <v>700</v>
      </c>
      <c r="AB28" s="18" t="e">
        <f>IF(R28="x",NA(),IF(S28&lt;0,IF(MAX(T28,T28-S28)&lt;0,S28,-S28),NA()))</f>
        <v>#N/A</v>
      </c>
      <c r="AC28" s="17">
        <f>-(ROW()-ROW($Q$38)-0.5)/ROWS($Q$27:$Q$38)</f>
        <v>0.875</v>
      </c>
      <c r="AD28" s="17">
        <f ca="1">OFFSET(AD28,-1,0,1,1)</f>
        <v>8.3333333333333329E-2</v>
      </c>
    </row>
    <row r="29" spans="2:30" ht="15.75" x14ac:dyDescent="0.25">
      <c r="B29" s="20" t="s">
        <v>60</v>
      </c>
      <c r="C29" s="21"/>
      <c r="D29" s="20">
        <v>-1200</v>
      </c>
      <c r="E29" s="19">
        <f ca="1">OFFSET(E29,-1,0,1,1)+D29</f>
        <v>4500</v>
      </c>
      <c r="F29" s="18" t="e">
        <f>IF(C29="x",E29,NA())</f>
        <v>#N/A</v>
      </c>
      <c r="G29" s="18" t="e">
        <f ca="1">E29+I29-I29</f>
        <v>#N/A</v>
      </c>
      <c r="H29" s="18">
        <f ca="1">E29+J29-J29</f>
        <v>4500</v>
      </c>
      <c r="I29" s="18" t="e">
        <f>IF(C29="x",NA(),IF(D29&gt;=0,D29,NA()))</f>
        <v>#N/A</v>
      </c>
      <c r="J29" s="18">
        <f>IF(C29="x",NA(),IF(D29&lt;0,-D29,NA()))</f>
        <v>1200</v>
      </c>
      <c r="K29" s="18">
        <f ca="1">IF(C29="x",NA(),IF(MAX(E29,E29-D29)&lt;0,0,MAX(E29,E29-D29)))</f>
        <v>5700</v>
      </c>
      <c r="L29" s="18">
        <f ca="1">E29</f>
        <v>4500</v>
      </c>
      <c r="M29" s="16"/>
      <c r="Q29" s="20" t="s">
        <v>60</v>
      </c>
      <c r="R29" s="21"/>
      <c r="S29" s="20">
        <v>-1200</v>
      </c>
      <c r="T29" s="19">
        <f ca="1">OFFSET(T29,-1,0,1,1)+S29</f>
        <v>4500</v>
      </c>
      <c r="U29" s="18" t="e">
        <f>IF(R29="x",T29,NA())</f>
        <v>#N/A</v>
      </c>
      <c r="V29" s="18" t="e">
        <f ca="1">T29+X29-X29</f>
        <v>#N/A</v>
      </c>
      <c r="W29" s="18">
        <f ca="1">T29+Y29-Y29</f>
        <v>4500</v>
      </c>
      <c r="X29" s="18" t="e">
        <f>IF(R29="x",NA(),IF(S29&gt;=0,S29,NA()))</f>
        <v>#N/A</v>
      </c>
      <c r="Y29" s="18">
        <f>IF(R29="x",NA(),IF(S29&lt;0,-S29,NA()))</f>
        <v>1200</v>
      </c>
      <c r="Z29" s="18">
        <f ca="1">IF(R29="x",NA(),IF(AND(T29&lt;0,T29-S29&lt;0),MAX(T29,T29-S29)+ABS(S29),MAX(T29,T29-S29)))</f>
        <v>5700</v>
      </c>
      <c r="AA29" s="18" t="e">
        <f>IF(R29="x",NA(),IF(S29&gt;=0,IF(T29&lt;0,-S29,S29),NA()))</f>
        <v>#N/A</v>
      </c>
      <c r="AB29" s="18">
        <f ca="1">IF(R29="x",NA(),IF(S29&lt;0,IF(MAX(T29,T29-S29)&lt;0,S29,-S29),NA()))</f>
        <v>1200</v>
      </c>
      <c r="AC29" s="17">
        <f>-(ROW()-ROW($Q$38)-0.5)/ROWS($Q$27:$Q$38)</f>
        <v>0.79166666666666663</v>
      </c>
      <c r="AD29" s="17">
        <f ca="1">OFFSET(AD29,-1,0,1,1)</f>
        <v>8.3333333333333329E-2</v>
      </c>
    </row>
    <row r="30" spans="2:30" ht="15.75" x14ac:dyDescent="0.25">
      <c r="B30" s="20" t="s">
        <v>59</v>
      </c>
      <c r="C30" s="21" t="s">
        <v>50</v>
      </c>
      <c r="D30" s="20">
        <v>0</v>
      </c>
      <c r="E30" s="19">
        <f ca="1">OFFSET(E30,-1,0,1,1)+D30</f>
        <v>4500</v>
      </c>
      <c r="F30" s="18">
        <f ca="1">IF(C30="x",E30,NA())</f>
        <v>4500</v>
      </c>
      <c r="G30" s="18" t="e">
        <f ca="1">E30+I30-I30</f>
        <v>#N/A</v>
      </c>
      <c r="H30" s="18" t="e">
        <f ca="1">E30+J30-J30</f>
        <v>#N/A</v>
      </c>
      <c r="I30" s="18" t="e">
        <f>IF(C30="x",NA(),IF(D30&gt;=0,D30,NA()))</f>
        <v>#N/A</v>
      </c>
      <c r="J30" s="18" t="e">
        <f>IF(C30="x",NA(),IF(D30&lt;0,-D30,NA()))</f>
        <v>#N/A</v>
      </c>
      <c r="K30" s="18" t="e">
        <f>IF(C30="x",NA(),IF(MAX(E30,E30-D30)&lt;0,0,MAX(E30,E30-D30)))</f>
        <v>#N/A</v>
      </c>
      <c r="L30" s="18">
        <f ca="1">E30</f>
        <v>4500</v>
      </c>
      <c r="M30" s="16"/>
      <c r="Q30" s="20" t="s">
        <v>59</v>
      </c>
      <c r="R30" s="21" t="s">
        <v>50</v>
      </c>
      <c r="S30" s="20">
        <v>0</v>
      </c>
      <c r="T30" s="19">
        <f ca="1">OFFSET(T30,-1,0,1,1)+S30</f>
        <v>4500</v>
      </c>
      <c r="U30" s="18">
        <f ca="1">IF(R30="x",T30,NA())</f>
        <v>4500</v>
      </c>
      <c r="V30" s="18" t="e">
        <f ca="1">T30+X30-X30</f>
        <v>#N/A</v>
      </c>
      <c r="W30" s="18" t="e">
        <f ca="1">T30+Y30-Y30</f>
        <v>#N/A</v>
      </c>
      <c r="X30" s="18" t="e">
        <f>IF(R30="x",NA(),IF(S30&gt;=0,S30,NA()))</f>
        <v>#N/A</v>
      </c>
      <c r="Y30" s="18" t="e">
        <f>IF(R30="x",NA(),IF(S30&lt;0,-S30,NA()))</f>
        <v>#N/A</v>
      </c>
      <c r="Z30" s="18" t="e">
        <f>IF(R30="x",NA(),IF(AND(T30&lt;0,T30-S30&lt;0),MAX(T30,T30-S30)+ABS(S30),MAX(T30,T30-S30)))</f>
        <v>#N/A</v>
      </c>
      <c r="AA30" s="18" t="e">
        <f>IF(R30="x",NA(),IF(S30&gt;=0,IF(T30&lt;0,-S30,S30),NA()))</f>
        <v>#N/A</v>
      </c>
      <c r="AB30" s="18" t="e">
        <f>IF(R30="x",NA(),IF(S30&lt;0,IF(MAX(T30,T30-S30)&lt;0,S30,-S30),NA()))</f>
        <v>#N/A</v>
      </c>
      <c r="AC30" s="17">
        <f>-(ROW()-ROW($Q$38)-0.5)/ROWS($Q$27:$Q$38)</f>
        <v>0.70833333333333337</v>
      </c>
      <c r="AD30" s="17">
        <f ca="1">OFFSET(AD30,-1,0,1,1)</f>
        <v>8.3333333333333329E-2</v>
      </c>
    </row>
    <row r="31" spans="2:30" ht="15.75" x14ac:dyDescent="0.25">
      <c r="B31" s="20" t="s">
        <v>58</v>
      </c>
      <c r="C31" s="21"/>
      <c r="D31" s="20">
        <v>-2500</v>
      </c>
      <c r="E31" s="19">
        <f ca="1">OFFSET(E31,-1,0,1,1)+D31</f>
        <v>2000</v>
      </c>
      <c r="F31" s="18" t="e">
        <f>IF(C31="x",E31,NA())</f>
        <v>#N/A</v>
      </c>
      <c r="G31" s="18" t="e">
        <f ca="1">E31+I31-I31</f>
        <v>#N/A</v>
      </c>
      <c r="H31" s="18">
        <f ca="1">E31+J31-J31</f>
        <v>2000</v>
      </c>
      <c r="I31" s="18" t="e">
        <f>IF(C31="x",NA(),IF(D31&gt;=0,D31,NA()))</f>
        <v>#N/A</v>
      </c>
      <c r="J31" s="18">
        <f>IF(C31="x",NA(),IF(D31&lt;0,-D31,NA()))</f>
        <v>2500</v>
      </c>
      <c r="K31" s="18">
        <f ca="1">IF(C31="x",NA(),IF(MAX(E31,E31-D31)&lt;0,0,MAX(E31,E31-D31)))</f>
        <v>4500</v>
      </c>
      <c r="L31" s="18">
        <f ca="1">E31</f>
        <v>2000</v>
      </c>
      <c r="M31" s="16"/>
      <c r="Q31" s="20" t="s">
        <v>58</v>
      </c>
      <c r="R31" s="21"/>
      <c r="S31" s="20">
        <v>-2500</v>
      </c>
      <c r="T31" s="19">
        <f ca="1">OFFSET(T31,-1,0,1,1)+S31</f>
        <v>2000</v>
      </c>
      <c r="U31" s="18" t="e">
        <f>IF(R31="x",T31,NA())</f>
        <v>#N/A</v>
      </c>
      <c r="V31" s="18" t="e">
        <f ca="1">T31+X31-X31</f>
        <v>#N/A</v>
      </c>
      <c r="W31" s="18">
        <f ca="1">T31+Y31-Y31</f>
        <v>2000</v>
      </c>
      <c r="X31" s="18" t="e">
        <f>IF(R31="x",NA(),IF(S31&gt;=0,S31,NA()))</f>
        <v>#N/A</v>
      </c>
      <c r="Y31" s="18">
        <f>IF(R31="x",NA(),IF(S31&lt;0,-S31,NA()))</f>
        <v>2500</v>
      </c>
      <c r="Z31" s="18">
        <f ca="1">IF(R31="x",NA(),IF(AND(T31&lt;0,T31-S31&lt;0),MAX(T31,T31-S31)+ABS(S31),MAX(T31,T31-S31)))</f>
        <v>4500</v>
      </c>
      <c r="AA31" s="18" t="e">
        <f>IF(R31="x",NA(),IF(S31&gt;=0,IF(T31&lt;0,-S31,S31),NA()))</f>
        <v>#N/A</v>
      </c>
      <c r="AB31" s="18">
        <f ca="1">IF(R31="x",NA(),IF(S31&lt;0,IF(MAX(T31,T31-S31)&lt;0,S31,-S31),NA()))</f>
        <v>2500</v>
      </c>
      <c r="AC31" s="17">
        <f>-(ROW()-ROW($Q$38)-0.5)/ROWS($Q$27:$Q$38)</f>
        <v>0.625</v>
      </c>
      <c r="AD31" s="17">
        <f ca="1">OFFSET(AD31,-1,0,1,1)</f>
        <v>8.3333333333333329E-2</v>
      </c>
    </row>
    <row r="32" spans="2:30" ht="15.75" x14ac:dyDescent="0.25">
      <c r="B32" s="20" t="s">
        <v>57</v>
      </c>
      <c r="C32" s="21"/>
      <c r="D32" s="20">
        <v>-1300</v>
      </c>
      <c r="E32" s="19">
        <f ca="1">OFFSET(E32,-1,0,1,1)+D32</f>
        <v>700</v>
      </c>
      <c r="F32" s="18" t="e">
        <f>IF(C32="x",E32,NA())</f>
        <v>#N/A</v>
      </c>
      <c r="G32" s="18" t="e">
        <f ca="1">E32+I32-I32</f>
        <v>#N/A</v>
      </c>
      <c r="H32" s="18">
        <f ca="1">E32+J32-J32</f>
        <v>700</v>
      </c>
      <c r="I32" s="18" t="e">
        <f>IF(C32="x",NA(),IF(D32&gt;=0,D32,NA()))</f>
        <v>#N/A</v>
      </c>
      <c r="J32" s="18">
        <f>IF(C32="x",NA(),IF(D32&lt;0,-D32,NA()))</f>
        <v>1300</v>
      </c>
      <c r="K32" s="18">
        <f ca="1">IF(C32="x",NA(),IF(MAX(E32,E32-D32)&lt;0,0,MAX(E32,E32-D32)))</f>
        <v>2000</v>
      </c>
      <c r="L32" s="18">
        <f ca="1">E32</f>
        <v>700</v>
      </c>
      <c r="M32" s="16"/>
      <c r="Q32" s="20" t="s">
        <v>57</v>
      </c>
      <c r="R32" s="21"/>
      <c r="S32" s="20">
        <v>-1300</v>
      </c>
      <c r="T32" s="19">
        <f ca="1">OFFSET(T32,-1,0,1,1)+S32</f>
        <v>700</v>
      </c>
      <c r="U32" s="18" t="e">
        <f>IF(R32="x",T32,NA())</f>
        <v>#N/A</v>
      </c>
      <c r="V32" s="18" t="e">
        <f ca="1">T32+X32-X32</f>
        <v>#N/A</v>
      </c>
      <c r="W32" s="18">
        <f ca="1">T32+Y32-Y32</f>
        <v>700</v>
      </c>
      <c r="X32" s="18" t="e">
        <f>IF(R32="x",NA(),IF(S32&gt;=0,S32,NA()))</f>
        <v>#N/A</v>
      </c>
      <c r="Y32" s="18">
        <f>IF(R32="x",NA(),IF(S32&lt;0,-S32,NA()))</f>
        <v>1300</v>
      </c>
      <c r="Z32" s="18">
        <f ca="1">IF(R32="x",NA(),IF(AND(T32&lt;0,T32-S32&lt;0),MAX(T32,T32-S32)+ABS(S32),MAX(T32,T32-S32)))</f>
        <v>2000</v>
      </c>
      <c r="AA32" s="18" t="e">
        <f>IF(R32="x",NA(),IF(S32&gt;=0,IF(T32&lt;0,-S32,S32),NA()))</f>
        <v>#N/A</v>
      </c>
      <c r="AB32" s="18">
        <f ca="1">IF(R32="x",NA(),IF(S32&lt;0,IF(MAX(T32,T32-S32)&lt;0,S32,-S32),NA()))</f>
        <v>1300</v>
      </c>
      <c r="AC32" s="17">
        <f>-(ROW()-ROW($Q$38)-0.5)/ROWS($Q$27:$Q$38)</f>
        <v>0.54166666666666663</v>
      </c>
      <c r="AD32" s="17">
        <f ca="1">OFFSET(AD32,-1,0,1,1)</f>
        <v>8.3333333333333329E-2</v>
      </c>
    </row>
    <row r="33" spans="2:30" ht="15.75" x14ac:dyDescent="0.25">
      <c r="B33" s="20" t="s">
        <v>56</v>
      </c>
      <c r="C33" s="21"/>
      <c r="D33" s="20">
        <v>-300</v>
      </c>
      <c r="E33" s="19">
        <f ca="1">OFFSET(E33,-1,0,1,1)+D33</f>
        <v>400</v>
      </c>
      <c r="F33" s="18" t="e">
        <f>IF(C33="x",E33,NA())</f>
        <v>#N/A</v>
      </c>
      <c r="G33" s="18" t="e">
        <f ca="1">E33+I33-I33</f>
        <v>#N/A</v>
      </c>
      <c r="H33" s="18">
        <f ca="1">E33+J33-J33</f>
        <v>400</v>
      </c>
      <c r="I33" s="18" t="e">
        <f>IF(C33="x",NA(),IF(D33&gt;=0,D33,NA()))</f>
        <v>#N/A</v>
      </c>
      <c r="J33" s="18">
        <f>IF(C33="x",NA(),IF(D33&lt;0,-D33,NA()))</f>
        <v>300</v>
      </c>
      <c r="K33" s="18">
        <f ca="1">IF(C33="x",NA(),IF(MAX(E33,E33-D33)&lt;0,0,MAX(E33,E33-D33)))</f>
        <v>700</v>
      </c>
      <c r="L33" s="18">
        <f ca="1">E33</f>
        <v>400</v>
      </c>
      <c r="M33" s="16"/>
      <c r="Q33" s="20" t="s">
        <v>56</v>
      </c>
      <c r="R33" s="21"/>
      <c r="S33" s="20">
        <v>-300</v>
      </c>
      <c r="T33" s="19">
        <f ca="1">OFFSET(T33,-1,0,1,1)+S33</f>
        <v>400</v>
      </c>
      <c r="U33" s="18" t="e">
        <f>IF(R33="x",T33,NA())</f>
        <v>#N/A</v>
      </c>
      <c r="V33" s="18" t="e">
        <f ca="1">T33+X33-X33</f>
        <v>#N/A</v>
      </c>
      <c r="W33" s="18">
        <f ca="1">T33+Y33-Y33</f>
        <v>400</v>
      </c>
      <c r="X33" s="18" t="e">
        <f>IF(R33="x",NA(),IF(S33&gt;=0,S33,NA()))</f>
        <v>#N/A</v>
      </c>
      <c r="Y33" s="18">
        <f>IF(R33="x",NA(),IF(S33&lt;0,-S33,NA()))</f>
        <v>300</v>
      </c>
      <c r="Z33" s="18">
        <f ca="1">IF(R33="x",NA(),IF(AND(T33&lt;0,T33-S33&lt;0),MAX(T33,T33-S33)+ABS(S33),MAX(T33,T33-S33)))</f>
        <v>700</v>
      </c>
      <c r="AA33" s="18" t="e">
        <f>IF(R33="x",NA(),IF(S33&gt;=0,IF(T33&lt;0,-S33,S33),NA()))</f>
        <v>#N/A</v>
      </c>
      <c r="AB33" s="18">
        <f ca="1">IF(R33="x",NA(),IF(S33&lt;0,IF(MAX(T33,T33-S33)&lt;0,S33,-S33),NA()))</f>
        <v>300</v>
      </c>
      <c r="AC33" s="17">
        <f>-(ROW()-ROW($Q$38)-0.5)/ROWS($Q$27:$Q$38)</f>
        <v>0.45833333333333331</v>
      </c>
      <c r="AD33" s="17">
        <f ca="1">OFFSET(AD33,-1,0,1,1)</f>
        <v>8.3333333333333329E-2</v>
      </c>
    </row>
    <row r="34" spans="2:30" ht="15.75" x14ac:dyDescent="0.25">
      <c r="B34" s="20" t="s">
        <v>55</v>
      </c>
      <c r="C34" s="21"/>
      <c r="D34" s="20">
        <v>-900</v>
      </c>
      <c r="E34" s="19">
        <f ca="1">OFFSET(E34,-1,0,1,1)+D34</f>
        <v>-500</v>
      </c>
      <c r="F34" s="18" t="e">
        <f>IF(C34="x",E34,NA())</f>
        <v>#N/A</v>
      </c>
      <c r="G34" s="18" t="e">
        <f ca="1">E34+I34-I34</f>
        <v>#N/A</v>
      </c>
      <c r="H34" s="18">
        <f ca="1">E34+J34-J34</f>
        <v>-500</v>
      </c>
      <c r="I34" s="18" t="e">
        <f>IF(C34="x",NA(),IF(D34&gt;=0,D34,NA()))</f>
        <v>#N/A</v>
      </c>
      <c r="J34" s="18">
        <f>IF(C34="x",NA(),IF(D34&lt;0,-D34,NA()))</f>
        <v>900</v>
      </c>
      <c r="K34" s="18">
        <f ca="1">IF(C34="x",NA(),IF(MAX(E34,E34-D34)&lt;0,0,MAX(E34,E34-D34)))</f>
        <v>400</v>
      </c>
      <c r="L34" s="18">
        <f ca="1">E34</f>
        <v>-500</v>
      </c>
      <c r="M34" s="16"/>
      <c r="Q34" s="20" t="s">
        <v>55</v>
      </c>
      <c r="R34" s="21"/>
      <c r="S34" s="20">
        <v>-900</v>
      </c>
      <c r="T34" s="19">
        <f ca="1">OFFSET(T34,-1,0,1,1)+S34</f>
        <v>-500</v>
      </c>
      <c r="U34" s="18" t="e">
        <f>IF(R34="x",T34,NA())</f>
        <v>#N/A</v>
      </c>
      <c r="V34" s="18" t="e">
        <f ca="1">T34+X34-X34</f>
        <v>#N/A</v>
      </c>
      <c r="W34" s="18">
        <f ca="1">T34+Y34-Y34</f>
        <v>-500</v>
      </c>
      <c r="X34" s="18" t="e">
        <f>IF(R34="x",NA(),IF(S34&gt;=0,S34,NA()))</f>
        <v>#N/A</v>
      </c>
      <c r="Y34" s="18">
        <f>IF(R34="x",NA(),IF(S34&lt;0,-S34,NA()))</f>
        <v>900</v>
      </c>
      <c r="Z34" s="18">
        <f ca="1">IF(R34="x",NA(),IF(AND(T34&lt;0,T34-S34&lt;0),MAX(T34,T34-S34)+ABS(S34),MAX(T34,T34-S34)))</f>
        <v>400</v>
      </c>
      <c r="AA34" s="18" t="e">
        <f>IF(R34="x",NA(),IF(S34&gt;=0,IF(T34&lt;0,-S34,S34),NA()))</f>
        <v>#N/A</v>
      </c>
      <c r="AB34" s="18">
        <f ca="1">IF(R34="x",NA(),IF(S34&lt;0,IF(MAX(T34,T34-S34)&lt;0,S34,-S34),NA()))</f>
        <v>900</v>
      </c>
      <c r="AC34" s="17">
        <f>-(ROW()-ROW($Q$38)-0.5)/ROWS($Q$27:$Q$38)</f>
        <v>0.375</v>
      </c>
      <c r="AD34" s="17">
        <f ca="1">OFFSET(AD34,-1,0,1,1)</f>
        <v>8.3333333333333329E-2</v>
      </c>
    </row>
    <row r="35" spans="2:30" ht="15.75" x14ac:dyDescent="0.25">
      <c r="B35" s="20" t="s">
        <v>54</v>
      </c>
      <c r="C35" s="21"/>
      <c r="D35" s="20">
        <v>-600</v>
      </c>
      <c r="E35" s="19">
        <f ca="1">OFFSET(E35,-1,0,1,1)+D35</f>
        <v>-1100</v>
      </c>
      <c r="F35" s="18" t="e">
        <f>IF(C35="x",E35,NA())</f>
        <v>#N/A</v>
      </c>
      <c r="G35" s="18" t="e">
        <f ca="1">E35+I35-I35</f>
        <v>#N/A</v>
      </c>
      <c r="H35" s="18">
        <f ca="1">E35+J35-J35</f>
        <v>-1100</v>
      </c>
      <c r="I35" s="18" t="e">
        <f>IF(C35="x",NA(),IF(D35&gt;=0,D35,NA()))</f>
        <v>#N/A</v>
      </c>
      <c r="J35" s="18">
        <f>IF(C35="x",NA(),IF(D35&lt;0,-D35,NA()))</f>
        <v>600</v>
      </c>
      <c r="K35" s="18">
        <f ca="1">IF(C35="x",NA(),IF(MAX(E35,E35-D35)&lt;0,0,MAX(E35,E35-D35)))</f>
        <v>0</v>
      </c>
      <c r="L35" s="18">
        <f ca="1">E35</f>
        <v>-1100</v>
      </c>
      <c r="M35" s="16"/>
      <c r="Q35" s="20" t="s">
        <v>54</v>
      </c>
      <c r="R35" s="21"/>
      <c r="S35" s="20">
        <v>-600</v>
      </c>
      <c r="T35" s="19">
        <f ca="1">OFFSET(T35,-1,0,1,1)+S35</f>
        <v>-1100</v>
      </c>
      <c r="U35" s="18" t="e">
        <f>IF(R35="x",T35,NA())</f>
        <v>#N/A</v>
      </c>
      <c r="V35" s="18" t="e">
        <f ca="1">T35+X35-X35</f>
        <v>#N/A</v>
      </c>
      <c r="W35" s="18">
        <f ca="1">T35+Y35-Y35</f>
        <v>-1100</v>
      </c>
      <c r="X35" s="18" t="e">
        <f>IF(R35="x",NA(),IF(S35&gt;=0,S35,NA()))</f>
        <v>#N/A</v>
      </c>
      <c r="Y35" s="18">
        <f>IF(R35="x",NA(),IF(S35&lt;0,-S35,NA()))</f>
        <v>600</v>
      </c>
      <c r="Z35" s="18">
        <f ca="1">IF(R35="x",NA(),IF(AND(T35&lt;0,T35-S35&lt;0),MAX(T35,T35-S35)+ABS(S35),MAX(T35,T35-S35)))</f>
        <v>100</v>
      </c>
      <c r="AA35" s="18" t="e">
        <f>IF(R35="x",NA(),IF(S35&gt;=0,IF(T35&lt;0,-S35,S35),NA()))</f>
        <v>#N/A</v>
      </c>
      <c r="AB35" s="18">
        <f ca="1">IF(R35="x",NA(),IF(S35&lt;0,IF(MAX(T35,T35-S35)&lt;0,S35,-S35),NA()))</f>
        <v>-600</v>
      </c>
      <c r="AC35" s="17">
        <f>-(ROW()-ROW($Q$38)-0.5)/ROWS($Q$27:$Q$38)</f>
        <v>0.29166666666666669</v>
      </c>
      <c r="AD35" s="17">
        <f ca="1">OFFSET(AD35,-1,0,1,1)</f>
        <v>8.3333333333333329E-2</v>
      </c>
    </row>
    <row r="36" spans="2:30" ht="15.75" x14ac:dyDescent="0.25">
      <c r="B36" s="20" t="s">
        <v>53</v>
      </c>
      <c r="C36" s="21"/>
      <c r="D36" s="20">
        <v>900</v>
      </c>
      <c r="E36" s="19">
        <f ca="1">OFFSET(E36,-1,0,1,1)+D36</f>
        <v>-200</v>
      </c>
      <c r="F36" s="18" t="e">
        <f>IF(C36="x",E36,NA())</f>
        <v>#N/A</v>
      </c>
      <c r="G36" s="18">
        <f ca="1">E36+I36-I36</f>
        <v>-200</v>
      </c>
      <c r="H36" s="18" t="e">
        <f ca="1">E36+J36-J36</f>
        <v>#N/A</v>
      </c>
      <c r="I36" s="18">
        <f>IF(C36="x",NA(),IF(D36&gt;=0,D36,NA()))</f>
        <v>900</v>
      </c>
      <c r="J36" s="18" t="e">
        <f>IF(C36="x",NA(),IF(D36&lt;0,-D36,NA()))</f>
        <v>#N/A</v>
      </c>
      <c r="K36" s="18">
        <f ca="1">IF(C36="x",NA(),IF(MAX(E36,E36-D36)&lt;0,0,MAX(E36,E36-D36)))</f>
        <v>0</v>
      </c>
      <c r="L36" s="18">
        <f ca="1">E36</f>
        <v>-200</v>
      </c>
      <c r="M36" s="16"/>
      <c r="Q36" s="20" t="s">
        <v>53</v>
      </c>
      <c r="R36" s="21"/>
      <c r="S36" s="20">
        <v>900</v>
      </c>
      <c r="T36" s="19">
        <f ca="1">OFFSET(T36,-1,0,1,1)+S36</f>
        <v>-200</v>
      </c>
      <c r="U36" s="18" t="e">
        <f>IF(R36="x",T36,NA())</f>
        <v>#N/A</v>
      </c>
      <c r="V36" s="18">
        <f ca="1">T36+X36-X36</f>
        <v>-200</v>
      </c>
      <c r="W36" s="18" t="e">
        <f ca="1">T36+Y36-Y36</f>
        <v>#N/A</v>
      </c>
      <c r="X36" s="18">
        <f>IF(R36="x",NA(),IF(S36&gt;=0,S36,NA()))</f>
        <v>900</v>
      </c>
      <c r="Y36" s="18" t="e">
        <f>IF(R36="x",NA(),IF(S36&lt;0,-S36,NA()))</f>
        <v>#N/A</v>
      </c>
      <c r="Z36" s="18">
        <f ca="1">IF(R36="x",NA(),IF(AND(T36&lt;0,T36-S36&lt;0),MAX(T36,T36-S36)+ABS(S36),MAX(T36,T36-S36)))</f>
        <v>700</v>
      </c>
      <c r="AA36" s="18">
        <f ca="1">IF(R36="x",NA(),IF(S36&gt;=0,IF(T36&lt;0,-S36,S36),NA()))</f>
        <v>-900</v>
      </c>
      <c r="AB36" s="18" t="e">
        <f>IF(R36="x",NA(),IF(S36&lt;0,IF(MAX(T36,T36-S36)&lt;0,S36,-S36),NA()))</f>
        <v>#N/A</v>
      </c>
      <c r="AC36" s="17">
        <f>-(ROW()-ROW($Q$38)-0.5)/ROWS($Q$27:$Q$38)</f>
        <v>0.20833333333333334</v>
      </c>
      <c r="AD36" s="17">
        <f ca="1">OFFSET(AD36,-1,0,1,1)</f>
        <v>8.3333333333333329E-2</v>
      </c>
    </row>
    <row r="37" spans="2:30" ht="15.75" x14ac:dyDescent="0.25">
      <c r="B37" s="20" t="s">
        <v>52</v>
      </c>
      <c r="C37" s="21"/>
      <c r="D37" s="20">
        <v>1500</v>
      </c>
      <c r="E37" s="19">
        <f ca="1">OFFSET(E37,-1,0,1,1)+D37</f>
        <v>1300</v>
      </c>
      <c r="F37" s="18" t="e">
        <f>IF(C37="x",E37,NA())</f>
        <v>#N/A</v>
      </c>
      <c r="G37" s="18">
        <f ca="1">E37+I37-I37</f>
        <v>1300</v>
      </c>
      <c r="H37" s="18" t="e">
        <f ca="1">E37+J37-J37</f>
        <v>#N/A</v>
      </c>
      <c r="I37" s="18">
        <f>IF(C37="x",NA(),IF(D37&gt;=0,D37,NA()))</f>
        <v>1500</v>
      </c>
      <c r="J37" s="18" t="e">
        <f>IF(C37="x",NA(),IF(D37&lt;0,-D37,NA()))</f>
        <v>#N/A</v>
      </c>
      <c r="K37" s="18">
        <f ca="1">IF(C37="x",NA(),IF(MAX(E37,E37-D37)&lt;0,0,MAX(E37,E37-D37)))</f>
        <v>1300</v>
      </c>
      <c r="L37" s="18">
        <f ca="1">E37</f>
        <v>1300</v>
      </c>
      <c r="M37" s="16"/>
      <c r="Q37" s="20" t="s">
        <v>52</v>
      </c>
      <c r="R37" s="21"/>
      <c r="S37" s="20">
        <v>1500</v>
      </c>
      <c r="T37" s="19">
        <f ca="1">OFFSET(T37,-1,0,1,1)+S37</f>
        <v>1300</v>
      </c>
      <c r="U37" s="18" t="e">
        <f>IF(R37="x",T37,NA())</f>
        <v>#N/A</v>
      </c>
      <c r="V37" s="18">
        <f ca="1">T37+X37-X37</f>
        <v>1300</v>
      </c>
      <c r="W37" s="18" t="e">
        <f ca="1">T37+Y37-Y37</f>
        <v>#N/A</v>
      </c>
      <c r="X37" s="18">
        <f>IF(R37="x",NA(),IF(S37&gt;=0,S37,NA()))</f>
        <v>1500</v>
      </c>
      <c r="Y37" s="18" t="e">
        <f>IF(R37="x",NA(),IF(S37&lt;0,-S37,NA()))</f>
        <v>#N/A</v>
      </c>
      <c r="Z37" s="18">
        <f ca="1">IF(R37="x",NA(),IF(AND(T37&lt;0,T37-S37&lt;0),MAX(T37,T37-S37)+ABS(S37),MAX(T37,T37-S37)))</f>
        <v>1300</v>
      </c>
      <c r="AA37" s="18">
        <f ca="1">IF(R37="x",NA(),IF(S37&gt;=0,IF(T37&lt;0,-S37,S37),NA()))</f>
        <v>1500</v>
      </c>
      <c r="AB37" s="18" t="e">
        <f>IF(R37="x",NA(),IF(S37&lt;0,IF(MAX(T37,T37-S37)&lt;0,S37,-S37),NA()))</f>
        <v>#N/A</v>
      </c>
      <c r="AC37" s="17">
        <f>-(ROW()-ROW($Q$38)-0.5)/ROWS($Q$27:$Q$38)</f>
        <v>0.125</v>
      </c>
      <c r="AD37" s="17">
        <f ca="1">OFFSET(AD37,-1,0,1,1)</f>
        <v>8.3333333333333329E-2</v>
      </c>
    </row>
    <row r="38" spans="2:30" ht="15.75" x14ac:dyDescent="0.25">
      <c r="B38" s="14" t="s">
        <v>51</v>
      </c>
      <c r="C38" s="15" t="s">
        <v>50</v>
      </c>
      <c r="D38" s="14">
        <v>0</v>
      </c>
      <c r="E38" s="13">
        <f ca="1">OFFSET(E38,-1,0,1,1)+D38</f>
        <v>1300</v>
      </c>
      <c r="F38" s="12">
        <f ca="1">IF(C38="x",E38,NA())</f>
        <v>1300</v>
      </c>
      <c r="G38" s="12" t="e">
        <f ca="1">E38+I38-I38</f>
        <v>#N/A</v>
      </c>
      <c r="H38" s="12" t="e">
        <f ca="1">E38+J38-J38</f>
        <v>#N/A</v>
      </c>
      <c r="I38" s="12" t="e">
        <f>IF(C38="x",NA(),IF(D38&gt;=0,D38,NA()))</f>
        <v>#N/A</v>
      </c>
      <c r="J38" s="12" t="e">
        <f>IF(C38="x",NA(),IF(D38&lt;0,-D38,NA()))</f>
        <v>#N/A</v>
      </c>
      <c r="K38" s="12" t="e">
        <f>IF(C38="x",NA(),IF(D38&gt;=0,E38-D38,E38))</f>
        <v>#N/A</v>
      </c>
      <c r="L38" s="12" t="e">
        <f>NA()</f>
        <v>#N/A</v>
      </c>
      <c r="M38" s="16"/>
      <c r="Q38" s="14" t="s">
        <v>51</v>
      </c>
      <c r="R38" s="15" t="s">
        <v>50</v>
      </c>
      <c r="S38" s="14">
        <v>0</v>
      </c>
      <c r="T38" s="13">
        <f ca="1">OFFSET(T38,-1,0,1,1)+S38</f>
        <v>1300</v>
      </c>
      <c r="U38" s="12">
        <f ca="1">IF(R38="x",T38,NA())</f>
        <v>1300</v>
      </c>
      <c r="V38" s="12" t="e">
        <f ca="1">T38+X38-X38</f>
        <v>#N/A</v>
      </c>
      <c r="W38" s="12" t="e">
        <f ca="1">T38+Y38-Y38</f>
        <v>#N/A</v>
      </c>
      <c r="X38" s="12" t="e">
        <f>IF(R38="x",NA(),IF(S38&gt;=0,S38,NA()))</f>
        <v>#N/A</v>
      </c>
      <c r="Y38" s="12" t="e">
        <f>IF(R38="x",NA(),IF(S38&lt;0,-S38,NA()))</f>
        <v>#N/A</v>
      </c>
      <c r="Z38" s="12" t="e">
        <f>IF(R38="x",NA(),IF(S38&gt;=0,T38-S38,T38))</f>
        <v>#N/A</v>
      </c>
      <c r="AA38" s="12" t="e">
        <f>IF(R38="x",NA(),IF(S38&gt;=0,IF(T38&lt;0,-S38,S38),NA()))</f>
        <v>#N/A</v>
      </c>
      <c r="AB38" s="12" t="e">
        <f>IF(R38="x",NA(),IF(S38&lt;0,IF(MAX(T38,T38-S38)&lt;0,S38,-S38),NA()))</f>
        <v>#N/A</v>
      </c>
      <c r="AC38" s="11">
        <f>-(ROW()-ROW($Q$38)-0.5)/ROWS($Q$27:$Q$38)</f>
        <v>4.1666666666666664E-2</v>
      </c>
      <c r="AD38" s="11" t="e">
        <f>NA()</f>
        <v>#N/A</v>
      </c>
    </row>
  </sheetData>
  <conditionalFormatting sqref="E27:L38">
    <cfRule type="expression" dxfId="18" priority="5">
      <formula>ISERROR(E27)</formula>
    </cfRule>
  </conditionalFormatting>
  <conditionalFormatting sqref="T27:AA27 AC27:AD38 T28:Z38">
    <cfRule type="expression" dxfId="17" priority="4">
      <formula>ISERROR(T27)</formula>
    </cfRule>
  </conditionalFormatting>
  <conditionalFormatting sqref="AA28:AA37">
    <cfRule type="expression" dxfId="16" priority="2">
      <formula>ISERROR(AA28)</formula>
    </cfRule>
  </conditionalFormatting>
  <conditionalFormatting sqref="AA38:AB38">
    <cfRule type="expression" dxfId="15" priority="1">
      <formula>ISERROR(AA38)</formula>
    </cfRule>
  </conditionalFormatting>
  <conditionalFormatting sqref="AB27:AB37">
    <cfRule type="expression" dxfId="14" priority="3">
      <formula>ISERROR(AB27)</formula>
    </cfRule>
  </conditionalFormatting>
  <pageMargins left="0.7" right="0.7" top="0.25" bottom="0.75" header="0.3" footer="0.3"/>
  <pageSetup fitToHeight="0" orientation="portrait" r:id="rId1"/>
  <headerFooter>
    <oddFooter>&amp;L&amp;"Arial,Regular"&amp;8&amp;K01+049https://www.vertex42.com/ExcelTemplates/waterfall-chart.html&amp;R&amp;"Arial,Regular"&amp;8&amp;K01+049Waterfall Chart Template by Vertex42.com</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3656-DF98-44FA-ADEA-F1DCFA299D2D}">
  <sheetPr>
    <pageSetUpPr fitToPage="1"/>
  </sheetPr>
  <dimension ref="A1:BP38"/>
  <sheetViews>
    <sheetView showGridLines="0" showRuler="0" zoomScaleNormal="100" zoomScalePageLayoutView="70" workbookViewId="0">
      <selection activeCell="X12" sqref="X12"/>
    </sheetView>
  </sheetViews>
  <sheetFormatPr defaultColWidth="8.85546875" defaultRowHeight="30" customHeight="1" x14ac:dyDescent="0.25"/>
  <cols>
    <col min="1" max="1" width="4.7109375" style="26" customWidth="1"/>
    <col min="2" max="2" width="30.7109375" customWidth="1"/>
    <col min="3" max="3" width="13.28515625" bestFit="1" customWidth="1"/>
    <col min="4" max="4" width="20.5703125" customWidth="1"/>
    <col min="5" max="5" width="15.7109375" customWidth="1"/>
    <col min="6" max="6" width="10.42578125" style="1"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38"/>
      <c r="B2" s="94" t="s">
        <v>125</v>
      </c>
      <c r="C2" s="94"/>
      <c r="D2" s="94"/>
      <c r="E2" s="94"/>
      <c r="F2" s="94"/>
      <c r="G2" s="94"/>
      <c r="H2" s="94"/>
      <c r="I2" s="93"/>
      <c r="J2" s="93"/>
      <c r="K2" s="93"/>
      <c r="L2" s="93"/>
      <c r="M2" s="93"/>
      <c r="N2" s="93"/>
      <c r="O2" s="92"/>
      <c r="P2" s="92"/>
      <c r="Q2" s="92"/>
      <c r="R2" s="92"/>
      <c r="S2" s="92"/>
      <c r="T2" s="92"/>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row>
    <row r="3" spans="1:68" ht="19.899999999999999" customHeight="1" x14ac:dyDescent="0.25">
      <c r="A3" s="38"/>
      <c r="B3" s="90"/>
      <c r="C3" s="89"/>
      <c r="D3" s="87"/>
      <c r="E3" s="87"/>
      <c r="F3" s="88"/>
      <c r="G3" s="87"/>
      <c r="H3" s="87"/>
      <c r="I3" s="86"/>
      <c r="J3" s="31"/>
      <c r="K3" s="31"/>
      <c r="L3" s="31"/>
    </row>
    <row r="4" spans="1:68" ht="30" customHeight="1" x14ac:dyDescent="0.25">
      <c r="A4" s="38"/>
      <c r="B4" s="85" t="s">
        <v>124</v>
      </c>
      <c r="C4" s="84"/>
      <c r="D4" s="64"/>
      <c r="E4" s="36"/>
      <c r="F4" s="74"/>
      <c r="G4" s="83" t="s">
        <v>123</v>
      </c>
      <c r="H4" s="36"/>
      <c r="I4" s="82" t="s">
        <v>122</v>
      </c>
      <c r="J4" s="82"/>
      <c r="K4" s="82"/>
      <c r="L4" s="82"/>
      <c r="N4" s="81" t="s">
        <v>121</v>
      </c>
      <c r="O4" s="81"/>
      <c r="P4" s="81"/>
      <c r="Q4" s="81"/>
      <c r="S4" s="80" t="s">
        <v>120</v>
      </c>
      <c r="T4" s="80"/>
      <c r="U4" s="80"/>
      <c r="V4" s="80"/>
      <c r="X4" s="79" t="s">
        <v>119</v>
      </c>
      <c r="Y4" s="79"/>
      <c r="Z4" s="79"/>
      <c r="AA4" s="79"/>
      <c r="AC4" s="78" t="s">
        <v>118</v>
      </c>
      <c r="AD4" s="78"/>
      <c r="AE4" s="78"/>
      <c r="AF4" s="78"/>
    </row>
    <row r="5" spans="1:68" ht="30" customHeight="1" x14ac:dyDescent="0.25">
      <c r="A5" s="38"/>
      <c r="B5" s="77" t="s">
        <v>117</v>
      </c>
      <c r="C5" s="64"/>
      <c r="D5" s="64"/>
      <c r="E5" s="36"/>
      <c r="F5" s="74"/>
      <c r="G5" s="36"/>
      <c r="H5" s="36"/>
    </row>
    <row r="6" spans="1:68" ht="30" customHeight="1" x14ac:dyDescent="0.35">
      <c r="A6" s="38"/>
      <c r="B6" s="69" t="s">
        <v>116</v>
      </c>
      <c r="C6" s="76" cm="1">
        <f t="array" aca="1" ref="C6" ca="1">IFERROR(IF(MIN(Milestones4352[Start])=0,TODAY(),B11(Milestones4352[Start])),TODAY())</f>
        <v>45529</v>
      </c>
      <c r="D6" s="75"/>
      <c r="E6" s="36"/>
      <c r="F6" s="74"/>
      <c r="G6" s="36"/>
      <c r="H6" s="36"/>
      <c r="I6" s="73" t="str">
        <f ca="1">TEXT(I7,"mmmm")</f>
        <v>August</v>
      </c>
      <c r="J6" s="73"/>
      <c r="K6" s="73"/>
      <c r="L6" s="73"/>
      <c r="M6" s="73"/>
      <c r="N6" s="73"/>
      <c r="O6" s="73"/>
      <c r="P6" s="73" t="str">
        <f ca="1">IF(TEXT(P7,"mmmm")=I6,"",TEXT(P7,"mmmm"))</f>
        <v>September</v>
      </c>
      <c r="Q6" s="73"/>
      <c r="R6" s="73"/>
      <c r="S6" s="73"/>
      <c r="T6" s="73"/>
      <c r="U6" s="73"/>
      <c r="V6" s="73"/>
      <c r="W6" s="73" t="str">
        <f ca="1">IF(OR(TEXT(W7,"mmmm")=P6,TEXT(W7,"mmmm")=I6),"",TEXT(W7,"mmmm"))</f>
        <v/>
      </c>
      <c r="X6" s="73"/>
      <c r="Y6" s="73"/>
      <c r="Z6" s="73"/>
      <c r="AA6" s="73"/>
      <c r="AB6" s="73"/>
      <c r="AC6" s="73"/>
      <c r="AD6" s="73" t="str">
        <f ca="1">IF(OR(TEXT(AD7,"mmmm")=W6,TEXT(AD7,"mmmm")=P6,TEXT(AD7,"mmmm")=I6),"",TEXT(AD7,"mmmm"))</f>
        <v/>
      </c>
      <c r="AE6" s="73"/>
      <c r="AF6" s="73"/>
      <c r="AG6" s="73"/>
      <c r="AH6" s="73"/>
      <c r="AI6" s="73"/>
      <c r="AJ6" s="73"/>
      <c r="AK6" s="73" t="str">
        <f ca="1">IF(OR(TEXT(AK7,"mmmm")=AD6,TEXT(AK7,"mmmm")=W6,TEXT(AK7,"mmmm")=P6,TEXT(AK7,"mmmm")=I6),"",TEXT(AK7,"mmmm"))</f>
        <v/>
      </c>
      <c r="AL6" s="73"/>
      <c r="AM6" s="73"/>
      <c r="AN6" s="73"/>
      <c r="AO6" s="73"/>
      <c r="AP6" s="73"/>
      <c r="AQ6" s="73"/>
      <c r="AR6" s="73" t="str">
        <f ca="1">IF(OR(TEXT(AR7,"mmmm")=AK6,TEXT(AR7,"mmmm")=AD6,TEXT(AR7,"mmmm")=W6,TEXT(AR7,"mmmm")=P6),"",TEXT(AR7,"mmmm"))</f>
        <v>October</v>
      </c>
      <c r="AS6" s="73"/>
      <c r="AT6" s="73"/>
      <c r="AU6" s="73"/>
      <c r="AV6" s="73"/>
      <c r="AW6" s="73"/>
      <c r="AX6" s="72"/>
      <c r="AY6" s="72" t="str">
        <f ca="1">IF(OR(TEXT(AY7,"mmmm")=AR6,TEXT(AY7,"mmmm")=AK6,TEXT(AY7,"mmmm")=AD6,TEXT(AY7,"mmmm")=W6),"",TEXT(AY7,"mmmm"))</f>
        <v/>
      </c>
      <c r="AZ6" s="72"/>
      <c r="BA6" s="72"/>
      <c r="BB6" s="71"/>
      <c r="BC6" s="70"/>
      <c r="BD6" s="70"/>
      <c r="BE6" s="70"/>
      <c r="BF6" s="70" t="str">
        <f ca="1">IF(OR(TEXT(BF7,"mmmm")=AY6,TEXT(BF7,"mmmm")=AR6,TEXT(BF7,"mmmm")=AK6,TEXT(BF7,"mmmm")=AD6),"",TEXT(BF7,"mmmm"))</f>
        <v/>
      </c>
      <c r="BG6" s="70"/>
      <c r="BH6" s="70"/>
      <c r="BI6" s="70"/>
      <c r="BJ6" s="70"/>
      <c r="BK6" s="70"/>
      <c r="BL6" s="70"/>
    </row>
    <row r="7" spans="1:68" ht="30" customHeight="1" x14ac:dyDescent="0.25">
      <c r="A7" s="38"/>
      <c r="B7" s="69" t="s">
        <v>115</v>
      </c>
      <c r="C7" s="68">
        <v>5</v>
      </c>
      <c r="D7" s="64"/>
      <c r="E7" s="36"/>
      <c r="F7" s="36"/>
      <c r="G7" s="36"/>
      <c r="H7" s="63"/>
      <c r="I7" s="67">
        <f ca="1">IFERROR(Project_Start+Scrolling_Increment,TODAY())</f>
        <v>45534</v>
      </c>
      <c r="J7" s="66">
        <f ca="1">I7+1</f>
        <v>45535</v>
      </c>
      <c r="K7" s="66">
        <f ca="1">J7+1</f>
        <v>45536</v>
      </c>
      <c r="L7" s="66">
        <f ca="1">K7+1</f>
        <v>45537</v>
      </c>
      <c r="M7" s="66">
        <f ca="1">L7+1</f>
        <v>45538</v>
      </c>
      <c r="N7" s="66">
        <f ca="1">M7+1</f>
        <v>45539</v>
      </c>
      <c r="O7" s="65">
        <f ca="1">N7+1</f>
        <v>45540</v>
      </c>
      <c r="P7" s="66">
        <f ca="1">O7+1</f>
        <v>45541</v>
      </c>
      <c r="Q7" s="66">
        <f ca="1">P7+1</f>
        <v>45542</v>
      </c>
      <c r="R7" s="66">
        <f ca="1">Q7+1</f>
        <v>45543</v>
      </c>
      <c r="S7" s="66">
        <f ca="1">R7+1</f>
        <v>45544</v>
      </c>
      <c r="T7" s="66">
        <f ca="1">S7+1</f>
        <v>45545</v>
      </c>
      <c r="U7" s="66">
        <f ca="1">T7+1</f>
        <v>45546</v>
      </c>
      <c r="V7" s="65">
        <f ca="1">U7+1</f>
        <v>45547</v>
      </c>
      <c r="W7" s="66">
        <f ca="1">V7+1</f>
        <v>45548</v>
      </c>
      <c r="X7" s="66">
        <f ca="1">W7+1</f>
        <v>45549</v>
      </c>
      <c r="Y7" s="66">
        <f ca="1">X7+1</f>
        <v>45550</v>
      </c>
      <c r="Z7" s="66">
        <f ca="1">Y7+1</f>
        <v>45551</v>
      </c>
      <c r="AA7" s="66">
        <f ca="1">Z7+1</f>
        <v>45552</v>
      </c>
      <c r="AB7" s="66">
        <f ca="1">AA7+1</f>
        <v>45553</v>
      </c>
      <c r="AC7" s="65">
        <f ca="1">AB7+1</f>
        <v>45554</v>
      </c>
      <c r="AD7" s="66">
        <f ca="1">AC7+1</f>
        <v>45555</v>
      </c>
      <c r="AE7" s="66">
        <f ca="1">AD7+1</f>
        <v>45556</v>
      </c>
      <c r="AF7" s="66">
        <f ca="1">AE7+1</f>
        <v>45557</v>
      </c>
      <c r="AG7" s="66">
        <f ca="1">AF7+1</f>
        <v>45558</v>
      </c>
      <c r="AH7" s="66">
        <f ca="1">AG7+1</f>
        <v>45559</v>
      </c>
      <c r="AI7" s="66">
        <f ca="1">AH7+1</f>
        <v>45560</v>
      </c>
      <c r="AJ7" s="65">
        <f ca="1">AI7+1</f>
        <v>45561</v>
      </c>
      <c r="AK7" s="66">
        <f ca="1">AJ7+1</f>
        <v>45562</v>
      </c>
      <c r="AL7" s="66">
        <f ca="1">AK7+1</f>
        <v>45563</v>
      </c>
      <c r="AM7" s="66">
        <f ca="1">AL7+1</f>
        <v>45564</v>
      </c>
      <c r="AN7" s="66">
        <f ca="1">AM7+1</f>
        <v>45565</v>
      </c>
      <c r="AO7" s="66">
        <f ca="1">AN7+1</f>
        <v>45566</v>
      </c>
      <c r="AP7" s="66">
        <f ca="1">AO7+1</f>
        <v>45567</v>
      </c>
      <c r="AQ7" s="65">
        <f ca="1">AP7+1</f>
        <v>45568</v>
      </c>
      <c r="AR7" s="66">
        <f ca="1">AQ7+1</f>
        <v>45569</v>
      </c>
      <c r="AS7" s="66">
        <f ca="1">AR7+1</f>
        <v>45570</v>
      </c>
      <c r="AT7" s="66">
        <f ca="1">AS7+1</f>
        <v>45571</v>
      </c>
      <c r="AU7" s="66">
        <f ca="1">AT7+1</f>
        <v>45572</v>
      </c>
      <c r="AV7" s="66">
        <f ca="1">AU7+1</f>
        <v>45573</v>
      </c>
      <c r="AW7" s="66">
        <f ca="1">AV7+1</f>
        <v>45574</v>
      </c>
      <c r="AX7" s="65">
        <f ca="1">AW7+1</f>
        <v>45575</v>
      </c>
      <c r="AY7" s="66">
        <f ca="1">AX7+1</f>
        <v>45576</v>
      </c>
      <c r="AZ7" s="66">
        <f ca="1">AY7+1</f>
        <v>45577</v>
      </c>
      <c r="BA7" s="66">
        <f ca="1">AZ7+1</f>
        <v>45578</v>
      </c>
      <c r="BB7" s="66">
        <f ca="1">BA7+1</f>
        <v>45579</v>
      </c>
      <c r="BC7" s="66">
        <f ca="1">BB7+1</f>
        <v>45580</v>
      </c>
      <c r="BD7" s="66">
        <f ca="1">BC7+1</f>
        <v>45581</v>
      </c>
      <c r="BE7" s="65">
        <f ca="1">BD7+1</f>
        <v>45582</v>
      </c>
      <c r="BF7" s="66">
        <f ca="1">BE7+1</f>
        <v>45583</v>
      </c>
      <c r="BG7" s="66">
        <f ca="1">BF7+1</f>
        <v>45584</v>
      </c>
      <c r="BH7" s="66">
        <f ca="1">BG7+1</f>
        <v>45585</v>
      </c>
      <c r="BI7" s="66">
        <f ca="1">BH7+1</f>
        <v>45586</v>
      </c>
      <c r="BJ7" s="66">
        <f ca="1">BI7+1</f>
        <v>45587</v>
      </c>
      <c r="BK7" s="66">
        <f ca="1">BJ7+1</f>
        <v>45588</v>
      </c>
      <c r="BL7" s="65">
        <f ca="1">BK7+1</f>
        <v>45589</v>
      </c>
    </row>
    <row r="8" spans="1:68" ht="19.899999999999999" customHeight="1" x14ac:dyDescent="0.25">
      <c r="A8" s="38"/>
      <c r="B8" s="64"/>
      <c r="C8" s="64"/>
      <c r="D8" s="64"/>
      <c r="E8" s="36"/>
      <c r="F8" s="36"/>
      <c r="G8" s="36"/>
      <c r="H8" s="63"/>
      <c r="I8" s="62"/>
      <c r="J8" s="59"/>
      <c r="K8" s="59"/>
      <c r="L8" s="59"/>
      <c r="M8" s="59"/>
      <c r="N8" s="59"/>
      <c r="O8" s="59"/>
      <c r="P8" s="61"/>
      <c r="Q8" s="59"/>
      <c r="R8" s="59"/>
      <c r="S8" s="59"/>
      <c r="T8" s="59"/>
      <c r="U8" s="59"/>
      <c r="V8" s="60"/>
      <c r="W8" s="59"/>
      <c r="X8" s="59"/>
      <c r="Y8" s="59"/>
      <c r="Z8" s="59"/>
      <c r="AA8" s="59"/>
      <c r="AB8" s="59"/>
      <c r="AC8" s="60"/>
      <c r="AD8" s="59"/>
      <c r="AE8" s="59"/>
      <c r="AF8" s="59"/>
      <c r="AG8" s="59"/>
      <c r="AH8" s="59"/>
      <c r="AI8" s="59"/>
      <c r="AJ8" s="60"/>
      <c r="AK8" s="59"/>
      <c r="AL8" s="59"/>
      <c r="AM8" s="59"/>
      <c r="AN8" s="59"/>
      <c r="AO8" s="59"/>
      <c r="AP8" s="59"/>
      <c r="AQ8" s="60"/>
      <c r="AR8" s="59"/>
      <c r="AS8" s="59"/>
      <c r="AT8" s="59"/>
      <c r="AU8" s="59"/>
      <c r="AV8" s="59"/>
      <c r="AW8" s="59"/>
      <c r="AX8" s="60"/>
      <c r="AY8" s="59"/>
      <c r="AZ8" s="59"/>
      <c r="BA8" s="59"/>
      <c r="BB8" s="59"/>
      <c r="BC8" s="59"/>
      <c r="BD8" s="59"/>
      <c r="BE8" s="60"/>
      <c r="BF8" s="59"/>
      <c r="BG8" s="59"/>
      <c r="BH8" s="59"/>
      <c r="BI8" s="59"/>
      <c r="BJ8" s="59"/>
      <c r="BK8" s="59"/>
      <c r="BL8" s="58"/>
    </row>
    <row r="9" spans="1:68" ht="40.15" customHeight="1" x14ac:dyDescent="0.25">
      <c r="A9" s="38"/>
      <c r="B9" s="57" t="s">
        <v>114</v>
      </c>
      <c r="C9" s="56" t="s">
        <v>113</v>
      </c>
      <c r="D9" s="56" t="s">
        <v>112</v>
      </c>
      <c r="E9" s="56" t="s">
        <v>111</v>
      </c>
      <c r="F9" s="56" t="s">
        <v>110</v>
      </c>
      <c r="G9" s="56" t="s">
        <v>109</v>
      </c>
      <c r="H9" s="55"/>
      <c r="I9" s="54" t="str">
        <f ca="1">LEFT(TEXT(I7,"ddd"),1)</f>
        <v>F</v>
      </c>
      <c r="J9" s="54" t="str">
        <f ca="1">LEFT(TEXT(J7,"ddd"),1)</f>
        <v>S</v>
      </c>
      <c r="K9" s="54" t="str">
        <f ca="1">LEFT(TEXT(K7,"ddd"),1)</f>
        <v>S</v>
      </c>
      <c r="L9" s="54" t="str">
        <f ca="1">LEFT(TEXT(L7,"ddd"),1)</f>
        <v>M</v>
      </c>
      <c r="M9" s="54" t="str">
        <f ca="1">LEFT(TEXT(M7,"ddd"),1)</f>
        <v>T</v>
      </c>
      <c r="N9" s="54" t="str">
        <f ca="1">LEFT(TEXT(N7,"ddd"),1)</f>
        <v>W</v>
      </c>
      <c r="O9" s="54" t="str">
        <f ca="1">LEFT(TEXT(O7,"ddd"),1)</f>
        <v>T</v>
      </c>
      <c r="P9" s="54" t="str">
        <f ca="1">LEFT(TEXT(P7,"ddd"),1)</f>
        <v>F</v>
      </c>
      <c r="Q9" s="54" t="str">
        <f ca="1">LEFT(TEXT(Q7,"ddd"),1)</f>
        <v>S</v>
      </c>
      <c r="R9" s="54" t="str">
        <f ca="1">LEFT(TEXT(R7,"ddd"),1)</f>
        <v>S</v>
      </c>
      <c r="S9" s="54" t="str">
        <f ca="1">LEFT(TEXT(S7,"ddd"),1)</f>
        <v>M</v>
      </c>
      <c r="T9" s="54" t="str">
        <f ca="1">LEFT(TEXT(T7,"ddd"),1)</f>
        <v>T</v>
      </c>
      <c r="U9" s="54" t="str">
        <f ca="1">LEFT(TEXT(U7,"ddd"),1)</f>
        <v>W</v>
      </c>
      <c r="V9" s="54" t="str">
        <f ca="1">LEFT(TEXT(V7,"ddd"),1)</f>
        <v>T</v>
      </c>
      <c r="W9" s="54" t="str">
        <f ca="1">LEFT(TEXT(W7,"ddd"),1)</f>
        <v>F</v>
      </c>
      <c r="X9" s="54" t="str">
        <f ca="1">LEFT(TEXT(X7,"ddd"),1)</f>
        <v>S</v>
      </c>
      <c r="Y9" s="54" t="str">
        <f ca="1">LEFT(TEXT(Y7,"ddd"),1)</f>
        <v>S</v>
      </c>
      <c r="Z9" s="54" t="str">
        <f ca="1">LEFT(TEXT(Z7,"ddd"),1)</f>
        <v>M</v>
      </c>
      <c r="AA9" s="54" t="str">
        <f ca="1">LEFT(TEXT(AA7,"ddd"),1)</f>
        <v>T</v>
      </c>
      <c r="AB9" s="54" t="str">
        <f ca="1">LEFT(TEXT(AB7,"ddd"),1)</f>
        <v>W</v>
      </c>
      <c r="AC9" s="54" t="str">
        <f ca="1">LEFT(TEXT(AC7,"ddd"),1)</f>
        <v>T</v>
      </c>
      <c r="AD9" s="54" t="str">
        <f ca="1">LEFT(TEXT(AD7,"ddd"),1)</f>
        <v>F</v>
      </c>
      <c r="AE9" s="54" t="str">
        <f ca="1">LEFT(TEXT(AE7,"ddd"),1)</f>
        <v>S</v>
      </c>
      <c r="AF9" s="54" t="str">
        <f ca="1">LEFT(TEXT(AF7,"ddd"),1)</f>
        <v>S</v>
      </c>
      <c r="AG9" s="54" t="str">
        <f ca="1">LEFT(TEXT(AG7,"ddd"),1)</f>
        <v>M</v>
      </c>
      <c r="AH9" s="54" t="str">
        <f ca="1">LEFT(TEXT(AH7,"ddd"),1)</f>
        <v>T</v>
      </c>
      <c r="AI9" s="54" t="str">
        <f ca="1">LEFT(TEXT(AI7,"ddd"),1)</f>
        <v>W</v>
      </c>
      <c r="AJ9" s="54" t="str">
        <f ca="1">LEFT(TEXT(AJ7,"ddd"),1)</f>
        <v>T</v>
      </c>
      <c r="AK9" s="54" t="str">
        <f ca="1">LEFT(TEXT(AK7,"ddd"),1)</f>
        <v>F</v>
      </c>
      <c r="AL9" s="54" t="str">
        <f ca="1">LEFT(TEXT(AL7,"ddd"),1)</f>
        <v>S</v>
      </c>
      <c r="AM9" s="54" t="str">
        <f ca="1">LEFT(TEXT(AM7,"ddd"),1)</f>
        <v>S</v>
      </c>
      <c r="AN9" s="54" t="str">
        <f ca="1">LEFT(TEXT(AN7,"ddd"),1)</f>
        <v>M</v>
      </c>
      <c r="AO9" s="54" t="str">
        <f ca="1">LEFT(TEXT(AO7,"ddd"),1)</f>
        <v>T</v>
      </c>
      <c r="AP9" s="54" t="str">
        <f ca="1">LEFT(TEXT(AP7,"ddd"),1)</f>
        <v>W</v>
      </c>
      <c r="AQ9" s="54" t="str">
        <f ca="1">LEFT(TEXT(AQ7,"ddd"),1)</f>
        <v>T</v>
      </c>
      <c r="AR9" s="54" t="str">
        <f ca="1">LEFT(TEXT(AR7,"ddd"),1)</f>
        <v>F</v>
      </c>
      <c r="AS9" s="54" t="str">
        <f ca="1">LEFT(TEXT(AS7,"ddd"),1)</f>
        <v>S</v>
      </c>
      <c r="AT9" s="54" t="str">
        <f ca="1">LEFT(TEXT(AT7,"ddd"),1)</f>
        <v>S</v>
      </c>
      <c r="AU9" s="54" t="str">
        <f ca="1">LEFT(TEXT(AU7,"ddd"),1)</f>
        <v>M</v>
      </c>
      <c r="AV9" s="54" t="str">
        <f ca="1">LEFT(TEXT(AV7,"ddd"),1)</f>
        <v>T</v>
      </c>
      <c r="AW9" s="54" t="str">
        <f ca="1">LEFT(TEXT(AW7,"ddd"),1)</f>
        <v>W</v>
      </c>
      <c r="AX9" s="54" t="str">
        <f ca="1">LEFT(TEXT(AX7,"ddd"),1)</f>
        <v>T</v>
      </c>
      <c r="AY9" s="54" t="str">
        <f ca="1">LEFT(TEXT(AY7,"ddd"),1)</f>
        <v>F</v>
      </c>
      <c r="AZ9" s="54" t="str">
        <f ca="1">LEFT(TEXT(AZ7,"ddd"),1)</f>
        <v>S</v>
      </c>
      <c r="BA9" s="54" t="str">
        <f ca="1">LEFT(TEXT(BA7,"ddd"),1)</f>
        <v>S</v>
      </c>
      <c r="BB9" s="54" t="str">
        <f ca="1">LEFT(TEXT(BB7,"ddd"),1)</f>
        <v>M</v>
      </c>
      <c r="BC9" s="54" t="str">
        <f ca="1">LEFT(TEXT(BC7,"ddd"),1)</f>
        <v>T</v>
      </c>
      <c r="BD9" s="54" t="str">
        <f ca="1">LEFT(TEXT(BD7,"ddd"),1)</f>
        <v>W</v>
      </c>
      <c r="BE9" s="54" t="str">
        <f ca="1">LEFT(TEXT(BE7,"ddd"),1)</f>
        <v>T</v>
      </c>
      <c r="BF9" s="54" t="str">
        <f ca="1">LEFT(TEXT(BF7,"ddd"),1)</f>
        <v>F</v>
      </c>
      <c r="BG9" s="54" t="str">
        <f ca="1">LEFT(TEXT(BG7,"ddd"),1)</f>
        <v>S</v>
      </c>
      <c r="BH9" s="54" t="str">
        <f ca="1">LEFT(TEXT(BH7,"ddd"),1)</f>
        <v>S</v>
      </c>
      <c r="BI9" s="54" t="str">
        <f ca="1">LEFT(TEXT(BI7,"ddd"),1)</f>
        <v>M</v>
      </c>
      <c r="BJ9" s="54" t="str">
        <f ca="1">LEFT(TEXT(BJ7,"ddd"),1)</f>
        <v>T</v>
      </c>
      <c r="BK9" s="54" t="str">
        <f ca="1">LEFT(TEXT(BK7,"ddd"),1)</f>
        <v>W</v>
      </c>
      <c r="BL9" s="54" t="str">
        <f ca="1">LEFT(TEXT(BL7,"ddd"),1)</f>
        <v>T</v>
      </c>
    </row>
    <row r="10" spans="1:68" ht="30" hidden="1" customHeight="1" thickBot="1" x14ac:dyDescent="0.3">
      <c r="B10" s="53"/>
      <c r="C10" s="51"/>
      <c r="D10" s="52"/>
      <c r="E10" s="51"/>
      <c r="F10" s="50"/>
      <c r="G10" s="49"/>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row>
    <row r="11" spans="1:68" s="31" customFormat="1" ht="40.15" customHeight="1" x14ac:dyDescent="0.25">
      <c r="A11" s="38"/>
      <c r="B11" s="46" t="s">
        <v>108</v>
      </c>
      <c r="C11" s="33"/>
      <c r="D11" s="33"/>
      <c r="E11" s="43"/>
      <c r="F11" s="42"/>
      <c r="G11" s="41"/>
      <c r="H11" s="33"/>
      <c r="I11" s="40" t="str">
        <f ca="1">IF(AND($C11="Goal",I$7&gt;=$F11,I$7&lt;=$F11+$G11-1),2,IF(AND($C11="Milestone",I$7&gt;=$F11,I$7&lt;=$F11+$G11-1),1,""))</f>
        <v/>
      </c>
      <c r="J11" s="40" t="str">
        <f ca="1">IF(AND($C11="Goal",J$7&gt;=$F11,J$7&lt;=$F11+$G11-1),2,IF(AND($C11="Milestone",J$7&gt;=$F11,J$7&lt;=$F11+$G11-1),1,""))</f>
        <v/>
      </c>
      <c r="K11" s="40" t="str">
        <f ca="1">IF(AND($C11="Goal",K$7&gt;=$F11,K$7&lt;=$F11+$G11-1),2,IF(AND($C11="Milestone",K$7&gt;=$F11,K$7&lt;=$F11+$G11-1),1,""))</f>
        <v/>
      </c>
      <c r="L11" s="40" t="str">
        <f ca="1">IF(AND($C11="Goal",L$7&gt;=$F11,L$7&lt;=$F11+$G11-1),2,IF(AND($C11="Milestone",L$7&gt;=$F11,L$7&lt;=$F11+$G11-1),1,""))</f>
        <v/>
      </c>
      <c r="M11" s="40" t="str">
        <f ca="1">IF(AND($C11="Goal",M$7&gt;=$F11,M$7&lt;=$F11+$G11-1),2,IF(AND($C11="Milestone",M$7&gt;=$F11,M$7&lt;=$F11+$G11-1),1,""))</f>
        <v/>
      </c>
      <c r="N11" s="40" t="str">
        <f ca="1">IF(AND($C11="Goal",N$7&gt;=$F11,N$7&lt;=$F11+$G11-1),2,IF(AND($C11="Milestone",N$7&gt;=$F11,N$7&lt;=$F11+$G11-1),1,""))</f>
        <v/>
      </c>
      <c r="O11" s="40" t="str">
        <f ca="1">IF(AND($C11="Goal",O$7&gt;=$F11,O$7&lt;=$F11+$G11-1),2,IF(AND($C11="Milestone",O$7&gt;=$F11,O$7&lt;=$F11+$G11-1),1,""))</f>
        <v/>
      </c>
      <c r="P11" s="40" t="str">
        <f ca="1">IF(AND($C11="Goal",P$7&gt;=$F11,P$7&lt;=$F11+$G11-1),2,IF(AND($C11="Milestone",P$7&gt;=$F11,P$7&lt;=$F11+$G11-1),1,""))</f>
        <v/>
      </c>
      <c r="Q11" s="40" t="str">
        <f ca="1">IF(AND($C11="Goal",Q$7&gt;=$F11,Q$7&lt;=$F11+$G11-1),2,IF(AND($C11="Milestone",Q$7&gt;=$F11,Q$7&lt;=$F11+$G11-1),1,""))</f>
        <v/>
      </c>
      <c r="R11" s="40" t="str">
        <f ca="1">IF(AND($C11="Goal",R$7&gt;=$F11,R$7&lt;=$F11+$G11-1),2,IF(AND($C11="Milestone",R$7&gt;=$F11,R$7&lt;=$F11+$G11-1),1,""))</f>
        <v/>
      </c>
      <c r="S11" s="40" t="str">
        <f ca="1">IF(AND($C11="Goal",S$7&gt;=$F11,S$7&lt;=$F11+$G11-1),2,IF(AND($C11="Milestone",S$7&gt;=$F11,S$7&lt;=$F11+$G11-1),1,""))</f>
        <v/>
      </c>
      <c r="T11" s="40" t="str">
        <f ca="1">IF(AND($C11="Goal",T$7&gt;=$F11,T$7&lt;=$F11+$G11-1),2,IF(AND($C11="Milestone",T$7&gt;=$F11,T$7&lt;=$F11+$G11-1),1,""))</f>
        <v/>
      </c>
      <c r="U11" s="40" t="str">
        <f ca="1">IF(AND($C11="Goal",U$7&gt;=$F11,U$7&lt;=$F11+$G11-1),2,IF(AND($C11="Milestone",U$7&gt;=$F11,U$7&lt;=$F11+$G11-1),1,""))</f>
        <v/>
      </c>
      <c r="V11" s="40" t="str">
        <f ca="1">IF(AND($C11="Goal",V$7&gt;=$F11,V$7&lt;=$F11+$G11-1),2,IF(AND($C11="Milestone",V$7&gt;=$F11,V$7&lt;=$F11+$G11-1),1,""))</f>
        <v/>
      </c>
      <c r="W11" s="40" t="str">
        <f ca="1">IF(AND($C11="Goal",W$7&gt;=$F11,W$7&lt;=$F11+$G11-1),2,IF(AND($C11="Milestone",W$7&gt;=$F11,W$7&lt;=$F11+$G11-1),1,""))</f>
        <v/>
      </c>
      <c r="X11" s="40" t="str">
        <f ca="1">IF(AND($C11="Goal",X$7&gt;=$F11,X$7&lt;=$F11+$G11-1),2,IF(AND($C11="Milestone",X$7&gt;=$F11,X$7&lt;=$F11+$G11-1),1,""))</f>
        <v/>
      </c>
      <c r="Y11" s="40" t="str">
        <f ca="1">IF(AND($C11="Goal",Y$7&gt;=$F11,Y$7&lt;=$F11+$G11-1),2,IF(AND($C11="Milestone",Y$7&gt;=$F11,Y$7&lt;=$F11+$G11-1),1,""))</f>
        <v/>
      </c>
      <c r="Z11" s="40" t="str">
        <f ca="1">IF(AND($C11="Goal",Z$7&gt;=$F11,Z$7&lt;=$F11+$G11-1),2,IF(AND($C11="Milestone",Z$7&gt;=$F11,Z$7&lt;=$F11+$G11-1),1,""))</f>
        <v/>
      </c>
      <c r="AA11" s="40" t="str">
        <f ca="1">IF(AND($C11="Goal",AA$7&gt;=$F11,AA$7&lt;=$F11+$G11-1),2,IF(AND($C11="Milestone",AA$7&gt;=$F11,AA$7&lt;=$F11+$G11-1),1,""))</f>
        <v/>
      </c>
      <c r="AB11" s="40" t="str">
        <f ca="1">IF(AND($C11="Goal",AB$7&gt;=$F11,AB$7&lt;=$F11+$G11-1),2,IF(AND($C11="Milestone",AB$7&gt;=$F11,AB$7&lt;=$F11+$G11-1),1,""))</f>
        <v/>
      </c>
      <c r="AC11" s="40" t="str">
        <f ca="1">IF(AND($C11="Goal",AC$7&gt;=$F11,AC$7&lt;=$F11+$G11-1),2,IF(AND($C11="Milestone",AC$7&gt;=$F11,AC$7&lt;=$F11+$G11-1),1,""))</f>
        <v/>
      </c>
      <c r="AD11" s="40" t="str">
        <f ca="1">IF(AND($C11="Goal",AD$7&gt;=$F11,AD$7&lt;=$F11+$G11-1),2,IF(AND($C11="Milestone",AD$7&gt;=$F11,AD$7&lt;=$F11+$G11-1),1,""))</f>
        <v/>
      </c>
      <c r="AE11" s="40" t="str">
        <f ca="1">IF(AND($C11="Goal",AE$7&gt;=$F11,AE$7&lt;=$F11+$G11-1),2,IF(AND($C11="Milestone",AE$7&gt;=$F11,AE$7&lt;=$F11+$G11-1),1,""))</f>
        <v/>
      </c>
      <c r="AF11" s="40" t="str">
        <f ca="1">IF(AND($C11="Goal",AF$7&gt;=$F11,AF$7&lt;=$F11+$G11-1),2,IF(AND($C11="Milestone",AF$7&gt;=$F11,AF$7&lt;=$F11+$G11-1),1,""))</f>
        <v/>
      </c>
      <c r="AG11" s="40" t="str">
        <f ca="1">IF(AND($C11="Goal",AG$7&gt;=$F11,AG$7&lt;=$F11+$G11-1),2,IF(AND($C11="Milestone",AG$7&gt;=$F11,AG$7&lt;=$F11+$G11-1),1,""))</f>
        <v/>
      </c>
      <c r="AH11" s="40" t="str">
        <f ca="1">IF(AND($C11="Goal",AH$7&gt;=$F11,AH$7&lt;=$F11+$G11-1),2,IF(AND($C11="Milestone",AH$7&gt;=$F11,AH$7&lt;=$F11+$G11-1),1,""))</f>
        <v/>
      </c>
      <c r="AI11" s="40" t="str">
        <f ca="1">IF(AND($C11="Goal",AI$7&gt;=$F11,AI$7&lt;=$F11+$G11-1),2,IF(AND($C11="Milestone",AI$7&gt;=$F11,AI$7&lt;=$F11+$G11-1),1,""))</f>
        <v/>
      </c>
      <c r="AJ11" s="40" t="str">
        <f ca="1">IF(AND($C11="Goal",AJ$7&gt;=$F11,AJ$7&lt;=$F11+$G11-1),2,IF(AND($C11="Milestone",AJ$7&gt;=$F11,AJ$7&lt;=$F11+$G11-1),1,""))</f>
        <v/>
      </c>
      <c r="AK11" s="40" t="str">
        <f ca="1">IF(AND($C11="Goal",AK$7&gt;=$F11,AK$7&lt;=$F11+$G11-1),2,IF(AND($C11="Milestone",AK$7&gt;=$F11,AK$7&lt;=$F11+$G11-1),1,""))</f>
        <v/>
      </c>
      <c r="AL11" s="40" t="str">
        <f ca="1">IF(AND($C11="Goal",AL$7&gt;=$F11,AL$7&lt;=$F11+$G11-1),2,IF(AND($C11="Milestone",AL$7&gt;=$F11,AL$7&lt;=$F11+$G11-1),1,""))</f>
        <v/>
      </c>
      <c r="AM11" s="40" t="str">
        <f ca="1">IF(AND($C11="Goal",AM$7&gt;=$F11,AM$7&lt;=$F11+$G11-1),2,IF(AND($C11="Milestone",AM$7&gt;=$F11,AM$7&lt;=$F11+$G11-1),1,""))</f>
        <v/>
      </c>
      <c r="AN11" s="40" t="str">
        <f ca="1">IF(AND($C11="Goal",AN$7&gt;=$F11,AN$7&lt;=$F11+$G11-1),2,IF(AND($C11="Milestone",AN$7&gt;=$F11,AN$7&lt;=$F11+$G11-1),1,""))</f>
        <v/>
      </c>
      <c r="AO11" s="40" t="str">
        <f ca="1">IF(AND($C11="Goal",AO$7&gt;=$F11,AO$7&lt;=$F11+$G11-1),2,IF(AND($C11="Milestone",AO$7&gt;=$F11,AO$7&lt;=$F11+$G11-1),1,""))</f>
        <v/>
      </c>
      <c r="AP11" s="40" t="str">
        <f ca="1">IF(AND($C11="Goal",AP$7&gt;=$F11,AP$7&lt;=$F11+$G11-1),2,IF(AND($C11="Milestone",AP$7&gt;=$F11,AP$7&lt;=$F11+$G11-1),1,""))</f>
        <v/>
      </c>
      <c r="AQ11" s="40" t="str">
        <f ca="1">IF(AND($C11="Goal",AQ$7&gt;=$F11,AQ$7&lt;=$F11+$G11-1),2,IF(AND($C11="Milestone",AQ$7&gt;=$F11,AQ$7&lt;=$F11+$G11-1),1,""))</f>
        <v/>
      </c>
      <c r="AR11" s="40" t="str">
        <f ca="1">IF(AND($C11="Goal",AR$7&gt;=$F11,AR$7&lt;=$F11+$G11-1),2,IF(AND($C11="Milestone",AR$7&gt;=$F11,AR$7&lt;=$F11+$G11-1),1,""))</f>
        <v/>
      </c>
      <c r="AS11" s="40" t="str">
        <f ca="1">IF(AND($C11="Goal",AS$7&gt;=$F11,AS$7&lt;=$F11+$G11-1),2,IF(AND($C11="Milestone",AS$7&gt;=$F11,AS$7&lt;=$F11+$G11-1),1,""))</f>
        <v/>
      </c>
      <c r="AT11" s="40" t="str">
        <f ca="1">IF(AND($C11="Goal",AT$7&gt;=$F11,AT$7&lt;=$F11+$G11-1),2,IF(AND($C11="Milestone",AT$7&gt;=$F11,AT$7&lt;=$F11+$G11-1),1,""))</f>
        <v/>
      </c>
      <c r="AU11" s="40" t="str">
        <f ca="1">IF(AND($C11="Goal",AU$7&gt;=$F11,AU$7&lt;=$F11+$G11-1),2,IF(AND($C11="Milestone",AU$7&gt;=$F11,AU$7&lt;=$F11+$G11-1),1,""))</f>
        <v/>
      </c>
      <c r="AV11" s="40" t="str">
        <f ca="1">IF(AND($C11="Goal",AV$7&gt;=$F11,AV$7&lt;=$F11+$G11-1),2,IF(AND($C11="Milestone",AV$7&gt;=$F11,AV$7&lt;=$F11+$G11-1),1,""))</f>
        <v/>
      </c>
      <c r="AW11" s="40" t="str">
        <f ca="1">IF(AND($C11="Goal",AW$7&gt;=$F11,AW$7&lt;=$F11+$G11-1),2,IF(AND($C11="Milestone",AW$7&gt;=$F11,AW$7&lt;=$F11+$G11-1),1,""))</f>
        <v/>
      </c>
      <c r="AX11" s="40" t="str">
        <f ca="1">IF(AND($C11="Goal",AX$7&gt;=$F11,AX$7&lt;=$F11+$G11-1),2,IF(AND($C11="Milestone",AX$7&gt;=$F11,AX$7&lt;=$F11+$G11-1),1,""))</f>
        <v/>
      </c>
      <c r="AY11" s="40" t="str">
        <f ca="1">IF(AND($C11="Goal",AY$7&gt;=$F11,AY$7&lt;=$F11+$G11-1),2,IF(AND($C11="Milestone",AY$7&gt;=$F11,AY$7&lt;=$F11+$G11-1),1,""))</f>
        <v/>
      </c>
      <c r="AZ11" s="40" t="str">
        <f ca="1">IF(AND($C11="Goal",AZ$7&gt;=$F11,AZ$7&lt;=$F11+$G11-1),2,IF(AND($C11="Milestone",AZ$7&gt;=$F11,AZ$7&lt;=$F11+$G11-1),1,""))</f>
        <v/>
      </c>
      <c r="BA11" s="40" t="str">
        <f ca="1">IF(AND($C11="Goal",BA$7&gt;=$F11,BA$7&lt;=$F11+$G11-1),2,IF(AND($C11="Milestone",BA$7&gt;=$F11,BA$7&lt;=$F11+$G11-1),1,""))</f>
        <v/>
      </c>
      <c r="BB11" s="40" t="str">
        <f ca="1">IF(AND($C11="Goal",BB$7&gt;=$F11,BB$7&lt;=$F11+$G11-1),2,IF(AND($C11="Milestone",BB$7&gt;=$F11,BB$7&lt;=$F11+$G11-1),1,""))</f>
        <v/>
      </c>
      <c r="BC11" s="40" t="str">
        <f ca="1">IF(AND($C11="Goal",BC$7&gt;=$F11,BC$7&lt;=$F11+$G11-1),2,IF(AND($C11="Milestone",BC$7&gt;=$F11,BC$7&lt;=$F11+$G11-1),1,""))</f>
        <v/>
      </c>
      <c r="BD11" s="40" t="str">
        <f ca="1">IF(AND($C11="Goal",BD$7&gt;=$F11,BD$7&lt;=$F11+$G11-1),2,IF(AND($C11="Milestone",BD$7&gt;=$F11,BD$7&lt;=$F11+$G11-1),1,""))</f>
        <v/>
      </c>
      <c r="BE11" s="40" t="str">
        <f ca="1">IF(AND($C11="Goal",BE$7&gt;=$F11,BE$7&lt;=$F11+$G11-1),2,IF(AND($C11="Milestone",BE$7&gt;=$F11,BE$7&lt;=$F11+$G11-1),1,""))</f>
        <v/>
      </c>
      <c r="BF11" s="40" t="str">
        <f ca="1">IF(AND($C11="Goal",BF$7&gt;=$F11,BF$7&lt;=$F11+$G11-1),2,IF(AND($C11="Milestone",BF$7&gt;=$F11,BF$7&lt;=$F11+$G11-1),1,""))</f>
        <v/>
      </c>
      <c r="BG11" s="40" t="str">
        <f ca="1">IF(AND($C11="Goal",BG$7&gt;=$F11,BG$7&lt;=$F11+$G11-1),2,IF(AND($C11="Milestone",BG$7&gt;=$F11,BG$7&lt;=$F11+$G11-1),1,""))</f>
        <v/>
      </c>
      <c r="BH11" s="40" t="str">
        <f ca="1">IF(AND($C11="Goal",BH$7&gt;=$F11,BH$7&lt;=$F11+$G11-1),2,IF(AND($C11="Milestone",BH$7&gt;=$F11,BH$7&lt;=$F11+$G11-1),1,""))</f>
        <v/>
      </c>
      <c r="BI11" s="40" t="str">
        <f ca="1">IF(AND($C11="Goal",BI$7&gt;=$F11,BI$7&lt;=$F11+$G11-1),2,IF(AND($C11="Milestone",BI$7&gt;=$F11,BI$7&lt;=$F11+$G11-1),1,""))</f>
        <v/>
      </c>
      <c r="BJ11" s="40" t="str">
        <f ca="1">IF(AND($C11="Goal",BJ$7&gt;=$F11,BJ$7&lt;=$F11+$G11-1),2,IF(AND($C11="Milestone",BJ$7&gt;=$F11,BJ$7&lt;=$F11+$G11-1),1,""))</f>
        <v/>
      </c>
      <c r="BK11" s="40" t="str">
        <f ca="1">IF(AND($C11="Goal",BK$7&gt;=$F11,BK$7&lt;=$F11+$G11-1),2,IF(AND($C11="Milestone",BK$7&gt;=$F11,BK$7&lt;=$F11+$G11-1),1,""))</f>
        <v/>
      </c>
      <c r="BL11" s="40" t="str">
        <f ca="1">IF(AND($C11="Goal",BL$7&gt;=$F11,BL$7&lt;=$F11+$G11-1),2,IF(AND($C11="Milestone",BL$7&gt;=$F11,BL$7&lt;=$F11+$G11-1),1,""))</f>
        <v/>
      </c>
      <c r="BP11" s="47"/>
    </row>
    <row r="12" spans="1:68" s="31" customFormat="1" ht="40.15" customHeight="1" x14ac:dyDescent="0.25">
      <c r="A12" s="38"/>
      <c r="B12" s="45" t="s">
        <v>107</v>
      </c>
      <c r="C12" s="33" t="s">
        <v>87</v>
      </c>
      <c r="D12" s="33" t="s">
        <v>106</v>
      </c>
      <c r="E12" s="43">
        <v>0.25</v>
      </c>
      <c r="F12" s="42">
        <f ca="1">TODAY()</f>
        <v>45529</v>
      </c>
      <c r="G12" s="41">
        <v>3</v>
      </c>
      <c r="H12" s="33"/>
      <c r="I12" s="40" t="str">
        <f ca="1">IF(AND($C12="Goal",I$7&gt;=$F12,I$7&lt;=$F12+$G12-1),2,IF(AND($C12="Milestone",I$7&gt;=$F12,I$7&lt;=$F12+$G12-1),1,""))</f>
        <v/>
      </c>
      <c r="J12" s="40" t="str">
        <f ca="1">IF(AND($C12="Goal",J$7&gt;=$F12,J$7&lt;=$F12+$G12-1),2,IF(AND($C12="Milestone",J$7&gt;=$F12,J$7&lt;=$F12+$G12-1),1,""))</f>
        <v/>
      </c>
      <c r="K12" s="40" t="str">
        <f ca="1">IF(AND($C12="Goal",K$7&gt;=$F12,K$7&lt;=$F12+$G12-1),2,IF(AND($C12="Milestone",K$7&gt;=$F12,K$7&lt;=$F12+$G12-1),1,""))</f>
        <v/>
      </c>
      <c r="L12" s="40" t="str">
        <f ca="1">IF(AND($C12="Goal",L$7&gt;=$F12,L$7&lt;=$F12+$G12-1),2,IF(AND($C12="Milestone",L$7&gt;=$F12,L$7&lt;=$F12+$G12-1),1,""))</f>
        <v/>
      </c>
      <c r="M12" s="40" t="str">
        <f ca="1">IF(AND($C12="Goal",M$7&gt;=$F12,M$7&lt;=$F12+$G12-1),2,IF(AND($C12="Milestone",M$7&gt;=$F12,M$7&lt;=$F12+$G12-1),1,""))</f>
        <v/>
      </c>
      <c r="N12" s="40" t="str">
        <f ca="1">IF(AND($C12="Goal",N$7&gt;=$F12,N$7&lt;=$F12+$G12-1),2,IF(AND($C12="Milestone",N$7&gt;=$F12,N$7&lt;=$F12+$G12-1),1,""))</f>
        <v/>
      </c>
      <c r="O12" s="40" t="str">
        <f ca="1">IF(AND($C12="Goal",O$7&gt;=$F12,O$7&lt;=$F12+$G12-1),2,IF(AND($C12="Milestone",O$7&gt;=$F12,O$7&lt;=$F12+$G12-1),1,""))</f>
        <v/>
      </c>
      <c r="P12" s="40" t="str">
        <f ca="1">IF(AND($C12="Goal",P$7&gt;=$F12,P$7&lt;=$F12+$G12-1),2,IF(AND($C12="Milestone",P$7&gt;=$F12,P$7&lt;=$F12+$G12-1),1,""))</f>
        <v/>
      </c>
      <c r="Q12" s="40" t="str">
        <f ca="1">IF(AND($C12="Goal",Q$7&gt;=$F12,Q$7&lt;=$F12+$G12-1),2,IF(AND($C12="Milestone",Q$7&gt;=$F12,Q$7&lt;=$F12+$G12-1),1,""))</f>
        <v/>
      </c>
      <c r="R12" s="40" t="str">
        <f ca="1">IF(AND($C12="Goal",R$7&gt;=$F12,R$7&lt;=$F12+$G12-1),2,IF(AND($C12="Milestone",R$7&gt;=$F12,R$7&lt;=$F12+$G12-1),1,""))</f>
        <v/>
      </c>
      <c r="S12" s="40" t="str">
        <f ca="1">IF(AND($C12="Goal",S$7&gt;=$F12,S$7&lt;=$F12+$G12-1),2,IF(AND($C12="Milestone",S$7&gt;=$F12,S$7&lt;=$F12+$G12-1),1,""))</f>
        <v/>
      </c>
      <c r="T12" s="40" t="str">
        <f ca="1">IF(AND($C12="Goal",T$7&gt;=$F12,T$7&lt;=$F12+$G12-1),2,IF(AND($C12="Milestone",T$7&gt;=$F12,T$7&lt;=$F12+$G12-1),1,""))</f>
        <v/>
      </c>
      <c r="U12" s="40" t="str">
        <f ca="1">IF(AND($C12="Goal",U$7&gt;=$F12,U$7&lt;=$F12+$G12-1),2,IF(AND($C12="Milestone",U$7&gt;=$F12,U$7&lt;=$F12+$G12-1),1,""))</f>
        <v/>
      </c>
      <c r="V12" s="40" t="str">
        <f ca="1">IF(AND($C12="Goal",V$7&gt;=$F12,V$7&lt;=$F12+$G12-1),2,IF(AND($C12="Milestone",V$7&gt;=$F12,V$7&lt;=$F12+$G12-1),1,""))</f>
        <v/>
      </c>
      <c r="W12" s="40" t="str">
        <f ca="1">IF(AND($C12="Goal",W$7&gt;=$F12,W$7&lt;=$F12+$G12-1),2,IF(AND($C12="Milestone",W$7&gt;=$F12,W$7&lt;=$F12+$G12-1),1,""))</f>
        <v/>
      </c>
      <c r="X12" s="40" t="str">
        <f ca="1">IF(AND($C12="Goal",X$7&gt;=$F12,X$7&lt;=$F12+$G12-1),2,IF(AND($C12="Milestone",X$7&gt;=$F12,X$7&lt;=$F12+$G12-1),1,""))</f>
        <v/>
      </c>
      <c r="Y12" s="40" t="str">
        <f ca="1">IF(AND($C12="Goal",Y$7&gt;=$F12,Y$7&lt;=$F12+$G12-1),2,IF(AND($C12="Milestone",Y$7&gt;=$F12,Y$7&lt;=$F12+$G12-1),1,""))</f>
        <v/>
      </c>
      <c r="Z12" s="40" t="str">
        <f ca="1">IF(AND($C12="Goal",Z$7&gt;=$F12,Z$7&lt;=$F12+$G12-1),2,IF(AND($C12="Milestone",Z$7&gt;=$F12,Z$7&lt;=$F12+$G12-1),1,""))</f>
        <v/>
      </c>
      <c r="AA12" s="40" t="str">
        <f ca="1">IF(AND($C12="Goal",AA$7&gt;=$F12,AA$7&lt;=$F12+$G12-1),2,IF(AND($C12="Milestone",AA$7&gt;=$F12,AA$7&lt;=$F12+$G12-1),1,""))</f>
        <v/>
      </c>
      <c r="AB12" s="40" t="str">
        <f ca="1">IF(AND($C12="Goal",AB$7&gt;=$F12,AB$7&lt;=$F12+$G12-1),2,IF(AND($C12="Milestone",AB$7&gt;=$F12,AB$7&lt;=$F12+$G12-1),1,""))</f>
        <v/>
      </c>
      <c r="AC12" s="40" t="str">
        <f ca="1">IF(AND($C12="Goal",AC$7&gt;=$F12,AC$7&lt;=$F12+$G12-1),2,IF(AND($C12="Milestone",AC$7&gt;=$F12,AC$7&lt;=$F12+$G12-1),1,""))</f>
        <v/>
      </c>
      <c r="AD12" s="40" t="str">
        <f ca="1">IF(AND($C12="Goal",AD$7&gt;=$F12,AD$7&lt;=$F12+$G12-1),2,IF(AND($C12="Milestone",AD$7&gt;=$F12,AD$7&lt;=$F12+$G12-1),1,""))</f>
        <v/>
      </c>
      <c r="AE12" s="40" t="str">
        <f ca="1">IF(AND($C12="Goal",AE$7&gt;=$F12,AE$7&lt;=$F12+$G12-1),2,IF(AND($C12="Milestone",AE$7&gt;=$F12,AE$7&lt;=$F12+$G12-1),1,""))</f>
        <v/>
      </c>
      <c r="AF12" s="40" t="str">
        <f ca="1">IF(AND($C12="Goal",AF$7&gt;=$F12,AF$7&lt;=$F12+$G12-1),2,IF(AND($C12="Milestone",AF$7&gt;=$F12,AF$7&lt;=$F12+$G12-1),1,""))</f>
        <v/>
      </c>
      <c r="AG12" s="40" t="str">
        <f ca="1">IF(AND($C12="Goal",AG$7&gt;=$F12,AG$7&lt;=$F12+$G12-1),2,IF(AND($C12="Milestone",AG$7&gt;=$F12,AG$7&lt;=$F12+$G12-1),1,""))</f>
        <v/>
      </c>
      <c r="AH12" s="40" t="str">
        <f ca="1">IF(AND($C12="Goal",AH$7&gt;=$F12,AH$7&lt;=$F12+$G12-1),2,IF(AND($C12="Milestone",AH$7&gt;=$F12,AH$7&lt;=$F12+$G12-1),1,""))</f>
        <v/>
      </c>
      <c r="AI12" s="40" t="str">
        <f ca="1">IF(AND($C12="Goal",AI$7&gt;=$F12,AI$7&lt;=$F12+$G12-1),2,IF(AND($C12="Milestone",AI$7&gt;=$F12,AI$7&lt;=$F12+$G12-1),1,""))</f>
        <v/>
      </c>
      <c r="AJ12" s="40" t="str">
        <f ca="1">IF(AND($C12="Goal",AJ$7&gt;=$F12,AJ$7&lt;=$F12+$G12-1),2,IF(AND($C12="Milestone",AJ$7&gt;=$F12,AJ$7&lt;=$F12+$G12-1),1,""))</f>
        <v/>
      </c>
      <c r="AK12" s="40" t="str">
        <f ca="1">IF(AND($C12="Goal",AK$7&gt;=$F12,AK$7&lt;=$F12+$G12-1),2,IF(AND($C12="Milestone",AK$7&gt;=$F12,AK$7&lt;=$F12+$G12-1),1,""))</f>
        <v/>
      </c>
      <c r="AL12" s="40" t="str">
        <f ca="1">IF(AND($C12="Goal",AL$7&gt;=$F12,AL$7&lt;=$F12+$G12-1),2,IF(AND($C12="Milestone",AL$7&gt;=$F12,AL$7&lt;=$F12+$G12-1),1,""))</f>
        <v/>
      </c>
      <c r="AM12" s="40" t="str">
        <f ca="1">IF(AND($C12="Goal",AM$7&gt;=$F12,AM$7&lt;=$F12+$G12-1),2,IF(AND($C12="Milestone",AM$7&gt;=$F12,AM$7&lt;=$F12+$G12-1),1,""))</f>
        <v/>
      </c>
      <c r="AN12" s="40" t="str">
        <f ca="1">IF(AND($C12="Goal",AN$7&gt;=$F12,AN$7&lt;=$F12+$G12-1),2,IF(AND($C12="Milestone",AN$7&gt;=$F12,AN$7&lt;=$F12+$G12-1),1,""))</f>
        <v/>
      </c>
      <c r="AO12" s="40" t="str">
        <f ca="1">IF(AND($C12="Goal",AO$7&gt;=$F12,AO$7&lt;=$F12+$G12-1),2,IF(AND($C12="Milestone",AO$7&gt;=$F12,AO$7&lt;=$F12+$G12-1),1,""))</f>
        <v/>
      </c>
      <c r="AP12" s="40" t="str">
        <f ca="1">IF(AND($C12="Goal",AP$7&gt;=$F12,AP$7&lt;=$F12+$G12-1),2,IF(AND($C12="Milestone",AP$7&gt;=$F12,AP$7&lt;=$F12+$G12-1),1,""))</f>
        <v/>
      </c>
      <c r="AQ12" s="40" t="str">
        <f ca="1">IF(AND($C12="Goal",AQ$7&gt;=$F12,AQ$7&lt;=$F12+$G12-1),2,IF(AND($C12="Milestone",AQ$7&gt;=$F12,AQ$7&lt;=$F12+$G12-1),1,""))</f>
        <v/>
      </c>
      <c r="AR12" s="40" t="str">
        <f ca="1">IF(AND($C12="Goal",AR$7&gt;=$F12,AR$7&lt;=$F12+$G12-1),2,IF(AND($C12="Milestone",AR$7&gt;=$F12,AR$7&lt;=$F12+$G12-1),1,""))</f>
        <v/>
      </c>
      <c r="AS12" s="40" t="str">
        <f ca="1">IF(AND($C12="Goal",AS$7&gt;=$F12,AS$7&lt;=$F12+$G12-1),2,IF(AND($C12="Milestone",AS$7&gt;=$F12,AS$7&lt;=$F12+$G12-1),1,""))</f>
        <v/>
      </c>
      <c r="AT12" s="40" t="str">
        <f ca="1">IF(AND($C12="Goal",AT$7&gt;=$F12,AT$7&lt;=$F12+$G12-1),2,IF(AND($C12="Milestone",AT$7&gt;=$F12,AT$7&lt;=$F12+$G12-1),1,""))</f>
        <v/>
      </c>
      <c r="AU12" s="40" t="str">
        <f ca="1">IF(AND($C12="Goal",AU$7&gt;=$F12,AU$7&lt;=$F12+$G12-1),2,IF(AND($C12="Milestone",AU$7&gt;=$F12,AU$7&lt;=$F12+$G12-1),1,""))</f>
        <v/>
      </c>
      <c r="AV12" s="40" t="str">
        <f ca="1">IF(AND($C12="Goal",AV$7&gt;=$F12,AV$7&lt;=$F12+$G12-1),2,IF(AND($C12="Milestone",AV$7&gt;=$F12,AV$7&lt;=$F12+$G12-1),1,""))</f>
        <v/>
      </c>
      <c r="AW12" s="40" t="str">
        <f ca="1">IF(AND($C12="Goal",AW$7&gt;=$F12,AW$7&lt;=$F12+$G12-1),2,IF(AND($C12="Milestone",AW$7&gt;=$F12,AW$7&lt;=$F12+$G12-1),1,""))</f>
        <v/>
      </c>
      <c r="AX12" s="40" t="str">
        <f ca="1">IF(AND($C12="Goal",AX$7&gt;=$F12,AX$7&lt;=$F12+$G12-1),2,IF(AND($C12="Milestone",AX$7&gt;=$F12,AX$7&lt;=$F12+$G12-1),1,""))</f>
        <v/>
      </c>
      <c r="AY12" s="40" t="str">
        <f ca="1">IF(AND($C12="Goal",AY$7&gt;=$F12,AY$7&lt;=$F12+$G12-1),2,IF(AND($C12="Milestone",AY$7&gt;=$F12,AY$7&lt;=$F12+$G12-1),1,""))</f>
        <v/>
      </c>
      <c r="AZ12" s="40" t="str">
        <f ca="1">IF(AND($C12="Goal",AZ$7&gt;=$F12,AZ$7&lt;=$F12+$G12-1),2,IF(AND($C12="Milestone",AZ$7&gt;=$F12,AZ$7&lt;=$F12+$G12-1),1,""))</f>
        <v/>
      </c>
      <c r="BA12" s="40" t="str">
        <f ca="1">IF(AND($C12="Goal",BA$7&gt;=$F12,BA$7&lt;=$F12+$G12-1),2,IF(AND($C12="Milestone",BA$7&gt;=$F12,BA$7&lt;=$F12+$G12-1),1,""))</f>
        <v/>
      </c>
      <c r="BB12" s="40" t="str">
        <f ca="1">IF(AND($C12="Goal",BB$7&gt;=$F12,BB$7&lt;=$F12+$G12-1),2,IF(AND($C12="Milestone",BB$7&gt;=$F12,BB$7&lt;=$F12+$G12-1),1,""))</f>
        <v/>
      </c>
      <c r="BC12" s="40" t="str">
        <f ca="1">IF(AND($C12="Goal",BC$7&gt;=$F12,BC$7&lt;=$F12+$G12-1),2,IF(AND($C12="Milestone",BC$7&gt;=$F12,BC$7&lt;=$F12+$G12-1),1,""))</f>
        <v/>
      </c>
      <c r="BD12" s="40" t="str">
        <f ca="1">IF(AND($C12="Goal",BD$7&gt;=$F12,BD$7&lt;=$F12+$G12-1),2,IF(AND($C12="Milestone",BD$7&gt;=$F12,BD$7&lt;=$F12+$G12-1),1,""))</f>
        <v/>
      </c>
      <c r="BE12" s="40" t="str">
        <f ca="1">IF(AND($C12="Goal",BE$7&gt;=$F12,BE$7&lt;=$F12+$G12-1),2,IF(AND($C12="Milestone",BE$7&gt;=$F12,BE$7&lt;=$F12+$G12-1),1,""))</f>
        <v/>
      </c>
      <c r="BF12" s="40" t="str">
        <f ca="1">IF(AND($C12="Goal",BF$7&gt;=$F12,BF$7&lt;=$F12+$G12-1),2,IF(AND($C12="Milestone",BF$7&gt;=$F12,BF$7&lt;=$F12+$G12-1),1,""))</f>
        <v/>
      </c>
      <c r="BG12" s="40" t="str">
        <f ca="1">IF(AND($C12="Goal",BG$7&gt;=$F12,BG$7&lt;=$F12+$G12-1),2,IF(AND($C12="Milestone",BG$7&gt;=$F12,BG$7&lt;=$F12+$G12-1),1,""))</f>
        <v/>
      </c>
      <c r="BH12" s="40" t="str">
        <f ca="1">IF(AND($C12="Goal",BH$7&gt;=$F12,BH$7&lt;=$F12+$G12-1),2,IF(AND($C12="Milestone",BH$7&gt;=$F12,BH$7&lt;=$F12+$G12-1),1,""))</f>
        <v/>
      </c>
      <c r="BI12" s="40" t="str">
        <f ca="1">IF(AND($C12="Goal",BI$7&gt;=$F12,BI$7&lt;=$F12+$G12-1),2,IF(AND($C12="Milestone",BI$7&gt;=$F12,BI$7&lt;=$F12+$G12-1),1,""))</f>
        <v/>
      </c>
      <c r="BJ12" s="40" t="str">
        <f ca="1">IF(AND($C12="Goal",BJ$7&gt;=$F12,BJ$7&lt;=$F12+$G12-1),2,IF(AND($C12="Milestone",BJ$7&gt;=$F12,BJ$7&lt;=$F12+$G12-1),1,""))</f>
        <v/>
      </c>
      <c r="BK12" s="40" t="str">
        <f ca="1">IF(AND($C12="Goal",BK$7&gt;=$F12,BK$7&lt;=$F12+$G12-1),2,IF(AND($C12="Milestone",BK$7&gt;=$F12,BK$7&lt;=$F12+$G12-1),1,""))</f>
        <v/>
      </c>
      <c r="BL12" s="40" t="str">
        <f ca="1">IF(AND($C12="Goal",BL$7&gt;=$F12,BL$7&lt;=$F12+$G12-1),2,IF(AND($C12="Milestone",BL$7&gt;=$F12,BL$7&lt;=$F12+$G12-1),1,""))</f>
        <v/>
      </c>
    </row>
    <row r="13" spans="1:68" s="31" customFormat="1" ht="40.15" customHeight="1" x14ac:dyDescent="0.25">
      <c r="A13" s="38"/>
      <c r="B13" s="45" t="s">
        <v>105</v>
      </c>
      <c r="C13" s="33" t="s">
        <v>80</v>
      </c>
      <c r="D13" s="33"/>
      <c r="E13" s="43"/>
      <c r="F13" s="42">
        <f ca="1">TODAY()+5</f>
        <v>45534</v>
      </c>
      <c r="G13" s="41">
        <v>1</v>
      </c>
      <c r="H13" s="33"/>
      <c r="I13" s="40">
        <f ca="1">IF(AND($C13="Goal",I$7&gt;=$F13,I$7&lt;=$F13+$G13-1),2,IF(AND($C13="Milestone",I$7&gt;=$F13,I$7&lt;=$F13+$G13-1),1,""))</f>
        <v>1</v>
      </c>
      <c r="J13" s="40" t="str">
        <f ca="1">IF(AND($C13="Goal",J$7&gt;=$F13,J$7&lt;=$F13+$G13-1),2,IF(AND($C13="Milestone",J$7&gt;=$F13,J$7&lt;=$F13+$G13-1),1,""))</f>
        <v/>
      </c>
      <c r="K13" s="40" t="str">
        <f ca="1">IF(AND($C13="Goal",K$7&gt;=$F13,K$7&lt;=$F13+$G13-1),2,IF(AND($C13="Milestone",K$7&gt;=$F13,K$7&lt;=$F13+$G13-1),1,""))</f>
        <v/>
      </c>
      <c r="L13" s="40" t="str">
        <f ca="1">IF(AND($C13="Goal",L$7&gt;=$F13,L$7&lt;=$F13+$G13-1),2,IF(AND($C13="Milestone",L$7&gt;=$F13,L$7&lt;=$F13+$G13-1),1,""))</f>
        <v/>
      </c>
      <c r="M13" s="40" t="str">
        <f ca="1">IF(AND($C13="Goal",M$7&gt;=$F13,M$7&lt;=$F13+$G13-1),2,IF(AND($C13="Milestone",M$7&gt;=$F13,M$7&lt;=$F13+$G13-1),1,""))</f>
        <v/>
      </c>
      <c r="N13" s="40" t="str">
        <f ca="1">IF(AND($C13="Goal",N$7&gt;=$F13,N$7&lt;=$F13+$G13-1),2,IF(AND($C13="Milestone",N$7&gt;=$F13,N$7&lt;=$F13+$G13-1),1,""))</f>
        <v/>
      </c>
      <c r="O13" s="40" t="str">
        <f ca="1">IF(AND($C13="Goal",O$7&gt;=$F13,O$7&lt;=$F13+$G13-1),2,IF(AND($C13="Milestone",O$7&gt;=$F13,O$7&lt;=$F13+$G13-1),1,""))</f>
        <v/>
      </c>
      <c r="P13" s="40" t="str">
        <f ca="1">IF(AND($C13="Goal",P$7&gt;=$F13,P$7&lt;=$F13+$G13-1),2,IF(AND($C13="Milestone",P$7&gt;=$F13,P$7&lt;=$F13+$G13-1),1,""))</f>
        <v/>
      </c>
      <c r="Q13" s="40" t="str">
        <f ca="1">IF(AND($C13="Goal",Q$7&gt;=$F13,Q$7&lt;=$F13+$G13-1),2,IF(AND($C13="Milestone",Q$7&gt;=$F13,Q$7&lt;=$F13+$G13-1),1,""))</f>
        <v/>
      </c>
      <c r="R13" s="40" t="str">
        <f ca="1">IF(AND($C13="Goal",R$7&gt;=$F13,R$7&lt;=$F13+$G13-1),2,IF(AND($C13="Milestone",R$7&gt;=$F13,R$7&lt;=$F13+$G13-1),1,""))</f>
        <v/>
      </c>
      <c r="S13" s="40" t="str">
        <f ca="1">IF(AND($C13="Goal",S$7&gt;=$F13,S$7&lt;=$F13+$G13-1),2,IF(AND($C13="Milestone",S$7&gt;=$F13,S$7&lt;=$F13+$G13-1),1,""))</f>
        <v/>
      </c>
      <c r="T13" s="40" t="str">
        <f ca="1">IF(AND($C13="Goal",T$7&gt;=$F13,T$7&lt;=$F13+$G13-1),2,IF(AND($C13="Milestone",T$7&gt;=$F13,T$7&lt;=$F13+$G13-1),1,""))</f>
        <v/>
      </c>
      <c r="U13" s="40" t="str">
        <f ca="1">IF(AND($C13="Goal",U$7&gt;=$F13,U$7&lt;=$F13+$G13-1),2,IF(AND($C13="Milestone",U$7&gt;=$F13,U$7&lt;=$F13+$G13-1),1,""))</f>
        <v/>
      </c>
      <c r="V13" s="40" t="str">
        <f ca="1">IF(AND($C13="Goal",V$7&gt;=$F13,V$7&lt;=$F13+$G13-1),2,IF(AND($C13="Milestone",V$7&gt;=$F13,V$7&lt;=$F13+$G13-1),1,""))</f>
        <v/>
      </c>
      <c r="W13" s="40" t="str">
        <f ca="1">IF(AND($C13="Goal",W$7&gt;=$F13,W$7&lt;=$F13+$G13-1),2,IF(AND($C13="Milestone",W$7&gt;=$F13,W$7&lt;=$F13+$G13-1),1,""))</f>
        <v/>
      </c>
      <c r="X13" s="40" t="str">
        <f ca="1">IF(AND($C13="Goal",X$7&gt;=$F13,X$7&lt;=$F13+$G13-1),2,IF(AND($C13="Milestone",X$7&gt;=$F13,X$7&lt;=$F13+$G13-1),1,""))</f>
        <v/>
      </c>
      <c r="Y13" s="40" t="str">
        <f ca="1">IF(AND($C13="Goal",Y$7&gt;=$F13,Y$7&lt;=$F13+$G13-1),2,IF(AND($C13="Milestone",Y$7&gt;=$F13,Y$7&lt;=$F13+$G13-1),1,""))</f>
        <v/>
      </c>
      <c r="Z13" s="40" t="str">
        <f ca="1">IF(AND($C13="Goal",Z$7&gt;=$F13,Z$7&lt;=$F13+$G13-1),2,IF(AND($C13="Milestone",Z$7&gt;=$F13,Z$7&lt;=$F13+$G13-1),1,""))</f>
        <v/>
      </c>
      <c r="AA13" s="40" t="str">
        <f ca="1">IF(AND($C13="Goal",AA$7&gt;=$F13,AA$7&lt;=$F13+$G13-1),2,IF(AND($C13="Milestone",AA$7&gt;=$F13,AA$7&lt;=$F13+$G13-1),1,""))</f>
        <v/>
      </c>
      <c r="AB13" s="40" t="str">
        <f ca="1">IF(AND($C13="Goal",AB$7&gt;=$F13,AB$7&lt;=$F13+$G13-1),2,IF(AND($C13="Milestone",AB$7&gt;=$F13,AB$7&lt;=$F13+$G13-1),1,""))</f>
        <v/>
      </c>
      <c r="AC13" s="40" t="str">
        <f ca="1">IF(AND($C13="Goal",AC$7&gt;=$F13,AC$7&lt;=$F13+$G13-1),2,IF(AND($C13="Milestone",AC$7&gt;=$F13,AC$7&lt;=$F13+$G13-1),1,""))</f>
        <v/>
      </c>
      <c r="AD13" s="40" t="str">
        <f ca="1">IF(AND($C13="Goal",AD$7&gt;=$F13,AD$7&lt;=$F13+$G13-1),2,IF(AND($C13="Milestone",AD$7&gt;=$F13,AD$7&lt;=$F13+$G13-1),1,""))</f>
        <v/>
      </c>
      <c r="AE13" s="40" t="str">
        <f ca="1">IF(AND($C13="Goal",AE$7&gt;=$F13,AE$7&lt;=$F13+$G13-1),2,IF(AND($C13="Milestone",AE$7&gt;=$F13,AE$7&lt;=$F13+$G13-1),1,""))</f>
        <v/>
      </c>
      <c r="AF13" s="40" t="str">
        <f ca="1">IF(AND($C13="Goal",AF$7&gt;=$F13,AF$7&lt;=$F13+$G13-1),2,IF(AND($C13="Milestone",AF$7&gt;=$F13,AF$7&lt;=$F13+$G13-1),1,""))</f>
        <v/>
      </c>
      <c r="AG13" s="40" t="str">
        <f ca="1">IF(AND($C13="Goal",AG$7&gt;=$F13,AG$7&lt;=$F13+$G13-1),2,IF(AND($C13="Milestone",AG$7&gt;=$F13,AG$7&lt;=$F13+$G13-1),1,""))</f>
        <v/>
      </c>
      <c r="AH13" s="40" t="str">
        <f ca="1">IF(AND($C13="Goal",AH$7&gt;=$F13,AH$7&lt;=$F13+$G13-1),2,IF(AND($C13="Milestone",AH$7&gt;=$F13,AH$7&lt;=$F13+$G13-1),1,""))</f>
        <v/>
      </c>
      <c r="AI13" s="40" t="str">
        <f ca="1">IF(AND($C13="Goal",AI$7&gt;=$F13,AI$7&lt;=$F13+$G13-1),2,IF(AND($C13="Milestone",AI$7&gt;=$F13,AI$7&lt;=$F13+$G13-1),1,""))</f>
        <v/>
      </c>
      <c r="AJ13" s="40" t="str">
        <f ca="1">IF(AND($C13="Goal",AJ$7&gt;=$F13,AJ$7&lt;=$F13+$G13-1),2,IF(AND($C13="Milestone",AJ$7&gt;=$F13,AJ$7&lt;=$F13+$G13-1),1,""))</f>
        <v/>
      </c>
      <c r="AK13" s="40" t="str">
        <f ca="1">IF(AND($C13="Goal",AK$7&gt;=$F13,AK$7&lt;=$F13+$G13-1),2,IF(AND($C13="Milestone",AK$7&gt;=$F13,AK$7&lt;=$F13+$G13-1),1,""))</f>
        <v/>
      </c>
      <c r="AL13" s="40" t="str">
        <f ca="1">IF(AND($C13="Goal",AL$7&gt;=$F13,AL$7&lt;=$F13+$G13-1),2,IF(AND($C13="Milestone",AL$7&gt;=$F13,AL$7&lt;=$F13+$G13-1),1,""))</f>
        <v/>
      </c>
      <c r="AM13" s="40" t="str">
        <f ca="1">IF(AND($C13="Goal",AM$7&gt;=$F13,AM$7&lt;=$F13+$G13-1),2,IF(AND($C13="Milestone",AM$7&gt;=$F13,AM$7&lt;=$F13+$G13-1),1,""))</f>
        <v/>
      </c>
      <c r="AN13" s="40" t="str">
        <f ca="1">IF(AND($C13="Goal",AN$7&gt;=$F13,AN$7&lt;=$F13+$G13-1),2,IF(AND($C13="Milestone",AN$7&gt;=$F13,AN$7&lt;=$F13+$G13-1),1,""))</f>
        <v/>
      </c>
      <c r="AO13" s="40" t="str">
        <f ca="1">IF(AND($C13="Goal",AO$7&gt;=$F13,AO$7&lt;=$F13+$G13-1),2,IF(AND($C13="Milestone",AO$7&gt;=$F13,AO$7&lt;=$F13+$G13-1),1,""))</f>
        <v/>
      </c>
      <c r="AP13" s="40" t="str">
        <f ca="1">IF(AND($C13="Goal",AP$7&gt;=$F13,AP$7&lt;=$F13+$G13-1),2,IF(AND($C13="Milestone",AP$7&gt;=$F13,AP$7&lt;=$F13+$G13-1),1,""))</f>
        <v/>
      </c>
      <c r="AQ13" s="40" t="str">
        <f ca="1">IF(AND($C13="Goal",AQ$7&gt;=$F13,AQ$7&lt;=$F13+$G13-1),2,IF(AND($C13="Milestone",AQ$7&gt;=$F13,AQ$7&lt;=$F13+$G13-1),1,""))</f>
        <v/>
      </c>
      <c r="AR13" s="40" t="str">
        <f ca="1">IF(AND($C13="Goal",AR$7&gt;=$F13,AR$7&lt;=$F13+$G13-1),2,IF(AND($C13="Milestone",AR$7&gt;=$F13,AR$7&lt;=$F13+$G13-1),1,""))</f>
        <v/>
      </c>
      <c r="AS13" s="40" t="str">
        <f ca="1">IF(AND($C13="Goal",AS$7&gt;=$F13,AS$7&lt;=$F13+$G13-1),2,IF(AND($C13="Milestone",AS$7&gt;=$F13,AS$7&lt;=$F13+$G13-1),1,""))</f>
        <v/>
      </c>
      <c r="AT13" s="40" t="str">
        <f ca="1">IF(AND($C13="Goal",AT$7&gt;=$F13,AT$7&lt;=$F13+$G13-1),2,IF(AND($C13="Milestone",AT$7&gt;=$F13,AT$7&lt;=$F13+$G13-1),1,""))</f>
        <v/>
      </c>
      <c r="AU13" s="40" t="str">
        <f ca="1">IF(AND($C13="Goal",AU$7&gt;=$F13,AU$7&lt;=$F13+$G13-1),2,IF(AND($C13="Milestone",AU$7&gt;=$F13,AU$7&lt;=$F13+$G13-1),1,""))</f>
        <v/>
      </c>
      <c r="AV13" s="40" t="str">
        <f ca="1">IF(AND($C13="Goal",AV$7&gt;=$F13,AV$7&lt;=$F13+$G13-1),2,IF(AND($C13="Milestone",AV$7&gt;=$F13,AV$7&lt;=$F13+$G13-1),1,""))</f>
        <v/>
      </c>
      <c r="AW13" s="40" t="str">
        <f ca="1">IF(AND($C13="Goal",AW$7&gt;=$F13,AW$7&lt;=$F13+$G13-1),2,IF(AND($C13="Milestone",AW$7&gt;=$F13,AW$7&lt;=$F13+$G13-1),1,""))</f>
        <v/>
      </c>
      <c r="AX13" s="40" t="str">
        <f ca="1">IF(AND($C13="Goal",AX$7&gt;=$F13,AX$7&lt;=$F13+$G13-1),2,IF(AND($C13="Milestone",AX$7&gt;=$F13,AX$7&lt;=$F13+$G13-1),1,""))</f>
        <v/>
      </c>
      <c r="AY13" s="40" t="str">
        <f ca="1">IF(AND($C13="Goal",AY$7&gt;=$F13,AY$7&lt;=$F13+$G13-1),2,IF(AND($C13="Milestone",AY$7&gt;=$F13,AY$7&lt;=$F13+$G13-1),1,""))</f>
        <v/>
      </c>
      <c r="AZ13" s="40" t="str">
        <f ca="1">IF(AND($C13="Goal",AZ$7&gt;=$F13,AZ$7&lt;=$F13+$G13-1),2,IF(AND($C13="Milestone",AZ$7&gt;=$F13,AZ$7&lt;=$F13+$G13-1),1,""))</f>
        <v/>
      </c>
      <c r="BA13" s="40" t="str">
        <f ca="1">IF(AND($C13="Goal",BA$7&gt;=$F13,BA$7&lt;=$F13+$G13-1),2,IF(AND($C13="Milestone",BA$7&gt;=$F13,BA$7&lt;=$F13+$G13-1),1,""))</f>
        <v/>
      </c>
      <c r="BB13" s="40" t="str">
        <f ca="1">IF(AND($C13="Goal",BB$7&gt;=$F13,BB$7&lt;=$F13+$G13-1),2,IF(AND($C13="Milestone",BB$7&gt;=$F13,BB$7&lt;=$F13+$G13-1),1,""))</f>
        <v/>
      </c>
      <c r="BC13" s="40" t="str">
        <f ca="1">IF(AND($C13="Goal",BC$7&gt;=$F13,BC$7&lt;=$F13+$G13-1),2,IF(AND($C13="Milestone",BC$7&gt;=$F13,BC$7&lt;=$F13+$G13-1),1,""))</f>
        <v/>
      </c>
      <c r="BD13" s="40" t="str">
        <f ca="1">IF(AND($C13="Goal",BD$7&gt;=$F13,BD$7&lt;=$F13+$G13-1),2,IF(AND($C13="Milestone",BD$7&gt;=$F13,BD$7&lt;=$F13+$G13-1),1,""))</f>
        <v/>
      </c>
      <c r="BE13" s="40" t="str">
        <f ca="1">IF(AND($C13="Goal",BE$7&gt;=$F13,BE$7&lt;=$F13+$G13-1),2,IF(AND($C13="Milestone",BE$7&gt;=$F13,BE$7&lt;=$F13+$G13-1),1,""))</f>
        <v/>
      </c>
      <c r="BF13" s="40" t="str">
        <f ca="1">IF(AND($C13="Goal",BF$7&gt;=$F13,BF$7&lt;=$F13+$G13-1),2,IF(AND($C13="Milestone",BF$7&gt;=$F13,BF$7&lt;=$F13+$G13-1),1,""))</f>
        <v/>
      </c>
      <c r="BG13" s="40" t="str">
        <f ca="1">IF(AND($C13="Goal",BG$7&gt;=$F13,BG$7&lt;=$F13+$G13-1),2,IF(AND($C13="Milestone",BG$7&gt;=$F13,BG$7&lt;=$F13+$G13-1),1,""))</f>
        <v/>
      </c>
      <c r="BH13" s="40" t="str">
        <f ca="1">IF(AND($C13="Goal",BH$7&gt;=$F13,BH$7&lt;=$F13+$G13-1),2,IF(AND($C13="Milestone",BH$7&gt;=$F13,BH$7&lt;=$F13+$G13-1),1,""))</f>
        <v/>
      </c>
      <c r="BI13" s="40" t="str">
        <f ca="1">IF(AND($C13="Goal",BI$7&gt;=$F13,BI$7&lt;=$F13+$G13-1),2,IF(AND($C13="Milestone",BI$7&gt;=$F13,BI$7&lt;=$F13+$G13-1),1,""))</f>
        <v/>
      </c>
      <c r="BJ13" s="40" t="str">
        <f ca="1">IF(AND($C13="Goal",BJ$7&gt;=$F13,BJ$7&lt;=$F13+$G13-1),2,IF(AND($C13="Milestone",BJ$7&gt;=$F13,BJ$7&lt;=$F13+$G13-1),1,""))</f>
        <v/>
      </c>
      <c r="BK13" s="40" t="str">
        <f ca="1">IF(AND($C13="Goal",BK$7&gt;=$F13,BK$7&lt;=$F13+$G13-1),2,IF(AND($C13="Milestone",BK$7&gt;=$F13,BK$7&lt;=$F13+$G13-1),1,""))</f>
        <v/>
      </c>
      <c r="BL13" s="40" t="str">
        <f ca="1">IF(AND($C13="Goal",BL$7&gt;=$F13,BL$7&lt;=$F13+$G13-1),2,IF(AND($C13="Milestone",BL$7&gt;=$F13,BL$7&lt;=$F13+$G13-1),1,""))</f>
        <v/>
      </c>
    </row>
    <row r="14" spans="1:68" s="31" customFormat="1" ht="40.15" customHeight="1" x14ac:dyDescent="0.25">
      <c r="A14" s="26"/>
      <c r="B14" s="45" t="s">
        <v>104</v>
      </c>
      <c r="C14" s="33" t="s">
        <v>85</v>
      </c>
      <c r="D14" s="33"/>
      <c r="E14" s="43">
        <v>0.5</v>
      </c>
      <c r="F14" s="42">
        <f ca="1">F12-3</f>
        <v>45526</v>
      </c>
      <c r="G14" s="41">
        <v>10</v>
      </c>
      <c r="H14" s="33"/>
      <c r="I14" s="40" t="str">
        <f ca="1">IF(AND($C14="Goal",I$7&gt;=$F14,I$7&lt;=$F14+$G14-1),2,IF(AND($C14="Milestone",I$7&gt;=$F14,I$7&lt;=$F14+$G14-1),1,""))</f>
        <v/>
      </c>
      <c r="J14" s="40" t="str">
        <f ca="1">IF(AND($C14="Goal",J$7&gt;=$F14,J$7&lt;=$F14+$G14-1),2,IF(AND($C14="Milestone",J$7&gt;=$F14,J$7&lt;=$F14+$G14-1),1,""))</f>
        <v/>
      </c>
      <c r="K14" s="40" t="str">
        <f ca="1">IF(AND($C14="Goal",K$7&gt;=$F14,K$7&lt;=$F14+$G14-1),2,IF(AND($C14="Milestone",K$7&gt;=$F14,K$7&lt;=$F14+$G14-1),1,""))</f>
        <v/>
      </c>
      <c r="L14" s="40" t="str">
        <f ca="1">IF(AND($C14="Goal",L$7&gt;=$F14,L$7&lt;=$F14+$G14-1),2,IF(AND($C14="Milestone",L$7&gt;=$F14,L$7&lt;=$F14+$G14-1),1,""))</f>
        <v/>
      </c>
      <c r="M14" s="40" t="str">
        <f ca="1">IF(AND($C14="Goal",M$7&gt;=$F14,M$7&lt;=$F14+$G14-1),2,IF(AND($C14="Milestone",M$7&gt;=$F14,M$7&lt;=$F14+$G14-1),1,""))</f>
        <v/>
      </c>
      <c r="N14" s="40" t="str">
        <f ca="1">IF(AND($C14="Goal",N$7&gt;=$F14,N$7&lt;=$F14+$G14-1),2,IF(AND($C14="Milestone",N$7&gt;=$F14,N$7&lt;=$F14+$G14-1),1,""))</f>
        <v/>
      </c>
      <c r="O14" s="40" t="str">
        <f ca="1">IF(AND($C14="Goal",O$7&gt;=$F14,O$7&lt;=$F14+$G14-1),2,IF(AND($C14="Milestone",O$7&gt;=$F14,O$7&lt;=$F14+$G14-1),1,""))</f>
        <v/>
      </c>
      <c r="P14" s="40" t="str">
        <f ca="1">IF(AND($C14="Goal",P$7&gt;=$F14,P$7&lt;=$F14+$G14-1),2,IF(AND($C14="Milestone",P$7&gt;=$F14,P$7&lt;=$F14+$G14-1),1,""))</f>
        <v/>
      </c>
      <c r="Q14" s="40" t="str">
        <f ca="1">IF(AND($C14="Goal",Q$7&gt;=$F14,Q$7&lt;=$F14+$G14-1),2,IF(AND($C14="Milestone",Q$7&gt;=$F14,Q$7&lt;=$F14+$G14-1),1,""))</f>
        <v/>
      </c>
      <c r="R14" s="40" t="str">
        <f ca="1">IF(AND($C14="Goal",R$7&gt;=$F14,R$7&lt;=$F14+$G14-1),2,IF(AND($C14="Milestone",R$7&gt;=$F14,R$7&lt;=$F14+$G14-1),1,""))</f>
        <v/>
      </c>
      <c r="S14" s="40" t="str">
        <f ca="1">IF(AND($C14="Goal",S$7&gt;=$F14,S$7&lt;=$F14+$G14-1),2,IF(AND($C14="Milestone",S$7&gt;=$F14,S$7&lt;=$F14+$G14-1),1,""))</f>
        <v/>
      </c>
      <c r="T14" s="40" t="str">
        <f ca="1">IF(AND($C14="Goal",T$7&gt;=$F14,T$7&lt;=$F14+$G14-1),2,IF(AND($C14="Milestone",T$7&gt;=$F14,T$7&lt;=$F14+$G14-1),1,""))</f>
        <v/>
      </c>
      <c r="U14" s="40" t="str">
        <f ca="1">IF(AND($C14="Goal",U$7&gt;=$F14,U$7&lt;=$F14+$G14-1),2,IF(AND($C14="Milestone",U$7&gt;=$F14,U$7&lt;=$F14+$G14-1),1,""))</f>
        <v/>
      </c>
      <c r="V14" s="40" t="str">
        <f ca="1">IF(AND($C14="Goal",V$7&gt;=$F14,V$7&lt;=$F14+$G14-1),2,IF(AND($C14="Milestone",V$7&gt;=$F14,V$7&lt;=$F14+$G14-1),1,""))</f>
        <v/>
      </c>
      <c r="W14" s="40" t="str">
        <f ca="1">IF(AND($C14="Goal",W$7&gt;=$F14,W$7&lt;=$F14+$G14-1),2,IF(AND($C14="Milestone",W$7&gt;=$F14,W$7&lt;=$F14+$G14-1),1,""))</f>
        <v/>
      </c>
      <c r="X14" s="40" t="str">
        <f ca="1">IF(AND($C14="Goal",X$7&gt;=$F14,X$7&lt;=$F14+$G14-1),2,IF(AND($C14="Milestone",X$7&gt;=$F14,X$7&lt;=$F14+$G14-1),1,""))</f>
        <v/>
      </c>
      <c r="Y14" s="40" t="str">
        <f ca="1">IF(AND($C14="Goal",Y$7&gt;=$F14,Y$7&lt;=$F14+$G14-1),2,IF(AND($C14="Milestone",Y$7&gt;=$F14,Y$7&lt;=$F14+$G14-1),1,""))</f>
        <v/>
      </c>
      <c r="Z14" s="40" t="str">
        <f ca="1">IF(AND($C14="Goal",Z$7&gt;=$F14,Z$7&lt;=$F14+$G14-1),2,IF(AND($C14="Milestone",Z$7&gt;=$F14,Z$7&lt;=$F14+$G14-1),1,""))</f>
        <v/>
      </c>
      <c r="AA14" s="40" t="str">
        <f ca="1">IF(AND($C14="Goal",AA$7&gt;=$F14,AA$7&lt;=$F14+$G14-1),2,IF(AND($C14="Milestone",AA$7&gt;=$F14,AA$7&lt;=$F14+$G14-1),1,""))</f>
        <v/>
      </c>
      <c r="AB14" s="40" t="str">
        <f ca="1">IF(AND($C14="Goal",AB$7&gt;=$F14,AB$7&lt;=$F14+$G14-1),2,IF(AND($C14="Milestone",AB$7&gt;=$F14,AB$7&lt;=$F14+$G14-1),1,""))</f>
        <v/>
      </c>
      <c r="AC14" s="40" t="str">
        <f ca="1">IF(AND($C14="Goal",AC$7&gt;=$F14,AC$7&lt;=$F14+$G14-1),2,IF(AND($C14="Milestone",AC$7&gt;=$F14,AC$7&lt;=$F14+$G14-1),1,""))</f>
        <v/>
      </c>
      <c r="AD14" s="40" t="str">
        <f ca="1">IF(AND($C14="Goal",AD$7&gt;=$F14,AD$7&lt;=$F14+$G14-1),2,IF(AND($C14="Milestone",AD$7&gt;=$F14,AD$7&lt;=$F14+$G14-1),1,""))</f>
        <v/>
      </c>
      <c r="AE14" s="40" t="str">
        <f ca="1">IF(AND($C14="Goal",AE$7&gt;=$F14,AE$7&lt;=$F14+$G14-1),2,IF(AND($C14="Milestone",AE$7&gt;=$F14,AE$7&lt;=$F14+$G14-1),1,""))</f>
        <v/>
      </c>
      <c r="AF14" s="40" t="str">
        <f ca="1">IF(AND($C14="Goal",AF$7&gt;=$F14,AF$7&lt;=$F14+$G14-1),2,IF(AND($C14="Milestone",AF$7&gt;=$F14,AF$7&lt;=$F14+$G14-1),1,""))</f>
        <v/>
      </c>
      <c r="AG14" s="40" t="str">
        <f ca="1">IF(AND($C14="Goal",AG$7&gt;=$F14,AG$7&lt;=$F14+$G14-1),2,IF(AND($C14="Milestone",AG$7&gt;=$F14,AG$7&lt;=$F14+$G14-1),1,""))</f>
        <v/>
      </c>
      <c r="AH14" s="40" t="str">
        <f ca="1">IF(AND($C14="Goal",AH$7&gt;=$F14,AH$7&lt;=$F14+$G14-1),2,IF(AND($C14="Milestone",AH$7&gt;=$F14,AH$7&lt;=$F14+$G14-1),1,""))</f>
        <v/>
      </c>
      <c r="AI14" s="40" t="str">
        <f ca="1">IF(AND($C14="Goal",AI$7&gt;=$F14,AI$7&lt;=$F14+$G14-1),2,IF(AND($C14="Milestone",AI$7&gt;=$F14,AI$7&lt;=$F14+$G14-1),1,""))</f>
        <v/>
      </c>
      <c r="AJ14" s="40" t="str">
        <f ca="1">IF(AND($C14="Goal",AJ$7&gt;=$F14,AJ$7&lt;=$F14+$G14-1),2,IF(AND($C14="Milestone",AJ$7&gt;=$F14,AJ$7&lt;=$F14+$G14-1),1,""))</f>
        <v/>
      </c>
      <c r="AK14" s="40" t="str">
        <f ca="1">IF(AND($C14="Goal",AK$7&gt;=$F14,AK$7&lt;=$F14+$G14-1),2,IF(AND($C14="Milestone",AK$7&gt;=$F14,AK$7&lt;=$F14+$G14-1),1,""))</f>
        <v/>
      </c>
      <c r="AL14" s="40" t="str">
        <f ca="1">IF(AND($C14="Goal",AL$7&gt;=$F14,AL$7&lt;=$F14+$G14-1),2,IF(AND($C14="Milestone",AL$7&gt;=$F14,AL$7&lt;=$F14+$G14-1),1,""))</f>
        <v/>
      </c>
      <c r="AM14" s="40" t="str">
        <f ca="1">IF(AND($C14="Goal",AM$7&gt;=$F14,AM$7&lt;=$F14+$G14-1),2,IF(AND($C14="Milestone",AM$7&gt;=$F14,AM$7&lt;=$F14+$G14-1),1,""))</f>
        <v/>
      </c>
      <c r="AN14" s="40" t="str">
        <f ca="1">IF(AND($C14="Goal",AN$7&gt;=$F14,AN$7&lt;=$F14+$G14-1),2,IF(AND($C14="Milestone",AN$7&gt;=$F14,AN$7&lt;=$F14+$G14-1),1,""))</f>
        <v/>
      </c>
      <c r="AO14" s="40" t="str">
        <f ca="1">IF(AND($C14="Goal",AO$7&gt;=$F14,AO$7&lt;=$F14+$G14-1),2,IF(AND($C14="Milestone",AO$7&gt;=$F14,AO$7&lt;=$F14+$G14-1),1,""))</f>
        <v/>
      </c>
      <c r="AP14" s="40" t="str">
        <f ca="1">IF(AND($C14="Goal",AP$7&gt;=$F14,AP$7&lt;=$F14+$G14-1),2,IF(AND($C14="Milestone",AP$7&gt;=$F14,AP$7&lt;=$F14+$G14-1),1,""))</f>
        <v/>
      </c>
      <c r="AQ14" s="40" t="str">
        <f ca="1">IF(AND($C14="Goal",AQ$7&gt;=$F14,AQ$7&lt;=$F14+$G14-1),2,IF(AND($C14="Milestone",AQ$7&gt;=$F14,AQ$7&lt;=$F14+$G14-1),1,""))</f>
        <v/>
      </c>
      <c r="AR14" s="40" t="str">
        <f ca="1">IF(AND($C14="Goal",AR$7&gt;=$F14,AR$7&lt;=$F14+$G14-1),2,IF(AND($C14="Milestone",AR$7&gt;=$F14,AR$7&lt;=$F14+$G14-1),1,""))</f>
        <v/>
      </c>
      <c r="AS14" s="40" t="str">
        <f ca="1">IF(AND($C14="Goal",AS$7&gt;=$F14,AS$7&lt;=$F14+$G14-1),2,IF(AND($C14="Milestone",AS$7&gt;=$F14,AS$7&lt;=$F14+$G14-1),1,""))</f>
        <v/>
      </c>
      <c r="AT14" s="40" t="str">
        <f ca="1">IF(AND($C14="Goal",AT$7&gt;=$F14,AT$7&lt;=$F14+$G14-1),2,IF(AND($C14="Milestone",AT$7&gt;=$F14,AT$7&lt;=$F14+$G14-1),1,""))</f>
        <v/>
      </c>
      <c r="AU14" s="40" t="str">
        <f ca="1">IF(AND($C14="Goal",AU$7&gt;=$F14,AU$7&lt;=$F14+$G14-1),2,IF(AND($C14="Milestone",AU$7&gt;=$F14,AU$7&lt;=$F14+$G14-1),1,""))</f>
        <v/>
      </c>
      <c r="AV14" s="40" t="str">
        <f ca="1">IF(AND($C14="Goal",AV$7&gt;=$F14,AV$7&lt;=$F14+$G14-1),2,IF(AND($C14="Milestone",AV$7&gt;=$F14,AV$7&lt;=$F14+$G14-1),1,""))</f>
        <v/>
      </c>
      <c r="AW14" s="40" t="str">
        <f ca="1">IF(AND($C14="Goal",AW$7&gt;=$F14,AW$7&lt;=$F14+$G14-1),2,IF(AND($C14="Milestone",AW$7&gt;=$F14,AW$7&lt;=$F14+$G14-1),1,""))</f>
        <v/>
      </c>
      <c r="AX14" s="40" t="str">
        <f ca="1">IF(AND($C14="Goal",AX$7&gt;=$F14,AX$7&lt;=$F14+$G14-1),2,IF(AND($C14="Milestone",AX$7&gt;=$F14,AX$7&lt;=$F14+$G14-1),1,""))</f>
        <v/>
      </c>
      <c r="AY14" s="40" t="str">
        <f ca="1">IF(AND($C14="Goal",AY$7&gt;=$F14,AY$7&lt;=$F14+$G14-1),2,IF(AND($C14="Milestone",AY$7&gt;=$F14,AY$7&lt;=$F14+$G14-1),1,""))</f>
        <v/>
      </c>
      <c r="AZ14" s="40" t="str">
        <f ca="1">IF(AND($C14="Goal",AZ$7&gt;=$F14,AZ$7&lt;=$F14+$G14-1),2,IF(AND($C14="Milestone",AZ$7&gt;=$F14,AZ$7&lt;=$F14+$G14-1),1,""))</f>
        <v/>
      </c>
      <c r="BA14" s="40" t="str">
        <f ca="1">IF(AND($C14="Goal",BA$7&gt;=$F14,BA$7&lt;=$F14+$G14-1),2,IF(AND($C14="Milestone",BA$7&gt;=$F14,BA$7&lt;=$F14+$G14-1),1,""))</f>
        <v/>
      </c>
      <c r="BB14" s="40" t="str">
        <f ca="1">IF(AND($C14="Goal",BB$7&gt;=$F14,BB$7&lt;=$F14+$G14-1),2,IF(AND($C14="Milestone",BB$7&gt;=$F14,BB$7&lt;=$F14+$G14-1),1,""))</f>
        <v/>
      </c>
      <c r="BC14" s="40" t="str">
        <f ca="1">IF(AND($C14="Goal",BC$7&gt;=$F14,BC$7&lt;=$F14+$G14-1),2,IF(AND($C14="Milestone",BC$7&gt;=$F14,BC$7&lt;=$F14+$G14-1),1,""))</f>
        <v/>
      </c>
      <c r="BD14" s="40" t="str">
        <f ca="1">IF(AND($C14="Goal",BD$7&gt;=$F14,BD$7&lt;=$F14+$G14-1),2,IF(AND($C14="Milestone",BD$7&gt;=$F14,BD$7&lt;=$F14+$G14-1),1,""))</f>
        <v/>
      </c>
      <c r="BE14" s="40" t="str">
        <f ca="1">IF(AND($C14="Goal",BE$7&gt;=$F14,BE$7&lt;=$F14+$G14-1),2,IF(AND($C14="Milestone",BE$7&gt;=$F14,BE$7&lt;=$F14+$G14-1),1,""))</f>
        <v/>
      </c>
      <c r="BF14" s="40" t="str">
        <f ca="1">IF(AND($C14="Goal",BF$7&gt;=$F14,BF$7&lt;=$F14+$G14-1),2,IF(AND($C14="Milestone",BF$7&gt;=$F14,BF$7&lt;=$F14+$G14-1),1,""))</f>
        <v/>
      </c>
      <c r="BG14" s="40" t="str">
        <f ca="1">IF(AND($C14="Goal",BG$7&gt;=$F14,BG$7&lt;=$F14+$G14-1),2,IF(AND($C14="Milestone",BG$7&gt;=$F14,BG$7&lt;=$F14+$G14-1),1,""))</f>
        <v/>
      </c>
      <c r="BH14" s="40" t="str">
        <f ca="1">IF(AND($C14="Goal",BH$7&gt;=$F14,BH$7&lt;=$F14+$G14-1),2,IF(AND($C14="Milestone",BH$7&gt;=$F14,BH$7&lt;=$F14+$G14-1),1,""))</f>
        <v/>
      </c>
      <c r="BI14" s="40" t="str">
        <f ca="1">IF(AND($C14="Goal",BI$7&gt;=$F14,BI$7&lt;=$F14+$G14-1),2,IF(AND($C14="Milestone",BI$7&gt;=$F14,BI$7&lt;=$F14+$G14-1),1,""))</f>
        <v/>
      </c>
      <c r="BJ14" s="40" t="str">
        <f ca="1">IF(AND($C14="Goal",BJ$7&gt;=$F14,BJ$7&lt;=$F14+$G14-1),2,IF(AND($C14="Milestone",BJ$7&gt;=$F14,BJ$7&lt;=$F14+$G14-1),1,""))</f>
        <v/>
      </c>
      <c r="BK14" s="40" t="str">
        <f ca="1">IF(AND($C14="Goal",BK$7&gt;=$F14,BK$7&lt;=$F14+$G14-1),2,IF(AND($C14="Milestone",BK$7&gt;=$F14,BK$7&lt;=$F14+$G14-1),1,""))</f>
        <v/>
      </c>
      <c r="BL14" s="40" t="str">
        <f ca="1">IF(AND($C14="Goal",BL$7&gt;=$F14,BL$7&lt;=$F14+$G14-1),2,IF(AND($C14="Milestone",BL$7&gt;=$F14,BL$7&lt;=$F14+$G14-1),1,""))</f>
        <v/>
      </c>
    </row>
    <row r="15" spans="1:68" s="31" customFormat="1" ht="40.15" customHeight="1" x14ac:dyDescent="0.25">
      <c r="A15" s="26"/>
      <c r="B15" s="45" t="s">
        <v>103</v>
      </c>
      <c r="C15" s="33" t="s">
        <v>80</v>
      </c>
      <c r="D15" s="33"/>
      <c r="E15" s="43"/>
      <c r="F15" s="42">
        <f ca="1">F12+20</f>
        <v>45549</v>
      </c>
      <c r="G15" s="41">
        <v>1</v>
      </c>
      <c r="H15" s="33"/>
      <c r="I15" s="40" t="str">
        <f ca="1">IF(AND($C15="Goal",I$7&gt;=$F15,I$7&lt;=$F15+$G15-1),2,IF(AND($C15="Milestone",I$7&gt;=$F15,I$7&lt;=$F15+$G15-1),1,""))</f>
        <v/>
      </c>
      <c r="J15" s="40" t="str">
        <f ca="1">IF(AND($C15="Goal",J$7&gt;=$F15,J$7&lt;=$F15+$G15-1),2,IF(AND($C15="Milestone",J$7&gt;=$F15,J$7&lt;=$F15+$G15-1),1,""))</f>
        <v/>
      </c>
      <c r="K15" s="40" t="str">
        <f ca="1">IF(AND($C15="Goal",K$7&gt;=$F15,K$7&lt;=$F15+$G15-1),2,IF(AND($C15="Milestone",K$7&gt;=$F15,K$7&lt;=$F15+$G15-1),1,""))</f>
        <v/>
      </c>
      <c r="L15" s="40" t="str">
        <f ca="1">IF(AND($C15="Goal",L$7&gt;=$F15,L$7&lt;=$F15+$G15-1),2,IF(AND($C15="Milestone",L$7&gt;=$F15,L$7&lt;=$F15+$G15-1),1,""))</f>
        <v/>
      </c>
      <c r="M15" s="40" t="str">
        <f ca="1">IF(AND($C15="Goal",M$7&gt;=$F15,M$7&lt;=$F15+$G15-1),2,IF(AND($C15="Milestone",M$7&gt;=$F15,M$7&lt;=$F15+$G15-1),1,""))</f>
        <v/>
      </c>
      <c r="N15" s="40" t="str">
        <f ca="1">IF(AND($C15="Goal",N$7&gt;=$F15,N$7&lt;=$F15+$G15-1),2,IF(AND($C15="Milestone",N$7&gt;=$F15,N$7&lt;=$F15+$G15-1),1,""))</f>
        <v/>
      </c>
      <c r="O15" s="40" t="str">
        <f ca="1">IF(AND($C15="Goal",O$7&gt;=$F15,O$7&lt;=$F15+$G15-1),2,IF(AND($C15="Milestone",O$7&gt;=$F15,O$7&lt;=$F15+$G15-1),1,""))</f>
        <v/>
      </c>
      <c r="P15" s="40" t="str">
        <f ca="1">IF(AND($C15="Goal",P$7&gt;=$F15,P$7&lt;=$F15+$G15-1),2,IF(AND($C15="Milestone",P$7&gt;=$F15,P$7&lt;=$F15+$G15-1),1,""))</f>
        <v/>
      </c>
      <c r="Q15" s="40" t="str">
        <f ca="1">IF(AND($C15="Goal",Q$7&gt;=$F15,Q$7&lt;=$F15+$G15-1),2,IF(AND($C15="Milestone",Q$7&gt;=$F15,Q$7&lt;=$F15+$G15-1),1,""))</f>
        <v/>
      </c>
      <c r="R15" s="40" t="str">
        <f ca="1">IF(AND($C15="Goal",R$7&gt;=$F15,R$7&lt;=$F15+$G15-1),2,IF(AND($C15="Milestone",R$7&gt;=$F15,R$7&lt;=$F15+$G15-1),1,""))</f>
        <v/>
      </c>
      <c r="S15" s="40" t="str">
        <f ca="1">IF(AND($C15="Goal",S$7&gt;=$F15,S$7&lt;=$F15+$G15-1),2,IF(AND($C15="Milestone",S$7&gt;=$F15,S$7&lt;=$F15+$G15-1),1,""))</f>
        <v/>
      </c>
      <c r="T15" s="40" t="str">
        <f ca="1">IF(AND($C15="Goal",T$7&gt;=$F15,T$7&lt;=$F15+$G15-1),2,IF(AND($C15="Milestone",T$7&gt;=$F15,T$7&lt;=$F15+$G15-1),1,""))</f>
        <v/>
      </c>
      <c r="U15" s="40" t="str">
        <f ca="1">IF(AND($C15="Goal",U$7&gt;=$F15,U$7&lt;=$F15+$G15-1),2,IF(AND($C15="Milestone",U$7&gt;=$F15,U$7&lt;=$F15+$G15-1),1,""))</f>
        <v/>
      </c>
      <c r="V15" s="40" t="str">
        <f ca="1">IF(AND($C15="Goal",V$7&gt;=$F15,V$7&lt;=$F15+$G15-1),2,IF(AND($C15="Milestone",V$7&gt;=$F15,V$7&lt;=$F15+$G15-1),1,""))</f>
        <v/>
      </c>
      <c r="W15" s="40" t="str">
        <f ca="1">IF(AND($C15="Goal",W$7&gt;=$F15,W$7&lt;=$F15+$G15-1),2,IF(AND($C15="Milestone",W$7&gt;=$F15,W$7&lt;=$F15+$G15-1),1,""))</f>
        <v/>
      </c>
      <c r="X15" s="40">
        <f ca="1">IF(AND($C15="Goal",X$7&gt;=$F15,X$7&lt;=$F15+$G15-1),2,IF(AND($C15="Milestone",X$7&gt;=$F15,X$7&lt;=$F15+$G15-1),1,""))</f>
        <v>1</v>
      </c>
      <c r="Y15" s="40" t="str">
        <f ca="1">IF(AND($C15="Goal",Y$7&gt;=$F15,Y$7&lt;=$F15+$G15-1),2,IF(AND($C15="Milestone",Y$7&gt;=$F15,Y$7&lt;=$F15+$G15-1),1,""))</f>
        <v/>
      </c>
      <c r="Z15" s="40" t="str">
        <f ca="1">IF(AND($C15="Goal",Z$7&gt;=$F15,Z$7&lt;=$F15+$G15-1),2,IF(AND($C15="Milestone",Z$7&gt;=$F15,Z$7&lt;=$F15+$G15-1),1,""))</f>
        <v/>
      </c>
      <c r="AA15" s="40" t="str">
        <f ca="1">IF(AND($C15="Goal",AA$7&gt;=$F15,AA$7&lt;=$F15+$G15-1),2,IF(AND($C15="Milestone",AA$7&gt;=$F15,AA$7&lt;=$F15+$G15-1),1,""))</f>
        <v/>
      </c>
      <c r="AB15" s="40" t="str">
        <f ca="1">IF(AND($C15="Goal",AB$7&gt;=$F15,AB$7&lt;=$F15+$G15-1),2,IF(AND($C15="Milestone",AB$7&gt;=$F15,AB$7&lt;=$F15+$G15-1),1,""))</f>
        <v/>
      </c>
      <c r="AC15" s="40" t="str">
        <f ca="1">IF(AND($C15="Goal",AC$7&gt;=$F15,AC$7&lt;=$F15+$G15-1),2,IF(AND($C15="Milestone",AC$7&gt;=$F15,AC$7&lt;=$F15+$G15-1),1,""))</f>
        <v/>
      </c>
      <c r="AD15" s="40" t="str">
        <f ca="1">IF(AND($C15="Goal",AD$7&gt;=$F15,AD$7&lt;=$F15+$G15-1),2,IF(AND($C15="Milestone",AD$7&gt;=$F15,AD$7&lt;=$F15+$G15-1),1,""))</f>
        <v/>
      </c>
      <c r="AE15" s="40" t="str">
        <f ca="1">IF(AND($C15="Goal",AE$7&gt;=$F15,AE$7&lt;=$F15+$G15-1),2,IF(AND($C15="Milestone",AE$7&gt;=$F15,AE$7&lt;=$F15+$G15-1),1,""))</f>
        <v/>
      </c>
      <c r="AF15" s="40" t="str">
        <f ca="1">IF(AND($C15="Goal",AF$7&gt;=$F15,AF$7&lt;=$F15+$G15-1),2,IF(AND($C15="Milestone",AF$7&gt;=$F15,AF$7&lt;=$F15+$G15-1),1,""))</f>
        <v/>
      </c>
      <c r="AG15" s="40" t="str">
        <f ca="1">IF(AND($C15="Goal",AG$7&gt;=$F15,AG$7&lt;=$F15+$G15-1),2,IF(AND($C15="Milestone",AG$7&gt;=$F15,AG$7&lt;=$F15+$G15-1),1,""))</f>
        <v/>
      </c>
      <c r="AH15" s="40" t="str">
        <f ca="1">IF(AND($C15="Goal",AH$7&gt;=$F15,AH$7&lt;=$F15+$G15-1),2,IF(AND($C15="Milestone",AH$7&gt;=$F15,AH$7&lt;=$F15+$G15-1),1,""))</f>
        <v/>
      </c>
      <c r="AI15" s="40" t="str">
        <f ca="1">IF(AND($C15="Goal",AI$7&gt;=$F15,AI$7&lt;=$F15+$G15-1),2,IF(AND($C15="Milestone",AI$7&gt;=$F15,AI$7&lt;=$F15+$G15-1),1,""))</f>
        <v/>
      </c>
      <c r="AJ15" s="40" t="str">
        <f ca="1">IF(AND($C15="Goal",AJ$7&gt;=$F15,AJ$7&lt;=$F15+$G15-1),2,IF(AND($C15="Milestone",AJ$7&gt;=$F15,AJ$7&lt;=$F15+$G15-1),1,""))</f>
        <v/>
      </c>
      <c r="AK15" s="40" t="str">
        <f ca="1">IF(AND($C15="Goal",AK$7&gt;=$F15,AK$7&lt;=$F15+$G15-1),2,IF(AND($C15="Milestone",AK$7&gt;=$F15,AK$7&lt;=$F15+$G15-1),1,""))</f>
        <v/>
      </c>
      <c r="AL15" s="40" t="str">
        <f ca="1">IF(AND($C15="Goal",AL$7&gt;=$F15,AL$7&lt;=$F15+$G15-1),2,IF(AND($C15="Milestone",AL$7&gt;=$F15,AL$7&lt;=$F15+$G15-1),1,""))</f>
        <v/>
      </c>
      <c r="AM15" s="40" t="str">
        <f ca="1">IF(AND($C15="Goal",AM$7&gt;=$F15,AM$7&lt;=$F15+$G15-1),2,IF(AND($C15="Milestone",AM$7&gt;=$F15,AM$7&lt;=$F15+$G15-1),1,""))</f>
        <v/>
      </c>
      <c r="AN15" s="40" t="str">
        <f ca="1">IF(AND($C15="Goal",AN$7&gt;=$F15,AN$7&lt;=$F15+$G15-1),2,IF(AND($C15="Milestone",AN$7&gt;=$F15,AN$7&lt;=$F15+$G15-1),1,""))</f>
        <v/>
      </c>
      <c r="AO15" s="40" t="str">
        <f ca="1">IF(AND($C15="Goal",AO$7&gt;=$F15,AO$7&lt;=$F15+$G15-1),2,IF(AND($C15="Milestone",AO$7&gt;=$F15,AO$7&lt;=$F15+$G15-1),1,""))</f>
        <v/>
      </c>
      <c r="AP15" s="40" t="str">
        <f ca="1">IF(AND($C15="Goal",AP$7&gt;=$F15,AP$7&lt;=$F15+$G15-1),2,IF(AND($C15="Milestone",AP$7&gt;=$F15,AP$7&lt;=$F15+$G15-1),1,""))</f>
        <v/>
      </c>
      <c r="AQ15" s="40" t="str">
        <f ca="1">IF(AND($C15="Goal",AQ$7&gt;=$F15,AQ$7&lt;=$F15+$G15-1),2,IF(AND($C15="Milestone",AQ$7&gt;=$F15,AQ$7&lt;=$F15+$G15-1),1,""))</f>
        <v/>
      </c>
      <c r="AR15" s="40" t="str">
        <f ca="1">IF(AND($C15="Goal",AR$7&gt;=$F15,AR$7&lt;=$F15+$G15-1),2,IF(AND($C15="Milestone",AR$7&gt;=$F15,AR$7&lt;=$F15+$G15-1),1,""))</f>
        <v/>
      </c>
      <c r="AS15" s="40" t="str">
        <f ca="1">IF(AND($C15="Goal",AS$7&gt;=$F15,AS$7&lt;=$F15+$G15-1),2,IF(AND($C15="Milestone",AS$7&gt;=$F15,AS$7&lt;=$F15+$G15-1),1,""))</f>
        <v/>
      </c>
      <c r="AT15" s="40" t="str">
        <f ca="1">IF(AND($C15="Goal",AT$7&gt;=$F15,AT$7&lt;=$F15+$G15-1),2,IF(AND($C15="Milestone",AT$7&gt;=$F15,AT$7&lt;=$F15+$G15-1),1,""))</f>
        <v/>
      </c>
      <c r="AU15" s="40" t="str">
        <f ca="1">IF(AND($C15="Goal",AU$7&gt;=$F15,AU$7&lt;=$F15+$G15-1),2,IF(AND($C15="Milestone",AU$7&gt;=$F15,AU$7&lt;=$F15+$G15-1),1,""))</f>
        <v/>
      </c>
      <c r="AV15" s="40" t="str">
        <f ca="1">IF(AND($C15="Goal",AV$7&gt;=$F15,AV$7&lt;=$F15+$G15-1),2,IF(AND($C15="Milestone",AV$7&gt;=$F15,AV$7&lt;=$F15+$G15-1),1,""))</f>
        <v/>
      </c>
      <c r="AW15" s="40" t="str">
        <f ca="1">IF(AND($C15="Goal",AW$7&gt;=$F15,AW$7&lt;=$F15+$G15-1),2,IF(AND($C15="Milestone",AW$7&gt;=$F15,AW$7&lt;=$F15+$G15-1),1,""))</f>
        <v/>
      </c>
      <c r="AX15" s="40" t="str">
        <f ca="1">IF(AND($C15="Goal",AX$7&gt;=$F15,AX$7&lt;=$F15+$G15-1),2,IF(AND($C15="Milestone",AX$7&gt;=$F15,AX$7&lt;=$F15+$G15-1),1,""))</f>
        <v/>
      </c>
      <c r="AY15" s="40" t="str">
        <f ca="1">IF(AND($C15="Goal",AY$7&gt;=$F15,AY$7&lt;=$F15+$G15-1),2,IF(AND($C15="Milestone",AY$7&gt;=$F15,AY$7&lt;=$F15+$G15-1),1,""))</f>
        <v/>
      </c>
      <c r="AZ15" s="40" t="str">
        <f ca="1">IF(AND($C15="Goal",AZ$7&gt;=$F15,AZ$7&lt;=$F15+$G15-1),2,IF(AND($C15="Milestone",AZ$7&gt;=$F15,AZ$7&lt;=$F15+$G15-1),1,""))</f>
        <v/>
      </c>
      <c r="BA15" s="40" t="str">
        <f ca="1">IF(AND($C15="Goal",BA$7&gt;=$F15,BA$7&lt;=$F15+$G15-1),2,IF(AND($C15="Milestone",BA$7&gt;=$F15,BA$7&lt;=$F15+$G15-1),1,""))</f>
        <v/>
      </c>
      <c r="BB15" s="40" t="str">
        <f ca="1">IF(AND($C15="Goal",BB$7&gt;=$F15,BB$7&lt;=$F15+$G15-1),2,IF(AND($C15="Milestone",BB$7&gt;=$F15,BB$7&lt;=$F15+$G15-1),1,""))</f>
        <v/>
      </c>
      <c r="BC15" s="40" t="str">
        <f ca="1">IF(AND($C15="Goal",BC$7&gt;=$F15,BC$7&lt;=$F15+$G15-1),2,IF(AND($C15="Milestone",BC$7&gt;=$F15,BC$7&lt;=$F15+$G15-1),1,""))</f>
        <v/>
      </c>
      <c r="BD15" s="40" t="str">
        <f ca="1">IF(AND($C15="Goal",BD$7&gt;=$F15,BD$7&lt;=$F15+$G15-1),2,IF(AND($C15="Milestone",BD$7&gt;=$F15,BD$7&lt;=$F15+$G15-1),1,""))</f>
        <v/>
      </c>
      <c r="BE15" s="40" t="str">
        <f ca="1">IF(AND($C15="Goal",BE$7&gt;=$F15,BE$7&lt;=$F15+$G15-1),2,IF(AND($C15="Milestone",BE$7&gt;=$F15,BE$7&lt;=$F15+$G15-1),1,""))</f>
        <v/>
      </c>
      <c r="BF15" s="40" t="str">
        <f ca="1">IF(AND($C15="Goal",BF$7&gt;=$F15,BF$7&lt;=$F15+$G15-1),2,IF(AND($C15="Milestone",BF$7&gt;=$F15,BF$7&lt;=$F15+$G15-1),1,""))</f>
        <v/>
      </c>
      <c r="BG15" s="40" t="str">
        <f ca="1">IF(AND($C15="Goal",BG$7&gt;=$F15,BG$7&lt;=$F15+$G15-1),2,IF(AND($C15="Milestone",BG$7&gt;=$F15,BG$7&lt;=$F15+$G15-1),1,""))</f>
        <v/>
      </c>
      <c r="BH15" s="40" t="str">
        <f ca="1">IF(AND($C15="Goal",BH$7&gt;=$F15,BH$7&lt;=$F15+$G15-1),2,IF(AND($C15="Milestone",BH$7&gt;=$F15,BH$7&lt;=$F15+$G15-1),1,""))</f>
        <v/>
      </c>
      <c r="BI15" s="40" t="str">
        <f ca="1">IF(AND($C15="Goal",BI$7&gt;=$F15,BI$7&lt;=$F15+$G15-1),2,IF(AND($C15="Milestone",BI$7&gt;=$F15,BI$7&lt;=$F15+$G15-1),1,""))</f>
        <v/>
      </c>
      <c r="BJ15" s="40" t="str">
        <f ca="1">IF(AND($C15="Goal",BJ$7&gt;=$F15,BJ$7&lt;=$F15+$G15-1),2,IF(AND($C15="Milestone",BJ$7&gt;=$F15,BJ$7&lt;=$F15+$G15-1),1,""))</f>
        <v/>
      </c>
      <c r="BK15" s="40" t="str">
        <f ca="1">IF(AND($C15="Goal",BK$7&gt;=$F15,BK$7&lt;=$F15+$G15-1),2,IF(AND($C15="Milestone",BK$7&gt;=$F15,BK$7&lt;=$F15+$G15-1),1,""))</f>
        <v/>
      </c>
      <c r="BL15" s="40" t="str">
        <f ca="1">IF(AND($C15="Goal",BL$7&gt;=$F15,BL$7&lt;=$F15+$G15-1),2,IF(AND($C15="Milestone",BL$7&gt;=$F15,BL$7&lt;=$F15+$G15-1),1,""))</f>
        <v/>
      </c>
    </row>
    <row r="16" spans="1:68" s="31" customFormat="1" ht="40.15" customHeight="1" x14ac:dyDescent="0.25">
      <c r="A16" s="26"/>
      <c r="B16" s="45" t="s">
        <v>102</v>
      </c>
      <c r="C16" s="33" t="s">
        <v>91</v>
      </c>
      <c r="D16" s="33"/>
      <c r="E16" s="43">
        <v>0.1</v>
      </c>
      <c r="F16" s="42">
        <f ca="1">F12+6</f>
        <v>45535</v>
      </c>
      <c r="G16" s="41">
        <v>6</v>
      </c>
      <c r="H16" s="33"/>
      <c r="I16" s="40" t="str">
        <f ca="1">IF(AND($C16="Goal",I$7&gt;=$F16,I$7&lt;=$F16+$G16-1),2,IF(AND($C16="Milestone",I$7&gt;=$F16,I$7&lt;=$F16+$G16-1),1,""))</f>
        <v/>
      </c>
      <c r="J16" s="40" t="str">
        <f ca="1">IF(AND($C16="Goal",J$7&gt;=$F16,J$7&lt;=$F16+$G16-1),2,IF(AND($C16="Milestone",J$7&gt;=$F16,J$7&lt;=$F16+$G16-1),1,""))</f>
        <v/>
      </c>
      <c r="K16" s="40" t="str">
        <f ca="1">IF(AND($C16="Goal",K$7&gt;=$F16,K$7&lt;=$F16+$G16-1),2,IF(AND($C16="Milestone",K$7&gt;=$F16,K$7&lt;=$F16+$G16-1),1,""))</f>
        <v/>
      </c>
      <c r="L16" s="40" t="str">
        <f ca="1">IF(AND($C16="Goal",L$7&gt;=$F16,L$7&lt;=$F16+$G16-1),2,IF(AND($C16="Milestone",L$7&gt;=$F16,L$7&lt;=$F16+$G16-1),1,""))</f>
        <v/>
      </c>
      <c r="M16" s="40" t="str">
        <f ca="1">IF(AND($C16="Goal",M$7&gt;=$F16,M$7&lt;=$F16+$G16-1),2,IF(AND($C16="Milestone",M$7&gt;=$F16,M$7&lt;=$F16+$G16-1),1,""))</f>
        <v/>
      </c>
      <c r="N16" s="40" t="str">
        <f ca="1">IF(AND($C16="Goal",N$7&gt;=$F16,N$7&lt;=$F16+$G16-1),2,IF(AND($C16="Milestone",N$7&gt;=$F16,N$7&lt;=$F16+$G16-1),1,""))</f>
        <v/>
      </c>
      <c r="O16" s="40" t="str">
        <f ca="1">IF(AND($C16="Goal",O$7&gt;=$F16,O$7&lt;=$F16+$G16-1),2,IF(AND($C16="Milestone",O$7&gt;=$F16,O$7&lt;=$F16+$G16-1),1,""))</f>
        <v/>
      </c>
      <c r="P16" s="40" t="str">
        <f ca="1">IF(AND($C16="Goal",P$7&gt;=$F16,P$7&lt;=$F16+$G16-1),2,IF(AND($C16="Milestone",P$7&gt;=$F16,P$7&lt;=$F16+$G16-1),1,""))</f>
        <v/>
      </c>
      <c r="Q16" s="40" t="str">
        <f ca="1">IF(AND($C16="Goal",Q$7&gt;=$F16,Q$7&lt;=$F16+$G16-1),2,IF(AND($C16="Milestone",Q$7&gt;=$F16,Q$7&lt;=$F16+$G16-1),1,""))</f>
        <v/>
      </c>
      <c r="R16" s="40" t="str">
        <f ca="1">IF(AND($C16="Goal",R$7&gt;=$F16,R$7&lt;=$F16+$G16-1),2,IF(AND($C16="Milestone",R$7&gt;=$F16,R$7&lt;=$F16+$G16-1),1,""))</f>
        <v/>
      </c>
      <c r="S16" s="40" t="str">
        <f ca="1">IF(AND($C16="Goal",S$7&gt;=$F16,S$7&lt;=$F16+$G16-1),2,IF(AND($C16="Milestone",S$7&gt;=$F16,S$7&lt;=$F16+$G16-1),1,""))</f>
        <v/>
      </c>
      <c r="T16" s="40" t="str">
        <f ca="1">IF(AND($C16="Goal",T$7&gt;=$F16,T$7&lt;=$F16+$G16-1),2,IF(AND($C16="Milestone",T$7&gt;=$F16,T$7&lt;=$F16+$G16-1),1,""))</f>
        <v/>
      </c>
      <c r="U16" s="40" t="str">
        <f ca="1">IF(AND($C16="Goal",U$7&gt;=$F16,U$7&lt;=$F16+$G16-1),2,IF(AND($C16="Milestone",U$7&gt;=$F16,U$7&lt;=$F16+$G16-1),1,""))</f>
        <v/>
      </c>
      <c r="V16" s="40" t="str">
        <f ca="1">IF(AND($C16="Goal",V$7&gt;=$F16,V$7&lt;=$F16+$G16-1),2,IF(AND($C16="Milestone",V$7&gt;=$F16,V$7&lt;=$F16+$G16-1),1,""))</f>
        <v/>
      </c>
      <c r="W16" s="40" t="str">
        <f ca="1">IF(AND($C16="Goal",W$7&gt;=$F16,W$7&lt;=$F16+$G16-1),2,IF(AND($C16="Milestone",W$7&gt;=$F16,W$7&lt;=$F16+$G16-1),1,""))</f>
        <v/>
      </c>
      <c r="X16" s="40" t="str">
        <f ca="1">IF(AND($C16="Goal",X$7&gt;=$F16,X$7&lt;=$F16+$G16-1),2,IF(AND($C16="Milestone",X$7&gt;=$F16,X$7&lt;=$F16+$G16-1),1,""))</f>
        <v/>
      </c>
      <c r="Y16" s="40" t="str">
        <f ca="1">IF(AND($C16="Goal",Y$7&gt;=$F16,Y$7&lt;=$F16+$G16-1),2,IF(AND($C16="Milestone",Y$7&gt;=$F16,Y$7&lt;=$F16+$G16-1),1,""))</f>
        <v/>
      </c>
      <c r="Z16" s="40" t="str">
        <f ca="1">IF(AND($C16="Goal",Z$7&gt;=$F16,Z$7&lt;=$F16+$G16-1),2,IF(AND($C16="Milestone",Z$7&gt;=$F16,Z$7&lt;=$F16+$G16-1),1,""))</f>
        <v/>
      </c>
      <c r="AA16" s="40" t="str">
        <f ca="1">IF(AND($C16="Goal",AA$7&gt;=$F16,AA$7&lt;=$F16+$G16-1),2,IF(AND($C16="Milestone",AA$7&gt;=$F16,AA$7&lt;=$F16+$G16-1),1,""))</f>
        <v/>
      </c>
      <c r="AB16" s="40" t="str">
        <f ca="1">IF(AND($C16="Goal",AB$7&gt;=$F16,AB$7&lt;=$F16+$G16-1),2,IF(AND($C16="Milestone",AB$7&gt;=$F16,AB$7&lt;=$F16+$G16-1),1,""))</f>
        <v/>
      </c>
      <c r="AC16" s="40" t="str">
        <f ca="1">IF(AND($C16="Goal",AC$7&gt;=$F16,AC$7&lt;=$F16+$G16-1),2,IF(AND($C16="Milestone",AC$7&gt;=$F16,AC$7&lt;=$F16+$G16-1),1,""))</f>
        <v/>
      </c>
      <c r="AD16" s="40" t="str">
        <f ca="1">IF(AND($C16="Goal",AD$7&gt;=$F16,AD$7&lt;=$F16+$G16-1),2,IF(AND($C16="Milestone",AD$7&gt;=$F16,AD$7&lt;=$F16+$G16-1),1,""))</f>
        <v/>
      </c>
      <c r="AE16" s="40" t="str">
        <f ca="1">IF(AND($C16="Goal",AE$7&gt;=$F16,AE$7&lt;=$F16+$G16-1),2,IF(AND($C16="Milestone",AE$7&gt;=$F16,AE$7&lt;=$F16+$G16-1),1,""))</f>
        <v/>
      </c>
      <c r="AF16" s="40" t="str">
        <f ca="1">IF(AND($C16="Goal",AF$7&gt;=$F16,AF$7&lt;=$F16+$G16-1),2,IF(AND($C16="Milestone",AF$7&gt;=$F16,AF$7&lt;=$F16+$G16-1),1,""))</f>
        <v/>
      </c>
      <c r="AG16" s="40" t="str">
        <f ca="1">IF(AND($C16="Goal",AG$7&gt;=$F16,AG$7&lt;=$F16+$G16-1),2,IF(AND($C16="Milestone",AG$7&gt;=$F16,AG$7&lt;=$F16+$G16-1),1,""))</f>
        <v/>
      </c>
      <c r="AH16" s="40" t="str">
        <f ca="1">IF(AND($C16="Goal",AH$7&gt;=$F16,AH$7&lt;=$F16+$G16-1),2,IF(AND($C16="Milestone",AH$7&gt;=$F16,AH$7&lt;=$F16+$G16-1),1,""))</f>
        <v/>
      </c>
      <c r="AI16" s="40" t="str">
        <f ca="1">IF(AND($C16="Goal",AI$7&gt;=$F16,AI$7&lt;=$F16+$G16-1),2,IF(AND($C16="Milestone",AI$7&gt;=$F16,AI$7&lt;=$F16+$G16-1),1,""))</f>
        <v/>
      </c>
      <c r="AJ16" s="40" t="str">
        <f ca="1">IF(AND($C16="Goal",AJ$7&gt;=$F16,AJ$7&lt;=$F16+$G16-1),2,IF(AND($C16="Milestone",AJ$7&gt;=$F16,AJ$7&lt;=$F16+$G16-1),1,""))</f>
        <v/>
      </c>
      <c r="AK16" s="40" t="str">
        <f ca="1">IF(AND($C16="Goal",AK$7&gt;=$F16,AK$7&lt;=$F16+$G16-1),2,IF(AND($C16="Milestone",AK$7&gt;=$F16,AK$7&lt;=$F16+$G16-1),1,""))</f>
        <v/>
      </c>
      <c r="AL16" s="40" t="str">
        <f ca="1">IF(AND($C16="Goal",AL$7&gt;=$F16,AL$7&lt;=$F16+$G16-1),2,IF(AND($C16="Milestone",AL$7&gt;=$F16,AL$7&lt;=$F16+$G16-1),1,""))</f>
        <v/>
      </c>
      <c r="AM16" s="40" t="str">
        <f ca="1">IF(AND($C16="Goal",AM$7&gt;=$F16,AM$7&lt;=$F16+$G16-1),2,IF(AND($C16="Milestone",AM$7&gt;=$F16,AM$7&lt;=$F16+$G16-1),1,""))</f>
        <v/>
      </c>
      <c r="AN16" s="40" t="str">
        <f ca="1">IF(AND($C16="Goal",AN$7&gt;=$F16,AN$7&lt;=$F16+$G16-1),2,IF(AND($C16="Milestone",AN$7&gt;=$F16,AN$7&lt;=$F16+$G16-1),1,""))</f>
        <v/>
      </c>
      <c r="AO16" s="40" t="str">
        <f ca="1">IF(AND($C16="Goal",AO$7&gt;=$F16,AO$7&lt;=$F16+$G16-1),2,IF(AND($C16="Milestone",AO$7&gt;=$F16,AO$7&lt;=$F16+$G16-1),1,""))</f>
        <v/>
      </c>
      <c r="AP16" s="40" t="str">
        <f ca="1">IF(AND($C16="Goal",AP$7&gt;=$F16,AP$7&lt;=$F16+$G16-1),2,IF(AND($C16="Milestone",AP$7&gt;=$F16,AP$7&lt;=$F16+$G16-1),1,""))</f>
        <v/>
      </c>
      <c r="AQ16" s="40" t="str">
        <f ca="1">IF(AND($C16="Goal",AQ$7&gt;=$F16,AQ$7&lt;=$F16+$G16-1),2,IF(AND($C16="Milestone",AQ$7&gt;=$F16,AQ$7&lt;=$F16+$G16-1),1,""))</f>
        <v/>
      </c>
      <c r="AR16" s="40" t="str">
        <f ca="1">IF(AND($C16="Goal",AR$7&gt;=$F16,AR$7&lt;=$F16+$G16-1),2,IF(AND($C16="Milestone",AR$7&gt;=$F16,AR$7&lt;=$F16+$G16-1),1,""))</f>
        <v/>
      </c>
      <c r="AS16" s="40" t="str">
        <f ca="1">IF(AND($C16="Goal",AS$7&gt;=$F16,AS$7&lt;=$F16+$G16-1),2,IF(AND($C16="Milestone",AS$7&gt;=$F16,AS$7&lt;=$F16+$G16-1),1,""))</f>
        <v/>
      </c>
      <c r="AT16" s="40" t="str">
        <f ca="1">IF(AND($C16="Goal",AT$7&gt;=$F16,AT$7&lt;=$F16+$G16-1),2,IF(AND($C16="Milestone",AT$7&gt;=$F16,AT$7&lt;=$F16+$G16-1),1,""))</f>
        <v/>
      </c>
      <c r="AU16" s="40" t="str">
        <f ca="1">IF(AND($C16="Goal",AU$7&gt;=$F16,AU$7&lt;=$F16+$G16-1),2,IF(AND($C16="Milestone",AU$7&gt;=$F16,AU$7&lt;=$F16+$G16-1),1,""))</f>
        <v/>
      </c>
      <c r="AV16" s="40" t="str">
        <f ca="1">IF(AND($C16="Goal",AV$7&gt;=$F16,AV$7&lt;=$F16+$G16-1),2,IF(AND($C16="Milestone",AV$7&gt;=$F16,AV$7&lt;=$F16+$G16-1),1,""))</f>
        <v/>
      </c>
      <c r="AW16" s="40" t="str">
        <f ca="1">IF(AND($C16="Goal",AW$7&gt;=$F16,AW$7&lt;=$F16+$G16-1),2,IF(AND($C16="Milestone",AW$7&gt;=$F16,AW$7&lt;=$F16+$G16-1),1,""))</f>
        <v/>
      </c>
      <c r="AX16" s="40" t="str">
        <f ca="1">IF(AND($C16="Goal",AX$7&gt;=$F16,AX$7&lt;=$F16+$G16-1),2,IF(AND($C16="Milestone",AX$7&gt;=$F16,AX$7&lt;=$F16+$G16-1),1,""))</f>
        <v/>
      </c>
      <c r="AY16" s="40" t="str">
        <f ca="1">IF(AND($C16="Goal",AY$7&gt;=$F16,AY$7&lt;=$F16+$G16-1),2,IF(AND($C16="Milestone",AY$7&gt;=$F16,AY$7&lt;=$F16+$G16-1),1,""))</f>
        <v/>
      </c>
      <c r="AZ16" s="40" t="str">
        <f ca="1">IF(AND($C16="Goal",AZ$7&gt;=$F16,AZ$7&lt;=$F16+$G16-1),2,IF(AND($C16="Milestone",AZ$7&gt;=$F16,AZ$7&lt;=$F16+$G16-1),1,""))</f>
        <v/>
      </c>
      <c r="BA16" s="40" t="str">
        <f ca="1">IF(AND($C16="Goal",BA$7&gt;=$F16,BA$7&lt;=$F16+$G16-1),2,IF(AND($C16="Milestone",BA$7&gt;=$F16,BA$7&lt;=$F16+$G16-1),1,""))</f>
        <v/>
      </c>
      <c r="BB16" s="40" t="str">
        <f ca="1">IF(AND($C16="Goal",BB$7&gt;=$F16,BB$7&lt;=$F16+$G16-1),2,IF(AND($C16="Milestone",BB$7&gt;=$F16,BB$7&lt;=$F16+$G16-1),1,""))</f>
        <v/>
      </c>
      <c r="BC16" s="40" t="str">
        <f ca="1">IF(AND($C16="Goal",BC$7&gt;=$F16,BC$7&lt;=$F16+$G16-1),2,IF(AND($C16="Milestone",BC$7&gt;=$F16,BC$7&lt;=$F16+$G16-1),1,""))</f>
        <v/>
      </c>
      <c r="BD16" s="40" t="str">
        <f ca="1">IF(AND($C16="Goal",BD$7&gt;=$F16,BD$7&lt;=$F16+$G16-1),2,IF(AND($C16="Milestone",BD$7&gt;=$F16,BD$7&lt;=$F16+$G16-1),1,""))</f>
        <v/>
      </c>
      <c r="BE16" s="40" t="str">
        <f ca="1">IF(AND($C16="Goal",BE$7&gt;=$F16,BE$7&lt;=$F16+$G16-1),2,IF(AND($C16="Milestone",BE$7&gt;=$F16,BE$7&lt;=$F16+$G16-1),1,""))</f>
        <v/>
      </c>
      <c r="BF16" s="40" t="str">
        <f ca="1">IF(AND($C16="Goal",BF$7&gt;=$F16,BF$7&lt;=$F16+$G16-1),2,IF(AND($C16="Milestone",BF$7&gt;=$F16,BF$7&lt;=$F16+$G16-1),1,""))</f>
        <v/>
      </c>
      <c r="BG16" s="40" t="str">
        <f ca="1">IF(AND($C16="Goal",BG$7&gt;=$F16,BG$7&lt;=$F16+$G16-1),2,IF(AND($C16="Milestone",BG$7&gt;=$F16,BG$7&lt;=$F16+$G16-1),1,""))</f>
        <v/>
      </c>
      <c r="BH16" s="40" t="str">
        <f ca="1">IF(AND($C16="Goal",BH$7&gt;=$F16,BH$7&lt;=$F16+$G16-1),2,IF(AND($C16="Milestone",BH$7&gt;=$F16,BH$7&lt;=$F16+$G16-1),1,""))</f>
        <v/>
      </c>
      <c r="BI16" s="40" t="str">
        <f ca="1">IF(AND($C16="Goal",BI$7&gt;=$F16,BI$7&lt;=$F16+$G16-1),2,IF(AND($C16="Milestone",BI$7&gt;=$F16,BI$7&lt;=$F16+$G16-1),1,""))</f>
        <v/>
      </c>
      <c r="BJ16" s="40" t="str">
        <f ca="1">IF(AND($C16="Goal",BJ$7&gt;=$F16,BJ$7&lt;=$F16+$G16-1),2,IF(AND($C16="Milestone",BJ$7&gt;=$F16,BJ$7&lt;=$F16+$G16-1),1,""))</f>
        <v/>
      </c>
      <c r="BK16" s="40" t="str">
        <f ca="1">IF(AND($C16="Goal",BK$7&gt;=$F16,BK$7&lt;=$F16+$G16-1),2,IF(AND($C16="Milestone",BK$7&gt;=$F16,BK$7&lt;=$F16+$G16-1),1,""))</f>
        <v/>
      </c>
      <c r="BL16" s="40" t="str">
        <f ca="1">IF(AND($C16="Goal",BL$7&gt;=$F16,BL$7&lt;=$F16+$G16-1),2,IF(AND($C16="Milestone",BL$7&gt;=$F16,BL$7&lt;=$F16+$G16-1),1,""))</f>
        <v/>
      </c>
    </row>
    <row r="17" spans="1:64" s="31" customFormat="1" ht="40.15" customHeight="1" x14ac:dyDescent="0.25">
      <c r="A17" s="38"/>
      <c r="B17" s="46" t="s">
        <v>101</v>
      </c>
      <c r="C17" s="33"/>
      <c r="D17" s="33"/>
      <c r="E17" s="43"/>
      <c r="F17" s="42"/>
      <c r="G17" s="41"/>
      <c r="H17" s="33"/>
      <c r="I17" s="40" t="str">
        <f ca="1">IF(AND($C17="Goal",I$7&gt;=$F17,I$7&lt;=$F17+$G17-1),2,IF(AND($C17="Milestone",I$7&gt;=$F17,I$7&lt;=$F17+$G17-1),1,""))</f>
        <v/>
      </c>
      <c r="J17" s="40" t="str">
        <f ca="1">IF(AND($C17="Goal",J$7&gt;=$F17,J$7&lt;=$F17+$G17-1),2,IF(AND($C17="Milestone",J$7&gt;=$F17,J$7&lt;=$F17+$G17-1),1,""))</f>
        <v/>
      </c>
      <c r="K17" s="40" t="str">
        <f ca="1">IF(AND($C17="Goal",K$7&gt;=$F17,K$7&lt;=$F17+$G17-1),2,IF(AND($C17="Milestone",K$7&gt;=$F17,K$7&lt;=$F17+$G17-1),1,""))</f>
        <v/>
      </c>
      <c r="L17" s="40" t="str">
        <f ca="1">IF(AND($C17="Goal",L$7&gt;=$F17,L$7&lt;=$F17+$G17-1),2,IF(AND($C17="Milestone",L$7&gt;=$F17,L$7&lt;=$F17+$G17-1),1,""))</f>
        <v/>
      </c>
      <c r="M17" s="40" t="str">
        <f ca="1">IF(AND($C17="Goal",M$7&gt;=$F17,M$7&lt;=$F17+$G17-1),2,IF(AND($C17="Milestone",M$7&gt;=$F17,M$7&lt;=$F17+$G17-1),1,""))</f>
        <v/>
      </c>
      <c r="N17" s="40" t="str">
        <f ca="1">IF(AND($C17="Goal",N$7&gt;=$F17,N$7&lt;=$F17+$G17-1),2,IF(AND($C17="Milestone",N$7&gt;=$F17,N$7&lt;=$F17+$G17-1),1,""))</f>
        <v/>
      </c>
      <c r="O17" s="40" t="str">
        <f ca="1">IF(AND($C17="Goal",O$7&gt;=$F17,O$7&lt;=$F17+$G17-1),2,IF(AND($C17="Milestone",O$7&gt;=$F17,O$7&lt;=$F17+$G17-1),1,""))</f>
        <v/>
      </c>
      <c r="P17" s="40" t="str">
        <f ca="1">IF(AND($C17="Goal",P$7&gt;=$F17,P$7&lt;=$F17+$G17-1),2,IF(AND($C17="Milestone",P$7&gt;=$F17,P$7&lt;=$F17+$G17-1),1,""))</f>
        <v/>
      </c>
      <c r="Q17" s="40" t="str">
        <f ca="1">IF(AND($C17="Goal",Q$7&gt;=$F17,Q$7&lt;=$F17+$G17-1),2,IF(AND($C17="Milestone",Q$7&gt;=$F17,Q$7&lt;=$F17+$G17-1),1,""))</f>
        <v/>
      </c>
      <c r="R17" s="40" t="str">
        <f ca="1">IF(AND($C17="Goal",R$7&gt;=$F17,R$7&lt;=$F17+$G17-1),2,IF(AND($C17="Milestone",R$7&gt;=$F17,R$7&lt;=$F17+$G17-1),1,""))</f>
        <v/>
      </c>
      <c r="S17" s="40" t="str">
        <f ca="1">IF(AND($C17="Goal",S$7&gt;=$F17,S$7&lt;=$F17+$G17-1),2,IF(AND($C17="Milestone",S$7&gt;=$F17,S$7&lt;=$F17+$G17-1),1,""))</f>
        <v/>
      </c>
      <c r="T17" s="40" t="str">
        <f ca="1">IF(AND($C17="Goal",T$7&gt;=$F17,T$7&lt;=$F17+$G17-1),2,IF(AND($C17="Milestone",T$7&gt;=$F17,T$7&lt;=$F17+$G17-1),1,""))</f>
        <v/>
      </c>
      <c r="U17" s="40" t="str">
        <f ca="1">IF(AND($C17="Goal",U$7&gt;=$F17,U$7&lt;=$F17+$G17-1),2,IF(AND($C17="Milestone",U$7&gt;=$F17,U$7&lt;=$F17+$G17-1),1,""))</f>
        <v/>
      </c>
      <c r="V17" s="40" t="str">
        <f ca="1">IF(AND($C17="Goal",V$7&gt;=$F17,V$7&lt;=$F17+$G17-1),2,IF(AND($C17="Milestone",V$7&gt;=$F17,V$7&lt;=$F17+$G17-1),1,""))</f>
        <v/>
      </c>
      <c r="W17" s="40" t="str">
        <f ca="1">IF(AND($C17="Goal",W$7&gt;=$F17,W$7&lt;=$F17+$G17-1),2,IF(AND($C17="Milestone",W$7&gt;=$F17,W$7&lt;=$F17+$G17-1),1,""))</f>
        <v/>
      </c>
      <c r="X17" s="40" t="str">
        <f ca="1">IF(AND($C17="Goal",X$7&gt;=$F17,X$7&lt;=$F17+$G17-1),2,IF(AND($C17="Milestone",X$7&gt;=$F17,X$7&lt;=$F17+$G17-1),1,""))</f>
        <v/>
      </c>
      <c r="Y17" s="40" t="str">
        <f ca="1">IF(AND($C17="Goal",Y$7&gt;=$F17,Y$7&lt;=$F17+$G17-1),2,IF(AND($C17="Milestone",Y$7&gt;=$F17,Y$7&lt;=$F17+$G17-1),1,""))</f>
        <v/>
      </c>
      <c r="Z17" s="40" t="str">
        <f ca="1">IF(AND($C17="Goal",Z$7&gt;=$F17,Z$7&lt;=$F17+$G17-1),2,IF(AND($C17="Milestone",Z$7&gt;=$F17,Z$7&lt;=$F17+$G17-1),1,""))</f>
        <v/>
      </c>
      <c r="AA17" s="40" t="str">
        <f ca="1">IF(AND($C17="Goal",AA$7&gt;=$F17,AA$7&lt;=$F17+$G17-1),2,IF(AND($C17="Milestone",AA$7&gt;=$F17,AA$7&lt;=$F17+$G17-1),1,""))</f>
        <v/>
      </c>
      <c r="AB17" s="40" t="str">
        <f ca="1">IF(AND($C17="Goal",AB$7&gt;=$F17,AB$7&lt;=$F17+$G17-1),2,IF(AND($C17="Milestone",AB$7&gt;=$F17,AB$7&lt;=$F17+$G17-1),1,""))</f>
        <v/>
      </c>
      <c r="AC17" s="40" t="str">
        <f ca="1">IF(AND($C17="Goal",AC$7&gt;=$F17,AC$7&lt;=$F17+$G17-1),2,IF(AND($C17="Milestone",AC$7&gt;=$F17,AC$7&lt;=$F17+$G17-1),1,""))</f>
        <v/>
      </c>
      <c r="AD17" s="40" t="str">
        <f ca="1">IF(AND($C17="Goal",AD$7&gt;=$F17,AD$7&lt;=$F17+$G17-1),2,IF(AND($C17="Milestone",AD$7&gt;=$F17,AD$7&lt;=$F17+$G17-1),1,""))</f>
        <v/>
      </c>
      <c r="AE17" s="40" t="str">
        <f ca="1">IF(AND($C17="Goal",AE$7&gt;=$F17,AE$7&lt;=$F17+$G17-1),2,IF(AND($C17="Milestone",AE$7&gt;=$F17,AE$7&lt;=$F17+$G17-1),1,""))</f>
        <v/>
      </c>
      <c r="AF17" s="40" t="str">
        <f ca="1">IF(AND($C17="Goal",AF$7&gt;=$F17,AF$7&lt;=$F17+$G17-1),2,IF(AND($C17="Milestone",AF$7&gt;=$F17,AF$7&lt;=$F17+$G17-1),1,""))</f>
        <v/>
      </c>
      <c r="AG17" s="40" t="str">
        <f ca="1">IF(AND($C17="Goal",AG$7&gt;=$F17,AG$7&lt;=$F17+$G17-1),2,IF(AND($C17="Milestone",AG$7&gt;=$F17,AG$7&lt;=$F17+$G17-1),1,""))</f>
        <v/>
      </c>
      <c r="AH17" s="40" t="str">
        <f ca="1">IF(AND($C17="Goal",AH$7&gt;=$F17,AH$7&lt;=$F17+$G17-1),2,IF(AND($C17="Milestone",AH$7&gt;=$F17,AH$7&lt;=$F17+$G17-1),1,""))</f>
        <v/>
      </c>
      <c r="AI17" s="40" t="str">
        <f ca="1">IF(AND($C17="Goal",AI$7&gt;=$F17,AI$7&lt;=$F17+$G17-1),2,IF(AND($C17="Milestone",AI$7&gt;=$F17,AI$7&lt;=$F17+$G17-1),1,""))</f>
        <v/>
      </c>
      <c r="AJ17" s="40" t="str">
        <f ca="1">IF(AND($C17="Goal",AJ$7&gt;=$F17,AJ$7&lt;=$F17+$G17-1),2,IF(AND($C17="Milestone",AJ$7&gt;=$F17,AJ$7&lt;=$F17+$G17-1),1,""))</f>
        <v/>
      </c>
      <c r="AK17" s="40" t="str">
        <f ca="1">IF(AND($C17="Goal",AK$7&gt;=$F17,AK$7&lt;=$F17+$G17-1),2,IF(AND($C17="Milestone",AK$7&gt;=$F17,AK$7&lt;=$F17+$G17-1),1,""))</f>
        <v/>
      </c>
      <c r="AL17" s="40" t="str">
        <f ca="1">IF(AND($C17="Goal",AL$7&gt;=$F17,AL$7&lt;=$F17+$G17-1),2,IF(AND($C17="Milestone",AL$7&gt;=$F17,AL$7&lt;=$F17+$G17-1),1,""))</f>
        <v/>
      </c>
      <c r="AM17" s="40" t="str">
        <f ca="1">IF(AND($C17="Goal",AM$7&gt;=$F17,AM$7&lt;=$F17+$G17-1),2,IF(AND($C17="Milestone",AM$7&gt;=$F17,AM$7&lt;=$F17+$G17-1),1,""))</f>
        <v/>
      </c>
      <c r="AN17" s="40" t="str">
        <f ca="1">IF(AND($C17="Goal",AN$7&gt;=$F17,AN$7&lt;=$F17+$G17-1),2,IF(AND($C17="Milestone",AN$7&gt;=$F17,AN$7&lt;=$F17+$G17-1),1,""))</f>
        <v/>
      </c>
      <c r="AO17" s="40" t="str">
        <f ca="1">IF(AND($C17="Goal",AO$7&gt;=$F17,AO$7&lt;=$F17+$G17-1),2,IF(AND($C17="Milestone",AO$7&gt;=$F17,AO$7&lt;=$F17+$G17-1),1,""))</f>
        <v/>
      </c>
      <c r="AP17" s="40" t="str">
        <f ca="1">IF(AND($C17="Goal",AP$7&gt;=$F17,AP$7&lt;=$F17+$G17-1),2,IF(AND($C17="Milestone",AP$7&gt;=$F17,AP$7&lt;=$F17+$G17-1),1,""))</f>
        <v/>
      </c>
      <c r="AQ17" s="40" t="str">
        <f ca="1">IF(AND($C17="Goal",AQ$7&gt;=$F17,AQ$7&lt;=$F17+$G17-1),2,IF(AND($C17="Milestone",AQ$7&gt;=$F17,AQ$7&lt;=$F17+$G17-1),1,""))</f>
        <v/>
      </c>
      <c r="AR17" s="40" t="str">
        <f ca="1">IF(AND($C17="Goal",AR$7&gt;=$F17,AR$7&lt;=$F17+$G17-1),2,IF(AND($C17="Milestone",AR$7&gt;=$F17,AR$7&lt;=$F17+$G17-1),1,""))</f>
        <v/>
      </c>
      <c r="AS17" s="40" t="str">
        <f ca="1">IF(AND($C17="Goal",AS$7&gt;=$F17,AS$7&lt;=$F17+$G17-1),2,IF(AND($C17="Milestone",AS$7&gt;=$F17,AS$7&lt;=$F17+$G17-1),1,""))</f>
        <v/>
      </c>
      <c r="AT17" s="40" t="str">
        <f ca="1">IF(AND($C17="Goal",AT$7&gt;=$F17,AT$7&lt;=$F17+$G17-1),2,IF(AND($C17="Milestone",AT$7&gt;=$F17,AT$7&lt;=$F17+$G17-1),1,""))</f>
        <v/>
      </c>
      <c r="AU17" s="40" t="str">
        <f ca="1">IF(AND($C17="Goal",AU$7&gt;=$F17,AU$7&lt;=$F17+$G17-1),2,IF(AND($C17="Milestone",AU$7&gt;=$F17,AU$7&lt;=$F17+$G17-1),1,""))</f>
        <v/>
      </c>
      <c r="AV17" s="40" t="str">
        <f ca="1">IF(AND($C17="Goal",AV$7&gt;=$F17,AV$7&lt;=$F17+$G17-1),2,IF(AND($C17="Milestone",AV$7&gt;=$F17,AV$7&lt;=$F17+$G17-1),1,""))</f>
        <v/>
      </c>
      <c r="AW17" s="40" t="str">
        <f ca="1">IF(AND($C17="Goal",AW$7&gt;=$F17,AW$7&lt;=$F17+$G17-1),2,IF(AND($C17="Milestone",AW$7&gt;=$F17,AW$7&lt;=$F17+$G17-1),1,""))</f>
        <v/>
      </c>
      <c r="AX17" s="40" t="str">
        <f ca="1">IF(AND($C17="Goal",AX$7&gt;=$F17,AX$7&lt;=$F17+$G17-1),2,IF(AND($C17="Milestone",AX$7&gt;=$F17,AX$7&lt;=$F17+$G17-1),1,""))</f>
        <v/>
      </c>
      <c r="AY17" s="40" t="str">
        <f ca="1">IF(AND($C17="Goal",AY$7&gt;=$F17,AY$7&lt;=$F17+$G17-1),2,IF(AND($C17="Milestone",AY$7&gt;=$F17,AY$7&lt;=$F17+$G17-1),1,""))</f>
        <v/>
      </c>
      <c r="AZ17" s="40" t="str">
        <f ca="1">IF(AND($C17="Goal",AZ$7&gt;=$F17,AZ$7&lt;=$F17+$G17-1),2,IF(AND($C17="Milestone",AZ$7&gt;=$F17,AZ$7&lt;=$F17+$G17-1),1,""))</f>
        <v/>
      </c>
      <c r="BA17" s="40" t="str">
        <f ca="1">IF(AND($C17="Goal",BA$7&gt;=$F17,BA$7&lt;=$F17+$G17-1),2,IF(AND($C17="Milestone",BA$7&gt;=$F17,BA$7&lt;=$F17+$G17-1),1,""))</f>
        <v/>
      </c>
      <c r="BB17" s="40" t="str">
        <f ca="1">IF(AND($C17="Goal",BB$7&gt;=$F17,BB$7&lt;=$F17+$G17-1),2,IF(AND($C17="Milestone",BB$7&gt;=$F17,BB$7&lt;=$F17+$G17-1),1,""))</f>
        <v/>
      </c>
      <c r="BC17" s="40" t="str">
        <f ca="1">IF(AND($C17="Goal",BC$7&gt;=$F17,BC$7&lt;=$F17+$G17-1),2,IF(AND($C17="Milestone",BC$7&gt;=$F17,BC$7&lt;=$F17+$G17-1),1,""))</f>
        <v/>
      </c>
      <c r="BD17" s="40" t="str">
        <f ca="1">IF(AND($C17="Goal",BD$7&gt;=$F17,BD$7&lt;=$F17+$G17-1),2,IF(AND($C17="Milestone",BD$7&gt;=$F17,BD$7&lt;=$F17+$G17-1),1,""))</f>
        <v/>
      </c>
      <c r="BE17" s="40" t="str">
        <f ca="1">IF(AND($C17="Goal",BE$7&gt;=$F17,BE$7&lt;=$F17+$G17-1),2,IF(AND($C17="Milestone",BE$7&gt;=$F17,BE$7&lt;=$F17+$G17-1),1,""))</f>
        <v/>
      </c>
      <c r="BF17" s="40" t="str">
        <f ca="1">IF(AND($C17="Goal",BF$7&gt;=$F17,BF$7&lt;=$F17+$G17-1),2,IF(AND($C17="Milestone",BF$7&gt;=$F17,BF$7&lt;=$F17+$G17-1),1,""))</f>
        <v/>
      </c>
      <c r="BG17" s="40" t="str">
        <f ca="1">IF(AND($C17="Goal",BG$7&gt;=$F17,BG$7&lt;=$F17+$G17-1),2,IF(AND($C17="Milestone",BG$7&gt;=$F17,BG$7&lt;=$F17+$G17-1),1,""))</f>
        <v/>
      </c>
      <c r="BH17" s="40" t="str">
        <f ca="1">IF(AND($C17="Goal",BH$7&gt;=$F17,BH$7&lt;=$F17+$G17-1),2,IF(AND($C17="Milestone",BH$7&gt;=$F17,BH$7&lt;=$F17+$G17-1),1,""))</f>
        <v/>
      </c>
      <c r="BI17" s="40" t="str">
        <f ca="1">IF(AND($C17="Goal",BI$7&gt;=$F17,BI$7&lt;=$F17+$G17-1),2,IF(AND($C17="Milestone",BI$7&gt;=$F17,BI$7&lt;=$F17+$G17-1),1,""))</f>
        <v/>
      </c>
      <c r="BJ17" s="40" t="str">
        <f ca="1">IF(AND($C17="Goal",BJ$7&gt;=$F17,BJ$7&lt;=$F17+$G17-1),2,IF(AND($C17="Milestone",BJ$7&gt;=$F17,BJ$7&lt;=$F17+$G17-1),1,""))</f>
        <v/>
      </c>
      <c r="BK17" s="40" t="str">
        <f ca="1">IF(AND($C17="Goal",BK$7&gt;=$F17,BK$7&lt;=$F17+$G17-1),2,IF(AND($C17="Milestone",BK$7&gt;=$F17,BK$7&lt;=$F17+$G17-1),1,""))</f>
        <v/>
      </c>
      <c r="BL17" s="40" t="str">
        <f ca="1">IF(AND($C17="Goal",BL$7&gt;=$F17,BL$7&lt;=$F17+$G17-1),2,IF(AND($C17="Milestone",BL$7&gt;=$F17,BL$7&lt;=$F17+$G17-1),1,""))</f>
        <v/>
      </c>
    </row>
    <row r="18" spans="1:64" s="31" customFormat="1" ht="40.15" customHeight="1" x14ac:dyDescent="0.25">
      <c r="A18" s="38"/>
      <c r="B18" s="45" t="s">
        <v>100</v>
      </c>
      <c r="C18" s="33" t="s">
        <v>99</v>
      </c>
      <c r="D18" s="33"/>
      <c r="E18" s="43">
        <v>0.6</v>
      </c>
      <c r="F18" s="42">
        <f ca="1">F12+6</f>
        <v>45535</v>
      </c>
      <c r="G18" s="41">
        <v>13</v>
      </c>
      <c r="H18" s="33"/>
      <c r="I18" s="40" t="str">
        <f ca="1">IF(AND($C18="Goal",I$7&gt;=$F18,I$7&lt;=$F18+$G18-1),2,IF(AND($C18="Milestone",I$7&gt;=$F18,I$7&lt;=$F18+$G18-1),1,""))</f>
        <v/>
      </c>
      <c r="J18" s="40" t="str">
        <f ca="1">IF(AND($C18="Goal",J$7&gt;=$F18,J$7&lt;=$F18+$G18-1),2,IF(AND($C18="Milestone",J$7&gt;=$F18,J$7&lt;=$F18+$G18-1),1,""))</f>
        <v/>
      </c>
      <c r="K18" s="40" t="str">
        <f ca="1">IF(AND($C18="Goal",K$7&gt;=$F18,K$7&lt;=$F18+$G18-1),2,IF(AND($C18="Milestone",K$7&gt;=$F18,K$7&lt;=$F18+$G18-1),1,""))</f>
        <v/>
      </c>
      <c r="L18" s="40" t="str">
        <f ca="1">IF(AND($C18="Goal",L$7&gt;=$F18,L$7&lt;=$F18+$G18-1),2,IF(AND($C18="Milestone",L$7&gt;=$F18,L$7&lt;=$F18+$G18-1),1,""))</f>
        <v/>
      </c>
      <c r="M18" s="40" t="str">
        <f ca="1">IF(AND($C18="Goal",M$7&gt;=$F18,M$7&lt;=$F18+$G18-1),2,IF(AND($C18="Milestone",M$7&gt;=$F18,M$7&lt;=$F18+$G18-1),1,""))</f>
        <v/>
      </c>
      <c r="N18" s="40" t="str">
        <f ca="1">IF(AND($C18="Goal",N$7&gt;=$F18,N$7&lt;=$F18+$G18-1),2,IF(AND($C18="Milestone",N$7&gt;=$F18,N$7&lt;=$F18+$G18-1),1,""))</f>
        <v/>
      </c>
      <c r="O18" s="40" t="str">
        <f ca="1">IF(AND($C18="Goal",O$7&gt;=$F18,O$7&lt;=$F18+$G18-1),2,IF(AND($C18="Milestone",O$7&gt;=$F18,O$7&lt;=$F18+$G18-1),1,""))</f>
        <v/>
      </c>
      <c r="P18" s="40" t="str">
        <f ca="1">IF(AND($C18="Goal",P$7&gt;=$F18,P$7&lt;=$F18+$G18-1),2,IF(AND($C18="Milestone",P$7&gt;=$F18,P$7&lt;=$F18+$G18-1),1,""))</f>
        <v/>
      </c>
      <c r="Q18" s="40" t="str">
        <f ca="1">IF(AND($C18="Goal",Q$7&gt;=$F18,Q$7&lt;=$F18+$G18-1),2,IF(AND($C18="Milestone",Q$7&gt;=$F18,Q$7&lt;=$F18+$G18-1),1,""))</f>
        <v/>
      </c>
      <c r="R18" s="40" t="str">
        <f ca="1">IF(AND($C18="Goal",R$7&gt;=$F18,R$7&lt;=$F18+$G18-1),2,IF(AND($C18="Milestone",R$7&gt;=$F18,R$7&lt;=$F18+$G18-1),1,""))</f>
        <v/>
      </c>
      <c r="S18" s="40" t="str">
        <f ca="1">IF(AND($C18="Goal",S$7&gt;=$F18,S$7&lt;=$F18+$G18-1),2,IF(AND($C18="Milestone",S$7&gt;=$F18,S$7&lt;=$F18+$G18-1),1,""))</f>
        <v/>
      </c>
      <c r="T18" s="40" t="str">
        <f ca="1">IF(AND($C18="Goal",T$7&gt;=$F18,T$7&lt;=$F18+$G18-1),2,IF(AND($C18="Milestone",T$7&gt;=$F18,T$7&lt;=$F18+$G18-1),1,""))</f>
        <v/>
      </c>
      <c r="U18" s="40" t="str">
        <f ca="1">IF(AND($C18="Goal",U$7&gt;=$F18,U$7&lt;=$F18+$G18-1),2,IF(AND($C18="Milestone",U$7&gt;=$F18,U$7&lt;=$F18+$G18-1),1,""))</f>
        <v/>
      </c>
      <c r="V18" s="40" t="str">
        <f ca="1">IF(AND($C18="Goal",V$7&gt;=$F18,V$7&lt;=$F18+$G18-1),2,IF(AND($C18="Milestone",V$7&gt;=$F18,V$7&lt;=$F18+$G18-1),1,""))</f>
        <v/>
      </c>
      <c r="W18" s="40" t="str">
        <f ca="1">IF(AND($C18="Goal",W$7&gt;=$F18,W$7&lt;=$F18+$G18-1),2,IF(AND($C18="Milestone",W$7&gt;=$F18,W$7&lt;=$F18+$G18-1),1,""))</f>
        <v/>
      </c>
      <c r="X18" s="40" t="str">
        <f ca="1">IF(AND($C18="Goal",X$7&gt;=$F18,X$7&lt;=$F18+$G18-1),2,IF(AND($C18="Milestone",X$7&gt;=$F18,X$7&lt;=$F18+$G18-1),1,""))</f>
        <v/>
      </c>
      <c r="Y18" s="40" t="str">
        <f ca="1">IF(AND($C18="Goal",Y$7&gt;=$F18,Y$7&lt;=$F18+$G18-1),2,IF(AND($C18="Milestone",Y$7&gt;=$F18,Y$7&lt;=$F18+$G18-1),1,""))</f>
        <v/>
      </c>
      <c r="Z18" s="40" t="str">
        <f ca="1">IF(AND($C18="Goal",Z$7&gt;=$F18,Z$7&lt;=$F18+$G18-1),2,IF(AND($C18="Milestone",Z$7&gt;=$F18,Z$7&lt;=$F18+$G18-1),1,""))</f>
        <v/>
      </c>
      <c r="AA18" s="40" t="str">
        <f ca="1">IF(AND($C18="Goal",AA$7&gt;=$F18,AA$7&lt;=$F18+$G18-1),2,IF(AND($C18="Milestone",AA$7&gt;=$F18,AA$7&lt;=$F18+$G18-1),1,""))</f>
        <v/>
      </c>
      <c r="AB18" s="40" t="str">
        <f ca="1">IF(AND($C18="Goal",AB$7&gt;=$F18,AB$7&lt;=$F18+$G18-1),2,IF(AND($C18="Milestone",AB$7&gt;=$F18,AB$7&lt;=$F18+$G18-1),1,""))</f>
        <v/>
      </c>
      <c r="AC18" s="40" t="str">
        <f ca="1">IF(AND($C18="Goal",AC$7&gt;=$F18,AC$7&lt;=$F18+$G18-1),2,IF(AND($C18="Milestone",AC$7&gt;=$F18,AC$7&lt;=$F18+$G18-1),1,""))</f>
        <v/>
      </c>
      <c r="AD18" s="40" t="str">
        <f ca="1">IF(AND($C18="Goal",AD$7&gt;=$F18,AD$7&lt;=$F18+$G18-1),2,IF(AND($C18="Milestone",AD$7&gt;=$F18,AD$7&lt;=$F18+$G18-1),1,""))</f>
        <v/>
      </c>
      <c r="AE18" s="40" t="str">
        <f ca="1">IF(AND($C18="Goal",AE$7&gt;=$F18,AE$7&lt;=$F18+$G18-1),2,IF(AND($C18="Milestone",AE$7&gt;=$F18,AE$7&lt;=$F18+$G18-1),1,""))</f>
        <v/>
      </c>
      <c r="AF18" s="40" t="str">
        <f ca="1">IF(AND($C18="Goal",AF$7&gt;=$F18,AF$7&lt;=$F18+$G18-1),2,IF(AND($C18="Milestone",AF$7&gt;=$F18,AF$7&lt;=$F18+$G18-1),1,""))</f>
        <v/>
      </c>
      <c r="AG18" s="40" t="str">
        <f ca="1">IF(AND($C18="Goal",AG$7&gt;=$F18,AG$7&lt;=$F18+$G18-1),2,IF(AND($C18="Milestone",AG$7&gt;=$F18,AG$7&lt;=$F18+$G18-1),1,""))</f>
        <v/>
      </c>
      <c r="AH18" s="40" t="str">
        <f ca="1">IF(AND($C18="Goal",AH$7&gt;=$F18,AH$7&lt;=$F18+$G18-1),2,IF(AND($C18="Milestone",AH$7&gt;=$F18,AH$7&lt;=$F18+$G18-1),1,""))</f>
        <v/>
      </c>
      <c r="AI18" s="40" t="str">
        <f ca="1">IF(AND($C18="Goal",AI$7&gt;=$F18,AI$7&lt;=$F18+$G18-1),2,IF(AND($C18="Milestone",AI$7&gt;=$F18,AI$7&lt;=$F18+$G18-1),1,""))</f>
        <v/>
      </c>
      <c r="AJ18" s="40" t="str">
        <f ca="1">IF(AND($C18="Goal",AJ$7&gt;=$F18,AJ$7&lt;=$F18+$G18-1),2,IF(AND($C18="Milestone",AJ$7&gt;=$F18,AJ$7&lt;=$F18+$G18-1),1,""))</f>
        <v/>
      </c>
      <c r="AK18" s="40" t="str">
        <f ca="1">IF(AND($C18="Goal",AK$7&gt;=$F18,AK$7&lt;=$F18+$G18-1),2,IF(AND($C18="Milestone",AK$7&gt;=$F18,AK$7&lt;=$F18+$G18-1),1,""))</f>
        <v/>
      </c>
      <c r="AL18" s="40" t="str">
        <f ca="1">IF(AND($C18="Goal",AL$7&gt;=$F18,AL$7&lt;=$F18+$G18-1),2,IF(AND($C18="Milestone",AL$7&gt;=$F18,AL$7&lt;=$F18+$G18-1),1,""))</f>
        <v/>
      </c>
      <c r="AM18" s="40" t="str">
        <f ca="1">IF(AND($C18="Goal",AM$7&gt;=$F18,AM$7&lt;=$F18+$G18-1),2,IF(AND($C18="Milestone",AM$7&gt;=$F18,AM$7&lt;=$F18+$G18-1),1,""))</f>
        <v/>
      </c>
      <c r="AN18" s="40" t="str">
        <f ca="1">IF(AND($C18="Goal",AN$7&gt;=$F18,AN$7&lt;=$F18+$G18-1),2,IF(AND($C18="Milestone",AN$7&gt;=$F18,AN$7&lt;=$F18+$G18-1),1,""))</f>
        <v/>
      </c>
      <c r="AO18" s="40" t="str">
        <f ca="1">IF(AND($C18="Goal",AO$7&gt;=$F18,AO$7&lt;=$F18+$G18-1),2,IF(AND($C18="Milestone",AO$7&gt;=$F18,AO$7&lt;=$F18+$G18-1),1,""))</f>
        <v/>
      </c>
      <c r="AP18" s="40" t="str">
        <f ca="1">IF(AND($C18="Goal",AP$7&gt;=$F18,AP$7&lt;=$F18+$G18-1),2,IF(AND($C18="Milestone",AP$7&gt;=$F18,AP$7&lt;=$F18+$G18-1),1,""))</f>
        <v/>
      </c>
      <c r="AQ18" s="40" t="str">
        <f ca="1">IF(AND($C18="Goal",AQ$7&gt;=$F18,AQ$7&lt;=$F18+$G18-1),2,IF(AND($C18="Milestone",AQ$7&gt;=$F18,AQ$7&lt;=$F18+$G18-1),1,""))</f>
        <v/>
      </c>
      <c r="AR18" s="40" t="str">
        <f ca="1">IF(AND($C18="Goal",AR$7&gt;=$F18,AR$7&lt;=$F18+$G18-1),2,IF(AND($C18="Milestone",AR$7&gt;=$F18,AR$7&lt;=$F18+$G18-1),1,""))</f>
        <v/>
      </c>
      <c r="AS18" s="40" t="str">
        <f ca="1">IF(AND($C18="Goal",AS$7&gt;=$F18,AS$7&lt;=$F18+$G18-1),2,IF(AND($C18="Milestone",AS$7&gt;=$F18,AS$7&lt;=$F18+$G18-1),1,""))</f>
        <v/>
      </c>
      <c r="AT18" s="40" t="str">
        <f ca="1">IF(AND($C18="Goal",AT$7&gt;=$F18,AT$7&lt;=$F18+$G18-1),2,IF(AND($C18="Milestone",AT$7&gt;=$F18,AT$7&lt;=$F18+$G18-1),1,""))</f>
        <v/>
      </c>
      <c r="AU18" s="40" t="str">
        <f ca="1">IF(AND($C18="Goal",AU$7&gt;=$F18,AU$7&lt;=$F18+$G18-1),2,IF(AND($C18="Milestone",AU$7&gt;=$F18,AU$7&lt;=$F18+$G18-1),1,""))</f>
        <v/>
      </c>
      <c r="AV18" s="40" t="str">
        <f ca="1">IF(AND($C18="Goal",AV$7&gt;=$F18,AV$7&lt;=$F18+$G18-1),2,IF(AND($C18="Milestone",AV$7&gt;=$F18,AV$7&lt;=$F18+$G18-1),1,""))</f>
        <v/>
      </c>
      <c r="AW18" s="40" t="str">
        <f ca="1">IF(AND($C18="Goal",AW$7&gt;=$F18,AW$7&lt;=$F18+$G18-1),2,IF(AND($C18="Milestone",AW$7&gt;=$F18,AW$7&lt;=$F18+$G18-1),1,""))</f>
        <v/>
      </c>
      <c r="AX18" s="40" t="str">
        <f ca="1">IF(AND($C18="Goal",AX$7&gt;=$F18,AX$7&lt;=$F18+$G18-1),2,IF(AND($C18="Milestone",AX$7&gt;=$F18,AX$7&lt;=$F18+$G18-1),1,""))</f>
        <v/>
      </c>
      <c r="AY18" s="40" t="str">
        <f ca="1">IF(AND($C18="Goal",AY$7&gt;=$F18,AY$7&lt;=$F18+$G18-1),2,IF(AND($C18="Milestone",AY$7&gt;=$F18,AY$7&lt;=$F18+$G18-1),1,""))</f>
        <v/>
      </c>
      <c r="AZ18" s="40" t="str">
        <f ca="1">IF(AND($C18="Goal",AZ$7&gt;=$F18,AZ$7&lt;=$F18+$G18-1),2,IF(AND($C18="Milestone",AZ$7&gt;=$F18,AZ$7&lt;=$F18+$G18-1),1,""))</f>
        <v/>
      </c>
      <c r="BA18" s="40" t="str">
        <f ca="1">IF(AND($C18="Goal",BA$7&gt;=$F18,BA$7&lt;=$F18+$G18-1),2,IF(AND($C18="Milestone",BA$7&gt;=$F18,BA$7&lt;=$F18+$G18-1),1,""))</f>
        <v/>
      </c>
      <c r="BB18" s="40" t="str">
        <f ca="1">IF(AND($C18="Goal",BB$7&gt;=$F18,BB$7&lt;=$F18+$G18-1),2,IF(AND($C18="Milestone",BB$7&gt;=$F18,BB$7&lt;=$F18+$G18-1),1,""))</f>
        <v/>
      </c>
      <c r="BC18" s="40" t="str">
        <f ca="1">IF(AND($C18="Goal",BC$7&gt;=$F18,BC$7&lt;=$F18+$G18-1),2,IF(AND($C18="Milestone",BC$7&gt;=$F18,BC$7&lt;=$F18+$G18-1),1,""))</f>
        <v/>
      </c>
      <c r="BD18" s="40" t="str">
        <f ca="1">IF(AND($C18="Goal",BD$7&gt;=$F18,BD$7&lt;=$F18+$G18-1),2,IF(AND($C18="Milestone",BD$7&gt;=$F18,BD$7&lt;=$F18+$G18-1),1,""))</f>
        <v/>
      </c>
      <c r="BE18" s="40" t="str">
        <f ca="1">IF(AND($C18="Goal",BE$7&gt;=$F18,BE$7&lt;=$F18+$G18-1),2,IF(AND($C18="Milestone",BE$7&gt;=$F18,BE$7&lt;=$F18+$G18-1),1,""))</f>
        <v/>
      </c>
      <c r="BF18" s="40" t="str">
        <f ca="1">IF(AND($C18="Goal",BF$7&gt;=$F18,BF$7&lt;=$F18+$G18-1),2,IF(AND($C18="Milestone",BF$7&gt;=$F18,BF$7&lt;=$F18+$G18-1),1,""))</f>
        <v/>
      </c>
      <c r="BG18" s="40" t="str">
        <f ca="1">IF(AND($C18="Goal",BG$7&gt;=$F18,BG$7&lt;=$F18+$G18-1),2,IF(AND($C18="Milestone",BG$7&gt;=$F18,BG$7&lt;=$F18+$G18-1),1,""))</f>
        <v/>
      </c>
      <c r="BH18" s="40" t="str">
        <f ca="1">IF(AND($C18="Goal",BH$7&gt;=$F18,BH$7&lt;=$F18+$G18-1),2,IF(AND($C18="Milestone",BH$7&gt;=$F18,BH$7&lt;=$F18+$G18-1),1,""))</f>
        <v/>
      </c>
      <c r="BI18" s="40" t="str">
        <f ca="1">IF(AND($C18="Goal",BI$7&gt;=$F18,BI$7&lt;=$F18+$G18-1),2,IF(AND($C18="Milestone",BI$7&gt;=$F18,BI$7&lt;=$F18+$G18-1),1,""))</f>
        <v/>
      </c>
      <c r="BJ18" s="40" t="str">
        <f ca="1">IF(AND($C18="Goal",BJ$7&gt;=$F18,BJ$7&lt;=$F18+$G18-1),2,IF(AND($C18="Milestone",BJ$7&gt;=$F18,BJ$7&lt;=$F18+$G18-1),1,""))</f>
        <v/>
      </c>
      <c r="BK18" s="40" t="str">
        <f ca="1">IF(AND($C18="Goal",BK$7&gt;=$F18,BK$7&lt;=$F18+$G18-1),2,IF(AND($C18="Milestone",BK$7&gt;=$F18,BK$7&lt;=$F18+$G18-1),1,""))</f>
        <v/>
      </c>
      <c r="BL18" s="40" t="str">
        <f ca="1">IF(AND($C18="Goal",BL$7&gt;=$F18,BL$7&lt;=$F18+$G18-1),2,IF(AND($C18="Milestone",BL$7&gt;=$F18,BL$7&lt;=$F18+$G18-1),1,""))</f>
        <v/>
      </c>
    </row>
    <row r="19" spans="1:64" s="31" customFormat="1" ht="40.15" customHeight="1" x14ac:dyDescent="0.25">
      <c r="A19" s="26"/>
      <c r="B19" s="45" t="s">
        <v>98</v>
      </c>
      <c r="C19" s="33" t="s">
        <v>89</v>
      </c>
      <c r="D19" s="33"/>
      <c r="E19" s="43">
        <v>0.5</v>
      </c>
      <c r="F19" s="42">
        <f ca="1">F18+2</f>
        <v>45537</v>
      </c>
      <c r="G19" s="41">
        <v>9</v>
      </c>
      <c r="H19" s="33"/>
      <c r="I19" s="40" t="str">
        <f ca="1">IF(AND($C19="Goal",I$7&gt;=$F19,I$7&lt;=$F19+$G19-1),2,IF(AND($C19="Milestone",I$7&gt;=$F19,I$7&lt;=$F19+$G19-1),1,""))</f>
        <v/>
      </c>
      <c r="J19" s="40" t="str">
        <f ca="1">IF(AND($C19="Goal",J$7&gt;=$F19,J$7&lt;=$F19+$G19-1),2,IF(AND($C19="Milestone",J$7&gt;=$F19,J$7&lt;=$F19+$G19-1),1,""))</f>
        <v/>
      </c>
      <c r="K19" s="40" t="str">
        <f ca="1">IF(AND($C19="Goal",K$7&gt;=$F19,K$7&lt;=$F19+$G19-1),2,IF(AND($C19="Milestone",K$7&gt;=$F19,K$7&lt;=$F19+$G19-1),1,""))</f>
        <v/>
      </c>
      <c r="L19" s="40" t="str">
        <f ca="1">IF(AND($C19="Goal",L$7&gt;=$F19,L$7&lt;=$F19+$G19-1),2,IF(AND($C19="Milestone",L$7&gt;=$F19,L$7&lt;=$F19+$G19-1),1,""))</f>
        <v/>
      </c>
      <c r="M19" s="40" t="str">
        <f ca="1">IF(AND($C19="Goal",M$7&gt;=$F19,M$7&lt;=$F19+$G19-1),2,IF(AND($C19="Milestone",M$7&gt;=$F19,M$7&lt;=$F19+$G19-1),1,""))</f>
        <v/>
      </c>
      <c r="N19" s="40" t="str">
        <f ca="1">IF(AND($C19="Goal",N$7&gt;=$F19,N$7&lt;=$F19+$G19-1),2,IF(AND($C19="Milestone",N$7&gt;=$F19,N$7&lt;=$F19+$G19-1),1,""))</f>
        <v/>
      </c>
      <c r="O19" s="40" t="str">
        <f ca="1">IF(AND($C19="Goal",O$7&gt;=$F19,O$7&lt;=$F19+$G19-1),2,IF(AND($C19="Milestone",O$7&gt;=$F19,O$7&lt;=$F19+$G19-1),1,""))</f>
        <v/>
      </c>
      <c r="P19" s="40" t="str">
        <f ca="1">IF(AND($C19="Goal",P$7&gt;=$F19,P$7&lt;=$F19+$G19-1),2,IF(AND($C19="Milestone",P$7&gt;=$F19,P$7&lt;=$F19+$G19-1),1,""))</f>
        <v/>
      </c>
      <c r="Q19" s="40" t="str">
        <f ca="1">IF(AND($C19="Goal",Q$7&gt;=$F19,Q$7&lt;=$F19+$G19-1),2,IF(AND($C19="Milestone",Q$7&gt;=$F19,Q$7&lt;=$F19+$G19-1),1,""))</f>
        <v/>
      </c>
      <c r="R19" s="40" t="str">
        <f ca="1">IF(AND($C19="Goal",R$7&gt;=$F19,R$7&lt;=$F19+$G19-1),2,IF(AND($C19="Milestone",R$7&gt;=$F19,R$7&lt;=$F19+$G19-1),1,""))</f>
        <v/>
      </c>
      <c r="S19" s="40" t="str">
        <f ca="1">IF(AND($C19="Goal",S$7&gt;=$F19,S$7&lt;=$F19+$G19-1),2,IF(AND($C19="Milestone",S$7&gt;=$F19,S$7&lt;=$F19+$G19-1),1,""))</f>
        <v/>
      </c>
      <c r="T19" s="40" t="str">
        <f ca="1">IF(AND($C19="Goal",T$7&gt;=$F19,T$7&lt;=$F19+$G19-1),2,IF(AND($C19="Milestone",T$7&gt;=$F19,T$7&lt;=$F19+$G19-1),1,""))</f>
        <v/>
      </c>
      <c r="U19" s="40" t="str">
        <f ca="1">IF(AND($C19="Goal",U$7&gt;=$F19,U$7&lt;=$F19+$G19-1),2,IF(AND($C19="Milestone",U$7&gt;=$F19,U$7&lt;=$F19+$G19-1),1,""))</f>
        <v/>
      </c>
      <c r="V19" s="40" t="str">
        <f ca="1">IF(AND($C19="Goal",V$7&gt;=$F19,V$7&lt;=$F19+$G19-1),2,IF(AND($C19="Milestone",V$7&gt;=$F19,V$7&lt;=$F19+$G19-1),1,""))</f>
        <v/>
      </c>
      <c r="W19" s="40" t="str">
        <f ca="1">IF(AND($C19="Goal",W$7&gt;=$F19,W$7&lt;=$F19+$G19-1),2,IF(AND($C19="Milestone",W$7&gt;=$F19,W$7&lt;=$F19+$G19-1),1,""))</f>
        <v/>
      </c>
      <c r="X19" s="40" t="str">
        <f ca="1">IF(AND($C19="Goal",X$7&gt;=$F19,X$7&lt;=$F19+$G19-1),2,IF(AND($C19="Milestone",X$7&gt;=$F19,X$7&lt;=$F19+$G19-1),1,""))</f>
        <v/>
      </c>
      <c r="Y19" s="40" t="str">
        <f ca="1">IF(AND($C19="Goal",Y$7&gt;=$F19,Y$7&lt;=$F19+$G19-1),2,IF(AND($C19="Milestone",Y$7&gt;=$F19,Y$7&lt;=$F19+$G19-1),1,""))</f>
        <v/>
      </c>
      <c r="Z19" s="40" t="str">
        <f ca="1">IF(AND($C19="Goal",Z$7&gt;=$F19,Z$7&lt;=$F19+$G19-1),2,IF(AND($C19="Milestone",Z$7&gt;=$F19,Z$7&lt;=$F19+$G19-1),1,""))</f>
        <v/>
      </c>
      <c r="AA19" s="40" t="str">
        <f ca="1">IF(AND($C19="Goal",AA$7&gt;=$F19,AA$7&lt;=$F19+$G19-1),2,IF(AND($C19="Milestone",AA$7&gt;=$F19,AA$7&lt;=$F19+$G19-1),1,""))</f>
        <v/>
      </c>
      <c r="AB19" s="40" t="str">
        <f ca="1">IF(AND($C19="Goal",AB$7&gt;=$F19,AB$7&lt;=$F19+$G19-1),2,IF(AND($C19="Milestone",AB$7&gt;=$F19,AB$7&lt;=$F19+$G19-1),1,""))</f>
        <v/>
      </c>
      <c r="AC19" s="40" t="str">
        <f ca="1">IF(AND($C19="Goal",AC$7&gt;=$F19,AC$7&lt;=$F19+$G19-1),2,IF(AND($C19="Milestone",AC$7&gt;=$F19,AC$7&lt;=$F19+$G19-1),1,""))</f>
        <v/>
      </c>
      <c r="AD19" s="40" t="str">
        <f ca="1">IF(AND($C19="Goal",AD$7&gt;=$F19,AD$7&lt;=$F19+$G19-1),2,IF(AND($C19="Milestone",AD$7&gt;=$F19,AD$7&lt;=$F19+$G19-1),1,""))</f>
        <v/>
      </c>
      <c r="AE19" s="40" t="str">
        <f ca="1">IF(AND($C19="Goal",AE$7&gt;=$F19,AE$7&lt;=$F19+$G19-1),2,IF(AND($C19="Milestone",AE$7&gt;=$F19,AE$7&lt;=$F19+$G19-1),1,""))</f>
        <v/>
      </c>
      <c r="AF19" s="40" t="str">
        <f ca="1">IF(AND($C19="Goal",AF$7&gt;=$F19,AF$7&lt;=$F19+$G19-1),2,IF(AND($C19="Milestone",AF$7&gt;=$F19,AF$7&lt;=$F19+$G19-1),1,""))</f>
        <v/>
      </c>
      <c r="AG19" s="40" t="str">
        <f ca="1">IF(AND($C19="Goal",AG$7&gt;=$F19,AG$7&lt;=$F19+$G19-1),2,IF(AND($C19="Milestone",AG$7&gt;=$F19,AG$7&lt;=$F19+$G19-1),1,""))</f>
        <v/>
      </c>
      <c r="AH19" s="40" t="str">
        <f ca="1">IF(AND($C19="Goal",AH$7&gt;=$F19,AH$7&lt;=$F19+$G19-1),2,IF(AND($C19="Milestone",AH$7&gt;=$F19,AH$7&lt;=$F19+$G19-1),1,""))</f>
        <v/>
      </c>
      <c r="AI19" s="40" t="str">
        <f ca="1">IF(AND($C19="Goal",AI$7&gt;=$F19,AI$7&lt;=$F19+$G19-1),2,IF(AND($C19="Milestone",AI$7&gt;=$F19,AI$7&lt;=$F19+$G19-1),1,""))</f>
        <v/>
      </c>
      <c r="AJ19" s="40" t="str">
        <f ca="1">IF(AND($C19="Goal",AJ$7&gt;=$F19,AJ$7&lt;=$F19+$G19-1),2,IF(AND($C19="Milestone",AJ$7&gt;=$F19,AJ$7&lt;=$F19+$G19-1),1,""))</f>
        <v/>
      </c>
      <c r="AK19" s="40" t="str">
        <f ca="1">IF(AND($C19="Goal",AK$7&gt;=$F19,AK$7&lt;=$F19+$G19-1),2,IF(AND($C19="Milestone",AK$7&gt;=$F19,AK$7&lt;=$F19+$G19-1),1,""))</f>
        <v/>
      </c>
      <c r="AL19" s="40" t="str">
        <f ca="1">IF(AND($C19="Goal",AL$7&gt;=$F19,AL$7&lt;=$F19+$G19-1),2,IF(AND($C19="Milestone",AL$7&gt;=$F19,AL$7&lt;=$F19+$G19-1),1,""))</f>
        <v/>
      </c>
      <c r="AM19" s="40" t="str">
        <f ca="1">IF(AND($C19="Goal",AM$7&gt;=$F19,AM$7&lt;=$F19+$G19-1),2,IF(AND($C19="Milestone",AM$7&gt;=$F19,AM$7&lt;=$F19+$G19-1),1,""))</f>
        <v/>
      </c>
      <c r="AN19" s="40" t="str">
        <f ca="1">IF(AND($C19="Goal",AN$7&gt;=$F19,AN$7&lt;=$F19+$G19-1),2,IF(AND($C19="Milestone",AN$7&gt;=$F19,AN$7&lt;=$F19+$G19-1),1,""))</f>
        <v/>
      </c>
      <c r="AO19" s="40" t="str">
        <f ca="1">IF(AND($C19="Goal",AO$7&gt;=$F19,AO$7&lt;=$F19+$G19-1),2,IF(AND($C19="Milestone",AO$7&gt;=$F19,AO$7&lt;=$F19+$G19-1),1,""))</f>
        <v/>
      </c>
      <c r="AP19" s="40" t="str">
        <f ca="1">IF(AND($C19="Goal",AP$7&gt;=$F19,AP$7&lt;=$F19+$G19-1),2,IF(AND($C19="Milestone",AP$7&gt;=$F19,AP$7&lt;=$F19+$G19-1),1,""))</f>
        <v/>
      </c>
      <c r="AQ19" s="40" t="str">
        <f ca="1">IF(AND($C19="Goal",AQ$7&gt;=$F19,AQ$7&lt;=$F19+$G19-1),2,IF(AND($C19="Milestone",AQ$7&gt;=$F19,AQ$7&lt;=$F19+$G19-1),1,""))</f>
        <v/>
      </c>
      <c r="AR19" s="40" t="str">
        <f ca="1">IF(AND($C19="Goal",AR$7&gt;=$F19,AR$7&lt;=$F19+$G19-1),2,IF(AND($C19="Milestone",AR$7&gt;=$F19,AR$7&lt;=$F19+$G19-1),1,""))</f>
        <v/>
      </c>
      <c r="AS19" s="40" t="str">
        <f ca="1">IF(AND($C19="Goal",AS$7&gt;=$F19,AS$7&lt;=$F19+$G19-1),2,IF(AND($C19="Milestone",AS$7&gt;=$F19,AS$7&lt;=$F19+$G19-1),1,""))</f>
        <v/>
      </c>
      <c r="AT19" s="40" t="str">
        <f ca="1">IF(AND($C19="Goal",AT$7&gt;=$F19,AT$7&lt;=$F19+$G19-1),2,IF(AND($C19="Milestone",AT$7&gt;=$F19,AT$7&lt;=$F19+$G19-1),1,""))</f>
        <v/>
      </c>
      <c r="AU19" s="40" t="str">
        <f ca="1">IF(AND($C19="Goal",AU$7&gt;=$F19,AU$7&lt;=$F19+$G19-1),2,IF(AND($C19="Milestone",AU$7&gt;=$F19,AU$7&lt;=$F19+$G19-1),1,""))</f>
        <v/>
      </c>
      <c r="AV19" s="40" t="str">
        <f ca="1">IF(AND($C19="Goal",AV$7&gt;=$F19,AV$7&lt;=$F19+$G19-1),2,IF(AND($C19="Milestone",AV$7&gt;=$F19,AV$7&lt;=$F19+$G19-1),1,""))</f>
        <v/>
      </c>
      <c r="AW19" s="40" t="str">
        <f ca="1">IF(AND($C19="Goal",AW$7&gt;=$F19,AW$7&lt;=$F19+$G19-1),2,IF(AND($C19="Milestone",AW$7&gt;=$F19,AW$7&lt;=$F19+$G19-1),1,""))</f>
        <v/>
      </c>
      <c r="AX19" s="40" t="str">
        <f ca="1">IF(AND($C19="Goal",AX$7&gt;=$F19,AX$7&lt;=$F19+$G19-1),2,IF(AND($C19="Milestone",AX$7&gt;=$F19,AX$7&lt;=$F19+$G19-1),1,""))</f>
        <v/>
      </c>
      <c r="AY19" s="40" t="str">
        <f ca="1">IF(AND($C19="Goal",AY$7&gt;=$F19,AY$7&lt;=$F19+$G19-1),2,IF(AND($C19="Milestone",AY$7&gt;=$F19,AY$7&lt;=$F19+$G19-1),1,""))</f>
        <v/>
      </c>
      <c r="AZ19" s="40" t="str">
        <f ca="1">IF(AND($C19="Goal",AZ$7&gt;=$F19,AZ$7&lt;=$F19+$G19-1),2,IF(AND($C19="Milestone",AZ$7&gt;=$F19,AZ$7&lt;=$F19+$G19-1),1,""))</f>
        <v/>
      </c>
      <c r="BA19" s="40" t="str">
        <f ca="1">IF(AND($C19="Goal",BA$7&gt;=$F19,BA$7&lt;=$F19+$G19-1),2,IF(AND($C19="Milestone",BA$7&gt;=$F19,BA$7&lt;=$F19+$G19-1),1,""))</f>
        <v/>
      </c>
      <c r="BB19" s="40" t="str">
        <f ca="1">IF(AND($C19="Goal",BB$7&gt;=$F19,BB$7&lt;=$F19+$G19-1),2,IF(AND($C19="Milestone",BB$7&gt;=$F19,BB$7&lt;=$F19+$G19-1),1,""))</f>
        <v/>
      </c>
      <c r="BC19" s="40" t="str">
        <f ca="1">IF(AND($C19="Goal",BC$7&gt;=$F19,BC$7&lt;=$F19+$G19-1),2,IF(AND($C19="Milestone",BC$7&gt;=$F19,BC$7&lt;=$F19+$G19-1),1,""))</f>
        <v/>
      </c>
      <c r="BD19" s="40" t="str">
        <f ca="1">IF(AND($C19="Goal",BD$7&gt;=$F19,BD$7&lt;=$F19+$G19-1),2,IF(AND($C19="Milestone",BD$7&gt;=$F19,BD$7&lt;=$F19+$G19-1),1,""))</f>
        <v/>
      </c>
      <c r="BE19" s="40" t="str">
        <f ca="1">IF(AND($C19="Goal",BE$7&gt;=$F19,BE$7&lt;=$F19+$G19-1),2,IF(AND($C19="Milestone",BE$7&gt;=$F19,BE$7&lt;=$F19+$G19-1),1,""))</f>
        <v/>
      </c>
      <c r="BF19" s="40" t="str">
        <f ca="1">IF(AND($C19="Goal",BF$7&gt;=$F19,BF$7&lt;=$F19+$G19-1),2,IF(AND($C19="Milestone",BF$7&gt;=$F19,BF$7&lt;=$F19+$G19-1),1,""))</f>
        <v/>
      </c>
      <c r="BG19" s="40" t="str">
        <f ca="1">IF(AND($C19="Goal",BG$7&gt;=$F19,BG$7&lt;=$F19+$G19-1),2,IF(AND($C19="Milestone",BG$7&gt;=$F19,BG$7&lt;=$F19+$G19-1),1,""))</f>
        <v/>
      </c>
      <c r="BH19" s="40" t="str">
        <f ca="1">IF(AND($C19="Goal",BH$7&gt;=$F19,BH$7&lt;=$F19+$G19-1),2,IF(AND($C19="Milestone",BH$7&gt;=$F19,BH$7&lt;=$F19+$G19-1),1,""))</f>
        <v/>
      </c>
      <c r="BI19" s="40" t="str">
        <f ca="1">IF(AND($C19="Goal",BI$7&gt;=$F19,BI$7&lt;=$F19+$G19-1),2,IF(AND($C19="Milestone",BI$7&gt;=$F19,BI$7&lt;=$F19+$G19-1),1,""))</f>
        <v/>
      </c>
      <c r="BJ19" s="40" t="str">
        <f ca="1">IF(AND($C19="Goal",BJ$7&gt;=$F19,BJ$7&lt;=$F19+$G19-1),2,IF(AND($C19="Milestone",BJ$7&gt;=$F19,BJ$7&lt;=$F19+$G19-1),1,""))</f>
        <v/>
      </c>
      <c r="BK19" s="40" t="str">
        <f ca="1">IF(AND($C19="Goal",BK$7&gt;=$F19,BK$7&lt;=$F19+$G19-1),2,IF(AND($C19="Milestone",BK$7&gt;=$F19,BK$7&lt;=$F19+$G19-1),1,""))</f>
        <v/>
      </c>
      <c r="BL19" s="40" t="str">
        <f ca="1">IF(AND($C19="Goal",BL$7&gt;=$F19,BL$7&lt;=$F19+$G19-1),2,IF(AND($C19="Milestone",BL$7&gt;=$F19,BL$7&lt;=$F19+$G19-1),1,""))</f>
        <v/>
      </c>
    </row>
    <row r="20" spans="1:64" s="31" customFormat="1" ht="40.15" customHeight="1" x14ac:dyDescent="0.25">
      <c r="A20" s="26"/>
      <c r="B20" s="45" t="s">
        <v>97</v>
      </c>
      <c r="C20" s="33" t="s">
        <v>85</v>
      </c>
      <c r="D20" s="33"/>
      <c r="E20" s="43">
        <v>0.33</v>
      </c>
      <c r="F20" s="42">
        <f ca="1">F19+5</f>
        <v>45542</v>
      </c>
      <c r="G20" s="41">
        <v>11</v>
      </c>
      <c r="H20" s="33"/>
      <c r="I20" s="40" t="str">
        <f ca="1">IF(AND($C20="Goal",I$7&gt;=$F20,I$7&lt;=$F20+$G20-1),2,IF(AND($C20="Milestone",I$7&gt;=$F20,I$7&lt;=$F20+$G20-1),1,""))</f>
        <v/>
      </c>
      <c r="J20" s="40" t="str">
        <f ca="1">IF(AND($C20="Goal",J$7&gt;=$F20,J$7&lt;=$F20+$G20-1),2,IF(AND($C20="Milestone",J$7&gt;=$F20,J$7&lt;=$F20+$G20-1),1,""))</f>
        <v/>
      </c>
      <c r="K20" s="40" t="str">
        <f ca="1">IF(AND($C20="Goal",K$7&gt;=$F20,K$7&lt;=$F20+$G20-1),2,IF(AND($C20="Milestone",K$7&gt;=$F20,K$7&lt;=$F20+$G20-1),1,""))</f>
        <v/>
      </c>
      <c r="L20" s="40" t="str">
        <f ca="1">IF(AND($C20="Goal",L$7&gt;=$F20,L$7&lt;=$F20+$G20-1),2,IF(AND($C20="Milestone",L$7&gt;=$F20,L$7&lt;=$F20+$G20-1),1,""))</f>
        <v/>
      </c>
      <c r="M20" s="40" t="str">
        <f ca="1">IF(AND($C20="Goal",M$7&gt;=$F20,M$7&lt;=$F20+$G20-1),2,IF(AND($C20="Milestone",M$7&gt;=$F20,M$7&lt;=$F20+$G20-1),1,""))</f>
        <v/>
      </c>
      <c r="N20" s="40" t="str">
        <f ca="1">IF(AND($C20="Goal",N$7&gt;=$F20,N$7&lt;=$F20+$G20-1),2,IF(AND($C20="Milestone",N$7&gt;=$F20,N$7&lt;=$F20+$G20-1),1,""))</f>
        <v/>
      </c>
      <c r="O20" s="40" t="str">
        <f ca="1">IF(AND($C20="Goal",O$7&gt;=$F20,O$7&lt;=$F20+$G20-1),2,IF(AND($C20="Milestone",O$7&gt;=$F20,O$7&lt;=$F20+$G20-1),1,""))</f>
        <v/>
      </c>
      <c r="P20" s="40" t="str">
        <f ca="1">IF(AND($C20="Goal",P$7&gt;=$F20,P$7&lt;=$F20+$G20-1),2,IF(AND($C20="Milestone",P$7&gt;=$F20,P$7&lt;=$F20+$G20-1),1,""))</f>
        <v/>
      </c>
      <c r="Q20" s="40" t="str">
        <f ca="1">IF(AND($C20="Goal",Q$7&gt;=$F20,Q$7&lt;=$F20+$G20-1),2,IF(AND($C20="Milestone",Q$7&gt;=$F20,Q$7&lt;=$F20+$G20-1),1,""))</f>
        <v/>
      </c>
      <c r="R20" s="40" t="str">
        <f ca="1">IF(AND($C20="Goal",R$7&gt;=$F20,R$7&lt;=$F20+$G20-1),2,IF(AND($C20="Milestone",R$7&gt;=$F20,R$7&lt;=$F20+$G20-1),1,""))</f>
        <v/>
      </c>
      <c r="S20" s="40" t="str">
        <f ca="1">IF(AND($C20="Goal",S$7&gt;=$F20,S$7&lt;=$F20+$G20-1),2,IF(AND($C20="Milestone",S$7&gt;=$F20,S$7&lt;=$F20+$G20-1),1,""))</f>
        <v/>
      </c>
      <c r="T20" s="40" t="str">
        <f ca="1">IF(AND($C20="Goal",T$7&gt;=$F20,T$7&lt;=$F20+$G20-1),2,IF(AND($C20="Milestone",T$7&gt;=$F20,T$7&lt;=$F20+$G20-1),1,""))</f>
        <v/>
      </c>
      <c r="U20" s="40" t="str">
        <f ca="1">IF(AND($C20="Goal",U$7&gt;=$F20,U$7&lt;=$F20+$G20-1),2,IF(AND($C20="Milestone",U$7&gt;=$F20,U$7&lt;=$F20+$G20-1),1,""))</f>
        <v/>
      </c>
      <c r="V20" s="40" t="str">
        <f ca="1">IF(AND($C20="Goal",V$7&gt;=$F20,V$7&lt;=$F20+$G20-1),2,IF(AND($C20="Milestone",V$7&gt;=$F20,V$7&lt;=$F20+$G20-1),1,""))</f>
        <v/>
      </c>
      <c r="W20" s="40" t="str">
        <f ca="1">IF(AND($C20="Goal",W$7&gt;=$F20,W$7&lt;=$F20+$G20-1),2,IF(AND($C20="Milestone",W$7&gt;=$F20,W$7&lt;=$F20+$G20-1),1,""))</f>
        <v/>
      </c>
      <c r="X20" s="40" t="str">
        <f ca="1">IF(AND($C20="Goal",X$7&gt;=$F20,X$7&lt;=$F20+$G20-1),2,IF(AND($C20="Milestone",X$7&gt;=$F20,X$7&lt;=$F20+$G20-1),1,""))</f>
        <v/>
      </c>
      <c r="Y20" s="40" t="str">
        <f ca="1">IF(AND($C20="Goal",Y$7&gt;=$F20,Y$7&lt;=$F20+$G20-1),2,IF(AND($C20="Milestone",Y$7&gt;=$F20,Y$7&lt;=$F20+$G20-1),1,""))</f>
        <v/>
      </c>
      <c r="Z20" s="40" t="str">
        <f ca="1">IF(AND($C20="Goal",Z$7&gt;=$F20,Z$7&lt;=$F20+$G20-1),2,IF(AND($C20="Milestone",Z$7&gt;=$F20,Z$7&lt;=$F20+$G20-1),1,""))</f>
        <v/>
      </c>
      <c r="AA20" s="40" t="str">
        <f ca="1">IF(AND($C20="Goal",AA$7&gt;=$F20,AA$7&lt;=$F20+$G20-1),2,IF(AND($C20="Milestone",AA$7&gt;=$F20,AA$7&lt;=$F20+$G20-1),1,""))</f>
        <v/>
      </c>
      <c r="AB20" s="40" t="str">
        <f ca="1">IF(AND($C20="Goal",AB$7&gt;=$F20,AB$7&lt;=$F20+$G20-1),2,IF(AND($C20="Milestone",AB$7&gt;=$F20,AB$7&lt;=$F20+$G20-1),1,""))</f>
        <v/>
      </c>
      <c r="AC20" s="40" t="str">
        <f ca="1">IF(AND($C20="Goal",AC$7&gt;=$F20,AC$7&lt;=$F20+$G20-1),2,IF(AND($C20="Milestone",AC$7&gt;=$F20,AC$7&lt;=$F20+$G20-1),1,""))</f>
        <v/>
      </c>
      <c r="AD20" s="40" t="str">
        <f ca="1">IF(AND($C20="Goal",AD$7&gt;=$F20,AD$7&lt;=$F20+$G20-1),2,IF(AND($C20="Milestone",AD$7&gt;=$F20,AD$7&lt;=$F20+$G20-1),1,""))</f>
        <v/>
      </c>
      <c r="AE20" s="40" t="str">
        <f ca="1">IF(AND($C20="Goal",AE$7&gt;=$F20,AE$7&lt;=$F20+$G20-1),2,IF(AND($C20="Milestone",AE$7&gt;=$F20,AE$7&lt;=$F20+$G20-1),1,""))</f>
        <v/>
      </c>
      <c r="AF20" s="40" t="str">
        <f ca="1">IF(AND($C20="Goal",AF$7&gt;=$F20,AF$7&lt;=$F20+$G20-1),2,IF(AND($C20="Milestone",AF$7&gt;=$F20,AF$7&lt;=$F20+$G20-1),1,""))</f>
        <v/>
      </c>
      <c r="AG20" s="40" t="str">
        <f ca="1">IF(AND($C20="Goal",AG$7&gt;=$F20,AG$7&lt;=$F20+$G20-1),2,IF(AND($C20="Milestone",AG$7&gt;=$F20,AG$7&lt;=$F20+$G20-1),1,""))</f>
        <v/>
      </c>
      <c r="AH20" s="40" t="str">
        <f ca="1">IF(AND($C20="Goal",AH$7&gt;=$F20,AH$7&lt;=$F20+$G20-1),2,IF(AND($C20="Milestone",AH$7&gt;=$F20,AH$7&lt;=$F20+$G20-1),1,""))</f>
        <v/>
      </c>
      <c r="AI20" s="40" t="str">
        <f ca="1">IF(AND($C20="Goal",AI$7&gt;=$F20,AI$7&lt;=$F20+$G20-1),2,IF(AND($C20="Milestone",AI$7&gt;=$F20,AI$7&lt;=$F20+$G20-1),1,""))</f>
        <v/>
      </c>
      <c r="AJ20" s="40" t="str">
        <f ca="1">IF(AND($C20="Goal",AJ$7&gt;=$F20,AJ$7&lt;=$F20+$G20-1),2,IF(AND($C20="Milestone",AJ$7&gt;=$F20,AJ$7&lt;=$F20+$G20-1),1,""))</f>
        <v/>
      </c>
      <c r="AK20" s="40" t="str">
        <f ca="1">IF(AND($C20="Goal",AK$7&gt;=$F20,AK$7&lt;=$F20+$G20-1),2,IF(AND($C20="Milestone",AK$7&gt;=$F20,AK$7&lt;=$F20+$G20-1),1,""))</f>
        <v/>
      </c>
      <c r="AL20" s="40" t="str">
        <f ca="1">IF(AND($C20="Goal",AL$7&gt;=$F20,AL$7&lt;=$F20+$G20-1),2,IF(AND($C20="Milestone",AL$7&gt;=$F20,AL$7&lt;=$F20+$G20-1),1,""))</f>
        <v/>
      </c>
      <c r="AM20" s="40" t="str">
        <f ca="1">IF(AND($C20="Goal",AM$7&gt;=$F20,AM$7&lt;=$F20+$G20-1),2,IF(AND($C20="Milestone",AM$7&gt;=$F20,AM$7&lt;=$F20+$G20-1),1,""))</f>
        <v/>
      </c>
      <c r="AN20" s="40" t="str">
        <f ca="1">IF(AND($C20="Goal",AN$7&gt;=$F20,AN$7&lt;=$F20+$G20-1),2,IF(AND($C20="Milestone",AN$7&gt;=$F20,AN$7&lt;=$F20+$G20-1),1,""))</f>
        <v/>
      </c>
      <c r="AO20" s="40" t="str">
        <f ca="1">IF(AND($C20="Goal",AO$7&gt;=$F20,AO$7&lt;=$F20+$G20-1),2,IF(AND($C20="Milestone",AO$7&gt;=$F20,AO$7&lt;=$F20+$G20-1),1,""))</f>
        <v/>
      </c>
      <c r="AP20" s="40" t="str">
        <f ca="1">IF(AND($C20="Goal",AP$7&gt;=$F20,AP$7&lt;=$F20+$G20-1),2,IF(AND($C20="Milestone",AP$7&gt;=$F20,AP$7&lt;=$F20+$G20-1),1,""))</f>
        <v/>
      </c>
      <c r="AQ20" s="40" t="str">
        <f ca="1">IF(AND($C20="Goal",AQ$7&gt;=$F20,AQ$7&lt;=$F20+$G20-1),2,IF(AND($C20="Milestone",AQ$7&gt;=$F20,AQ$7&lt;=$F20+$G20-1),1,""))</f>
        <v/>
      </c>
      <c r="AR20" s="40" t="str">
        <f ca="1">IF(AND($C20="Goal",AR$7&gt;=$F20,AR$7&lt;=$F20+$G20-1),2,IF(AND($C20="Milestone",AR$7&gt;=$F20,AR$7&lt;=$F20+$G20-1),1,""))</f>
        <v/>
      </c>
      <c r="AS20" s="40" t="str">
        <f ca="1">IF(AND($C20="Goal",AS$7&gt;=$F20,AS$7&lt;=$F20+$G20-1),2,IF(AND($C20="Milestone",AS$7&gt;=$F20,AS$7&lt;=$F20+$G20-1),1,""))</f>
        <v/>
      </c>
      <c r="AT20" s="40" t="str">
        <f ca="1">IF(AND($C20="Goal",AT$7&gt;=$F20,AT$7&lt;=$F20+$G20-1),2,IF(AND($C20="Milestone",AT$7&gt;=$F20,AT$7&lt;=$F20+$G20-1),1,""))</f>
        <v/>
      </c>
      <c r="AU20" s="40" t="str">
        <f ca="1">IF(AND($C20="Goal",AU$7&gt;=$F20,AU$7&lt;=$F20+$G20-1),2,IF(AND($C20="Milestone",AU$7&gt;=$F20,AU$7&lt;=$F20+$G20-1),1,""))</f>
        <v/>
      </c>
      <c r="AV20" s="40" t="str">
        <f ca="1">IF(AND($C20="Goal",AV$7&gt;=$F20,AV$7&lt;=$F20+$G20-1),2,IF(AND($C20="Milestone",AV$7&gt;=$F20,AV$7&lt;=$F20+$G20-1),1,""))</f>
        <v/>
      </c>
      <c r="AW20" s="40" t="str">
        <f ca="1">IF(AND($C20="Goal",AW$7&gt;=$F20,AW$7&lt;=$F20+$G20-1),2,IF(AND($C20="Milestone",AW$7&gt;=$F20,AW$7&lt;=$F20+$G20-1),1,""))</f>
        <v/>
      </c>
      <c r="AX20" s="40" t="str">
        <f ca="1">IF(AND($C20="Goal",AX$7&gt;=$F20,AX$7&lt;=$F20+$G20-1),2,IF(AND($C20="Milestone",AX$7&gt;=$F20,AX$7&lt;=$F20+$G20-1),1,""))</f>
        <v/>
      </c>
      <c r="AY20" s="40" t="str">
        <f ca="1">IF(AND($C20="Goal",AY$7&gt;=$F20,AY$7&lt;=$F20+$G20-1),2,IF(AND($C20="Milestone",AY$7&gt;=$F20,AY$7&lt;=$F20+$G20-1),1,""))</f>
        <v/>
      </c>
      <c r="AZ20" s="40" t="str">
        <f ca="1">IF(AND($C20="Goal",AZ$7&gt;=$F20,AZ$7&lt;=$F20+$G20-1),2,IF(AND($C20="Milestone",AZ$7&gt;=$F20,AZ$7&lt;=$F20+$G20-1),1,""))</f>
        <v/>
      </c>
      <c r="BA20" s="40" t="str">
        <f ca="1">IF(AND($C20="Goal",BA$7&gt;=$F20,BA$7&lt;=$F20+$G20-1),2,IF(AND($C20="Milestone",BA$7&gt;=$F20,BA$7&lt;=$F20+$G20-1),1,""))</f>
        <v/>
      </c>
      <c r="BB20" s="40" t="str">
        <f ca="1">IF(AND($C20="Goal",BB$7&gt;=$F20,BB$7&lt;=$F20+$G20-1),2,IF(AND($C20="Milestone",BB$7&gt;=$F20,BB$7&lt;=$F20+$G20-1),1,""))</f>
        <v/>
      </c>
      <c r="BC20" s="40" t="str">
        <f ca="1">IF(AND($C20="Goal",BC$7&gt;=$F20,BC$7&lt;=$F20+$G20-1),2,IF(AND($C20="Milestone",BC$7&gt;=$F20,BC$7&lt;=$F20+$G20-1),1,""))</f>
        <v/>
      </c>
      <c r="BD20" s="40" t="str">
        <f ca="1">IF(AND($C20="Goal",BD$7&gt;=$F20,BD$7&lt;=$F20+$G20-1),2,IF(AND($C20="Milestone",BD$7&gt;=$F20,BD$7&lt;=$F20+$G20-1),1,""))</f>
        <v/>
      </c>
      <c r="BE20" s="40" t="str">
        <f ca="1">IF(AND($C20="Goal",BE$7&gt;=$F20,BE$7&lt;=$F20+$G20-1),2,IF(AND($C20="Milestone",BE$7&gt;=$F20,BE$7&lt;=$F20+$G20-1),1,""))</f>
        <v/>
      </c>
      <c r="BF20" s="40" t="str">
        <f ca="1">IF(AND($C20="Goal",BF$7&gt;=$F20,BF$7&lt;=$F20+$G20-1),2,IF(AND($C20="Milestone",BF$7&gt;=$F20,BF$7&lt;=$F20+$G20-1),1,""))</f>
        <v/>
      </c>
      <c r="BG20" s="40" t="str">
        <f ca="1">IF(AND($C20="Goal",BG$7&gt;=$F20,BG$7&lt;=$F20+$G20-1),2,IF(AND($C20="Milestone",BG$7&gt;=$F20,BG$7&lt;=$F20+$G20-1),1,""))</f>
        <v/>
      </c>
      <c r="BH20" s="40" t="str">
        <f ca="1">IF(AND($C20="Goal",BH$7&gt;=$F20,BH$7&lt;=$F20+$G20-1),2,IF(AND($C20="Milestone",BH$7&gt;=$F20,BH$7&lt;=$F20+$G20-1),1,""))</f>
        <v/>
      </c>
      <c r="BI20" s="40" t="str">
        <f ca="1">IF(AND($C20="Goal",BI$7&gt;=$F20,BI$7&lt;=$F20+$G20-1),2,IF(AND($C20="Milestone",BI$7&gt;=$F20,BI$7&lt;=$F20+$G20-1),1,""))</f>
        <v/>
      </c>
      <c r="BJ20" s="40" t="str">
        <f ca="1">IF(AND($C20="Goal",BJ$7&gt;=$F20,BJ$7&lt;=$F20+$G20-1),2,IF(AND($C20="Milestone",BJ$7&gt;=$F20,BJ$7&lt;=$F20+$G20-1),1,""))</f>
        <v/>
      </c>
      <c r="BK20" s="40" t="str">
        <f ca="1">IF(AND($C20="Goal",BK$7&gt;=$F20,BK$7&lt;=$F20+$G20-1),2,IF(AND($C20="Milestone",BK$7&gt;=$F20,BK$7&lt;=$F20+$G20-1),1,""))</f>
        <v/>
      </c>
      <c r="BL20" s="40" t="str">
        <f ca="1">IF(AND($C20="Goal",BL$7&gt;=$F20,BL$7&lt;=$F20+$G20-1),2,IF(AND($C20="Milestone",BL$7&gt;=$F20,BL$7&lt;=$F20+$G20-1),1,""))</f>
        <v/>
      </c>
    </row>
    <row r="21" spans="1:64" s="31" customFormat="1" ht="40.15" customHeight="1" x14ac:dyDescent="0.25">
      <c r="A21" s="26"/>
      <c r="B21" s="45" t="s">
        <v>96</v>
      </c>
      <c r="C21" s="33" t="s">
        <v>80</v>
      </c>
      <c r="D21" s="33"/>
      <c r="E21" s="43"/>
      <c r="F21" s="42">
        <f ca="1">F20+2</f>
        <v>45544</v>
      </c>
      <c r="G21" s="41">
        <v>1</v>
      </c>
      <c r="H21" s="33"/>
      <c r="I21" s="40" t="str">
        <f ca="1">IF(AND($C21="Goal",I$7&gt;=$F21,I$7&lt;=$F21+$G21-1),2,IF(AND($C21="Milestone",I$7&gt;=$F21,I$7&lt;=$F21+$G21-1),1,""))</f>
        <v/>
      </c>
      <c r="J21" s="40" t="str">
        <f ca="1">IF(AND($C21="Goal",J$7&gt;=$F21,J$7&lt;=$F21+$G21-1),2,IF(AND($C21="Milestone",J$7&gt;=$F21,J$7&lt;=$F21+$G21-1),1,""))</f>
        <v/>
      </c>
      <c r="K21" s="40" t="str">
        <f ca="1">IF(AND($C21="Goal",K$7&gt;=$F21,K$7&lt;=$F21+$G21-1),2,IF(AND($C21="Milestone",K$7&gt;=$F21,K$7&lt;=$F21+$G21-1),1,""))</f>
        <v/>
      </c>
      <c r="L21" s="40" t="str">
        <f ca="1">IF(AND($C21="Goal",L$7&gt;=$F21,L$7&lt;=$F21+$G21-1),2,IF(AND($C21="Milestone",L$7&gt;=$F21,L$7&lt;=$F21+$G21-1),1,""))</f>
        <v/>
      </c>
      <c r="M21" s="40" t="str">
        <f ca="1">IF(AND($C21="Goal",M$7&gt;=$F21,M$7&lt;=$F21+$G21-1),2,IF(AND($C21="Milestone",M$7&gt;=$F21,M$7&lt;=$F21+$G21-1),1,""))</f>
        <v/>
      </c>
      <c r="N21" s="40" t="str">
        <f ca="1">IF(AND($C21="Goal",N$7&gt;=$F21,N$7&lt;=$F21+$G21-1),2,IF(AND($C21="Milestone",N$7&gt;=$F21,N$7&lt;=$F21+$G21-1),1,""))</f>
        <v/>
      </c>
      <c r="O21" s="40" t="str">
        <f ca="1">IF(AND($C21="Goal",O$7&gt;=$F21,O$7&lt;=$F21+$G21-1),2,IF(AND($C21="Milestone",O$7&gt;=$F21,O$7&lt;=$F21+$G21-1),1,""))</f>
        <v/>
      </c>
      <c r="P21" s="40" t="str">
        <f ca="1">IF(AND($C21="Goal",P$7&gt;=$F21,P$7&lt;=$F21+$G21-1),2,IF(AND($C21="Milestone",P$7&gt;=$F21,P$7&lt;=$F21+$G21-1),1,""))</f>
        <v/>
      </c>
      <c r="Q21" s="40" t="str">
        <f ca="1">IF(AND($C21="Goal",Q$7&gt;=$F21,Q$7&lt;=$F21+$G21-1),2,IF(AND($C21="Milestone",Q$7&gt;=$F21,Q$7&lt;=$F21+$G21-1),1,""))</f>
        <v/>
      </c>
      <c r="R21" s="40" t="str">
        <f ca="1">IF(AND($C21="Goal",R$7&gt;=$F21,R$7&lt;=$F21+$G21-1),2,IF(AND($C21="Milestone",R$7&gt;=$F21,R$7&lt;=$F21+$G21-1),1,""))</f>
        <v/>
      </c>
      <c r="S21" s="40">
        <f ca="1">IF(AND($C21="Goal",S$7&gt;=$F21,S$7&lt;=$F21+$G21-1),2,IF(AND($C21="Milestone",S$7&gt;=$F21,S$7&lt;=$F21+$G21-1),1,""))</f>
        <v>1</v>
      </c>
      <c r="T21" s="40" t="str">
        <f ca="1">IF(AND($C21="Goal",T$7&gt;=$F21,T$7&lt;=$F21+$G21-1),2,IF(AND($C21="Milestone",T$7&gt;=$F21,T$7&lt;=$F21+$G21-1),1,""))</f>
        <v/>
      </c>
      <c r="U21" s="40" t="str">
        <f ca="1">IF(AND($C21="Goal",U$7&gt;=$F21,U$7&lt;=$F21+$G21-1),2,IF(AND($C21="Milestone",U$7&gt;=$F21,U$7&lt;=$F21+$G21-1),1,""))</f>
        <v/>
      </c>
      <c r="V21" s="40" t="str">
        <f ca="1">IF(AND($C21="Goal",V$7&gt;=$F21,V$7&lt;=$F21+$G21-1),2,IF(AND($C21="Milestone",V$7&gt;=$F21,V$7&lt;=$F21+$G21-1),1,""))</f>
        <v/>
      </c>
      <c r="W21" s="40" t="str">
        <f ca="1">IF(AND($C21="Goal",W$7&gt;=$F21,W$7&lt;=$F21+$G21-1),2,IF(AND($C21="Milestone",W$7&gt;=$F21,W$7&lt;=$F21+$G21-1),1,""))</f>
        <v/>
      </c>
      <c r="X21" s="40" t="str">
        <f ca="1">IF(AND($C21="Goal",X$7&gt;=$F21,X$7&lt;=$F21+$G21-1),2,IF(AND($C21="Milestone",X$7&gt;=$F21,X$7&lt;=$F21+$G21-1),1,""))</f>
        <v/>
      </c>
      <c r="Y21" s="40" t="str">
        <f ca="1">IF(AND($C21="Goal",Y$7&gt;=$F21,Y$7&lt;=$F21+$G21-1),2,IF(AND($C21="Milestone",Y$7&gt;=$F21,Y$7&lt;=$F21+$G21-1),1,""))</f>
        <v/>
      </c>
      <c r="Z21" s="40" t="str">
        <f ca="1">IF(AND($C21="Goal",Z$7&gt;=$F21,Z$7&lt;=$F21+$G21-1),2,IF(AND($C21="Milestone",Z$7&gt;=$F21,Z$7&lt;=$F21+$G21-1),1,""))</f>
        <v/>
      </c>
      <c r="AA21" s="40" t="str">
        <f ca="1">IF(AND($C21="Goal",AA$7&gt;=$F21,AA$7&lt;=$F21+$G21-1),2,IF(AND($C21="Milestone",AA$7&gt;=$F21,AA$7&lt;=$F21+$G21-1),1,""))</f>
        <v/>
      </c>
      <c r="AB21" s="40" t="str">
        <f ca="1">IF(AND($C21="Goal",AB$7&gt;=$F21,AB$7&lt;=$F21+$G21-1),2,IF(AND($C21="Milestone",AB$7&gt;=$F21,AB$7&lt;=$F21+$G21-1),1,""))</f>
        <v/>
      </c>
      <c r="AC21" s="40" t="str">
        <f ca="1">IF(AND($C21="Goal",AC$7&gt;=$F21,AC$7&lt;=$F21+$G21-1),2,IF(AND($C21="Milestone",AC$7&gt;=$F21,AC$7&lt;=$F21+$G21-1),1,""))</f>
        <v/>
      </c>
      <c r="AD21" s="40" t="str">
        <f ca="1">IF(AND($C21="Goal",AD$7&gt;=$F21,AD$7&lt;=$F21+$G21-1),2,IF(AND($C21="Milestone",AD$7&gt;=$F21,AD$7&lt;=$F21+$G21-1),1,""))</f>
        <v/>
      </c>
      <c r="AE21" s="40" t="str">
        <f ca="1">IF(AND($C21="Goal",AE$7&gt;=$F21,AE$7&lt;=$F21+$G21-1),2,IF(AND($C21="Milestone",AE$7&gt;=$F21,AE$7&lt;=$F21+$G21-1),1,""))</f>
        <v/>
      </c>
      <c r="AF21" s="40" t="str">
        <f ca="1">IF(AND($C21="Goal",AF$7&gt;=$F21,AF$7&lt;=$F21+$G21-1),2,IF(AND($C21="Milestone",AF$7&gt;=$F21,AF$7&lt;=$F21+$G21-1),1,""))</f>
        <v/>
      </c>
      <c r="AG21" s="40" t="str">
        <f ca="1">IF(AND($C21="Goal",AG$7&gt;=$F21,AG$7&lt;=$F21+$G21-1),2,IF(AND($C21="Milestone",AG$7&gt;=$F21,AG$7&lt;=$F21+$G21-1),1,""))</f>
        <v/>
      </c>
      <c r="AH21" s="40" t="str">
        <f ca="1">IF(AND($C21="Goal",AH$7&gt;=$F21,AH$7&lt;=$F21+$G21-1),2,IF(AND($C21="Milestone",AH$7&gt;=$F21,AH$7&lt;=$F21+$G21-1),1,""))</f>
        <v/>
      </c>
      <c r="AI21" s="40" t="str">
        <f ca="1">IF(AND($C21="Goal",AI$7&gt;=$F21,AI$7&lt;=$F21+$G21-1),2,IF(AND($C21="Milestone",AI$7&gt;=$F21,AI$7&lt;=$F21+$G21-1),1,""))</f>
        <v/>
      </c>
      <c r="AJ21" s="40" t="str">
        <f ca="1">IF(AND($C21="Goal",AJ$7&gt;=$F21,AJ$7&lt;=$F21+$G21-1),2,IF(AND($C21="Milestone",AJ$7&gt;=$F21,AJ$7&lt;=$F21+$G21-1),1,""))</f>
        <v/>
      </c>
      <c r="AK21" s="40" t="str">
        <f ca="1">IF(AND($C21="Goal",AK$7&gt;=$F21,AK$7&lt;=$F21+$G21-1),2,IF(AND($C21="Milestone",AK$7&gt;=$F21,AK$7&lt;=$F21+$G21-1),1,""))</f>
        <v/>
      </c>
      <c r="AL21" s="40" t="str">
        <f ca="1">IF(AND($C21="Goal",AL$7&gt;=$F21,AL$7&lt;=$F21+$G21-1),2,IF(AND($C21="Milestone",AL$7&gt;=$F21,AL$7&lt;=$F21+$G21-1),1,""))</f>
        <v/>
      </c>
      <c r="AM21" s="40" t="str">
        <f ca="1">IF(AND($C21="Goal",AM$7&gt;=$F21,AM$7&lt;=$F21+$G21-1),2,IF(AND($C21="Milestone",AM$7&gt;=$F21,AM$7&lt;=$F21+$G21-1),1,""))</f>
        <v/>
      </c>
      <c r="AN21" s="40" t="str">
        <f ca="1">IF(AND($C21="Goal",AN$7&gt;=$F21,AN$7&lt;=$F21+$G21-1),2,IF(AND($C21="Milestone",AN$7&gt;=$F21,AN$7&lt;=$F21+$G21-1),1,""))</f>
        <v/>
      </c>
      <c r="AO21" s="40" t="str">
        <f ca="1">IF(AND($C21="Goal",AO$7&gt;=$F21,AO$7&lt;=$F21+$G21-1),2,IF(AND($C21="Milestone",AO$7&gt;=$F21,AO$7&lt;=$F21+$G21-1),1,""))</f>
        <v/>
      </c>
      <c r="AP21" s="40" t="str">
        <f ca="1">IF(AND($C21="Goal",AP$7&gt;=$F21,AP$7&lt;=$F21+$G21-1),2,IF(AND($C21="Milestone",AP$7&gt;=$F21,AP$7&lt;=$F21+$G21-1),1,""))</f>
        <v/>
      </c>
      <c r="AQ21" s="40" t="str">
        <f ca="1">IF(AND($C21="Goal",AQ$7&gt;=$F21,AQ$7&lt;=$F21+$G21-1),2,IF(AND($C21="Milestone",AQ$7&gt;=$F21,AQ$7&lt;=$F21+$G21-1),1,""))</f>
        <v/>
      </c>
      <c r="AR21" s="40" t="str">
        <f ca="1">IF(AND($C21="Goal",AR$7&gt;=$F21,AR$7&lt;=$F21+$G21-1),2,IF(AND($C21="Milestone",AR$7&gt;=$F21,AR$7&lt;=$F21+$G21-1),1,""))</f>
        <v/>
      </c>
      <c r="AS21" s="40" t="str">
        <f ca="1">IF(AND($C21="Goal",AS$7&gt;=$F21,AS$7&lt;=$F21+$G21-1),2,IF(AND($C21="Milestone",AS$7&gt;=$F21,AS$7&lt;=$F21+$G21-1),1,""))</f>
        <v/>
      </c>
      <c r="AT21" s="40" t="str">
        <f ca="1">IF(AND($C21="Goal",AT$7&gt;=$F21,AT$7&lt;=$F21+$G21-1),2,IF(AND($C21="Milestone",AT$7&gt;=$F21,AT$7&lt;=$F21+$G21-1),1,""))</f>
        <v/>
      </c>
      <c r="AU21" s="40" t="str">
        <f ca="1">IF(AND($C21="Goal",AU$7&gt;=$F21,AU$7&lt;=$F21+$G21-1),2,IF(AND($C21="Milestone",AU$7&gt;=$F21,AU$7&lt;=$F21+$G21-1),1,""))</f>
        <v/>
      </c>
      <c r="AV21" s="40" t="str">
        <f ca="1">IF(AND($C21="Goal",AV$7&gt;=$F21,AV$7&lt;=$F21+$G21-1),2,IF(AND($C21="Milestone",AV$7&gt;=$F21,AV$7&lt;=$F21+$G21-1),1,""))</f>
        <v/>
      </c>
      <c r="AW21" s="40" t="str">
        <f ca="1">IF(AND($C21="Goal",AW$7&gt;=$F21,AW$7&lt;=$F21+$G21-1),2,IF(AND($C21="Milestone",AW$7&gt;=$F21,AW$7&lt;=$F21+$G21-1),1,""))</f>
        <v/>
      </c>
      <c r="AX21" s="40" t="str">
        <f ca="1">IF(AND($C21="Goal",AX$7&gt;=$F21,AX$7&lt;=$F21+$G21-1),2,IF(AND($C21="Milestone",AX$7&gt;=$F21,AX$7&lt;=$F21+$G21-1),1,""))</f>
        <v/>
      </c>
      <c r="AY21" s="40" t="str">
        <f ca="1">IF(AND($C21="Goal",AY$7&gt;=$F21,AY$7&lt;=$F21+$G21-1),2,IF(AND($C21="Milestone",AY$7&gt;=$F21,AY$7&lt;=$F21+$G21-1),1,""))</f>
        <v/>
      </c>
      <c r="AZ21" s="40" t="str">
        <f ca="1">IF(AND($C21="Goal",AZ$7&gt;=$F21,AZ$7&lt;=$F21+$G21-1),2,IF(AND($C21="Milestone",AZ$7&gt;=$F21,AZ$7&lt;=$F21+$G21-1),1,""))</f>
        <v/>
      </c>
      <c r="BA21" s="40" t="str">
        <f ca="1">IF(AND($C21="Goal",BA$7&gt;=$F21,BA$7&lt;=$F21+$G21-1),2,IF(AND($C21="Milestone",BA$7&gt;=$F21,BA$7&lt;=$F21+$G21-1),1,""))</f>
        <v/>
      </c>
      <c r="BB21" s="40" t="str">
        <f ca="1">IF(AND($C21="Goal",BB$7&gt;=$F21,BB$7&lt;=$F21+$G21-1),2,IF(AND($C21="Milestone",BB$7&gt;=$F21,BB$7&lt;=$F21+$G21-1),1,""))</f>
        <v/>
      </c>
      <c r="BC21" s="40" t="str">
        <f ca="1">IF(AND($C21="Goal",BC$7&gt;=$F21,BC$7&lt;=$F21+$G21-1),2,IF(AND($C21="Milestone",BC$7&gt;=$F21,BC$7&lt;=$F21+$G21-1),1,""))</f>
        <v/>
      </c>
      <c r="BD21" s="40" t="str">
        <f ca="1">IF(AND($C21="Goal",BD$7&gt;=$F21,BD$7&lt;=$F21+$G21-1),2,IF(AND($C21="Milestone",BD$7&gt;=$F21,BD$7&lt;=$F21+$G21-1),1,""))</f>
        <v/>
      </c>
      <c r="BE21" s="40" t="str">
        <f ca="1">IF(AND($C21="Goal",BE$7&gt;=$F21,BE$7&lt;=$F21+$G21-1),2,IF(AND($C21="Milestone",BE$7&gt;=$F21,BE$7&lt;=$F21+$G21-1),1,""))</f>
        <v/>
      </c>
      <c r="BF21" s="40" t="str">
        <f ca="1">IF(AND($C21="Goal",BF$7&gt;=$F21,BF$7&lt;=$F21+$G21-1),2,IF(AND($C21="Milestone",BF$7&gt;=$F21,BF$7&lt;=$F21+$G21-1),1,""))</f>
        <v/>
      </c>
      <c r="BG21" s="40" t="str">
        <f ca="1">IF(AND($C21="Goal",BG$7&gt;=$F21,BG$7&lt;=$F21+$G21-1),2,IF(AND($C21="Milestone",BG$7&gt;=$F21,BG$7&lt;=$F21+$G21-1),1,""))</f>
        <v/>
      </c>
      <c r="BH21" s="40" t="str">
        <f ca="1">IF(AND($C21="Goal",BH$7&gt;=$F21,BH$7&lt;=$F21+$G21-1),2,IF(AND($C21="Milestone",BH$7&gt;=$F21,BH$7&lt;=$F21+$G21-1),1,""))</f>
        <v/>
      </c>
      <c r="BI21" s="40" t="str">
        <f ca="1">IF(AND($C21="Goal",BI$7&gt;=$F21,BI$7&lt;=$F21+$G21-1),2,IF(AND($C21="Milestone",BI$7&gt;=$F21,BI$7&lt;=$F21+$G21-1),1,""))</f>
        <v/>
      </c>
      <c r="BJ21" s="40" t="str">
        <f ca="1">IF(AND($C21="Goal",BJ$7&gt;=$F21,BJ$7&lt;=$F21+$G21-1),2,IF(AND($C21="Milestone",BJ$7&gt;=$F21,BJ$7&lt;=$F21+$G21-1),1,""))</f>
        <v/>
      </c>
      <c r="BK21" s="40" t="str">
        <f ca="1">IF(AND($C21="Goal",BK$7&gt;=$F21,BK$7&lt;=$F21+$G21-1),2,IF(AND($C21="Milestone",BK$7&gt;=$F21,BK$7&lt;=$F21+$G21-1),1,""))</f>
        <v/>
      </c>
      <c r="BL21" s="40" t="str">
        <f ca="1">IF(AND($C21="Goal",BL$7&gt;=$F21,BL$7&lt;=$F21+$G21-1),2,IF(AND($C21="Milestone",BL$7&gt;=$F21,BL$7&lt;=$F21+$G21-1),1,""))</f>
        <v/>
      </c>
    </row>
    <row r="22" spans="1:64" s="31" customFormat="1" ht="40.15" customHeight="1" x14ac:dyDescent="0.25">
      <c r="A22" s="26"/>
      <c r="B22" s="45" t="s">
        <v>95</v>
      </c>
      <c r="C22" s="33"/>
      <c r="D22" s="33"/>
      <c r="E22" s="43"/>
      <c r="F22" s="42">
        <f ca="1">F21+1</f>
        <v>45545</v>
      </c>
      <c r="G22" s="41">
        <v>24</v>
      </c>
      <c r="H22" s="33"/>
      <c r="I22" s="40" t="str">
        <f ca="1">IF(AND($C22="Goal",I$7&gt;=$F22,I$7&lt;=$F22+$G22-1),2,IF(AND($C22="Milestone",I$7&gt;=$F22,I$7&lt;=$F22+$G22-1),1,""))</f>
        <v/>
      </c>
      <c r="J22" s="40" t="str">
        <f ca="1">IF(AND($C22="Goal",J$7&gt;=$F22,J$7&lt;=$F22+$G22-1),2,IF(AND($C22="Milestone",J$7&gt;=$F22,J$7&lt;=$F22+$G22-1),1,""))</f>
        <v/>
      </c>
      <c r="K22" s="40" t="str">
        <f ca="1">IF(AND($C22="Goal",K$7&gt;=$F22,K$7&lt;=$F22+$G22-1),2,IF(AND($C22="Milestone",K$7&gt;=$F22,K$7&lt;=$F22+$G22-1),1,""))</f>
        <v/>
      </c>
      <c r="L22" s="40" t="str">
        <f ca="1">IF(AND($C22="Goal",L$7&gt;=$F22,L$7&lt;=$F22+$G22-1),2,IF(AND($C22="Milestone",L$7&gt;=$F22,L$7&lt;=$F22+$G22-1),1,""))</f>
        <v/>
      </c>
      <c r="M22" s="40" t="str">
        <f ca="1">IF(AND($C22="Goal",M$7&gt;=$F22,M$7&lt;=$F22+$G22-1),2,IF(AND($C22="Milestone",M$7&gt;=$F22,M$7&lt;=$F22+$G22-1),1,""))</f>
        <v/>
      </c>
      <c r="N22" s="40" t="str">
        <f ca="1">IF(AND($C22="Goal",N$7&gt;=$F22,N$7&lt;=$F22+$G22-1),2,IF(AND($C22="Milestone",N$7&gt;=$F22,N$7&lt;=$F22+$G22-1),1,""))</f>
        <v/>
      </c>
      <c r="O22" s="40" t="str">
        <f ca="1">IF(AND($C22="Goal",O$7&gt;=$F22,O$7&lt;=$F22+$G22-1),2,IF(AND($C22="Milestone",O$7&gt;=$F22,O$7&lt;=$F22+$G22-1),1,""))</f>
        <v/>
      </c>
      <c r="P22" s="40" t="str">
        <f ca="1">IF(AND($C22="Goal",P$7&gt;=$F22,P$7&lt;=$F22+$G22-1),2,IF(AND($C22="Milestone",P$7&gt;=$F22,P$7&lt;=$F22+$G22-1),1,""))</f>
        <v/>
      </c>
      <c r="Q22" s="40" t="str">
        <f ca="1">IF(AND($C22="Goal",Q$7&gt;=$F22,Q$7&lt;=$F22+$G22-1),2,IF(AND($C22="Milestone",Q$7&gt;=$F22,Q$7&lt;=$F22+$G22-1),1,""))</f>
        <v/>
      </c>
      <c r="R22" s="40" t="str">
        <f ca="1">IF(AND($C22="Goal",R$7&gt;=$F22,R$7&lt;=$F22+$G22-1),2,IF(AND($C22="Milestone",R$7&gt;=$F22,R$7&lt;=$F22+$G22-1),1,""))</f>
        <v/>
      </c>
      <c r="S22" s="40" t="str">
        <f ca="1">IF(AND($C22="Goal",S$7&gt;=$F22,S$7&lt;=$F22+$G22-1),2,IF(AND($C22="Milestone",S$7&gt;=$F22,S$7&lt;=$F22+$G22-1),1,""))</f>
        <v/>
      </c>
      <c r="T22" s="40" t="str">
        <f ca="1">IF(AND($C22="Goal",T$7&gt;=$F22,T$7&lt;=$F22+$G22-1),2,IF(AND($C22="Milestone",T$7&gt;=$F22,T$7&lt;=$F22+$G22-1),1,""))</f>
        <v/>
      </c>
      <c r="U22" s="40" t="str">
        <f ca="1">IF(AND($C22="Goal",U$7&gt;=$F22,U$7&lt;=$F22+$G22-1),2,IF(AND($C22="Milestone",U$7&gt;=$F22,U$7&lt;=$F22+$G22-1),1,""))</f>
        <v/>
      </c>
      <c r="V22" s="40" t="str">
        <f ca="1">IF(AND($C22="Goal",V$7&gt;=$F22,V$7&lt;=$F22+$G22-1),2,IF(AND($C22="Milestone",V$7&gt;=$F22,V$7&lt;=$F22+$G22-1),1,""))</f>
        <v/>
      </c>
      <c r="W22" s="40" t="str">
        <f ca="1">IF(AND($C22="Goal",W$7&gt;=$F22,W$7&lt;=$F22+$G22-1),2,IF(AND($C22="Milestone",W$7&gt;=$F22,W$7&lt;=$F22+$G22-1),1,""))</f>
        <v/>
      </c>
      <c r="X22" s="40" t="str">
        <f ca="1">IF(AND($C22="Goal",X$7&gt;=$F22,X$7&lt;=$F22+$G22-1),2,IF(AND($C22="Milestone",X$7&gt;=$F22,X$7&lt;=$F22+$G22-1),1,""))</f>
        <v/>
      </c>
      <c r="Y22" s="40" t="str">
        <f ca="1">IF(AND($C22="Goal",Y$7&gt;=$F22,Y$7&lt;=$F22+$G22-1),2,IF(AND($C22="Milestone",Y$7&gt;=$F22,Y$7&lt;=$F22+$G22-1),1,""))</f>
        <v/>
      </c>
      <c r="Z22" s="40" t="str">
        <f ca="1">IF(AND($C22="Goal",Z$7&gt;=$F22,Z$7&lt;=$F22+$G22-1),2,IF(AND($C22="Milestone",Z$7&gt;=$F22,Z$7&lt;=$F22+$G22-1),1,""))</f>
        <v/>
      </c>
      <c r="AA22" s="40" t="str">
        <f ca="1">IF(AND($C22="Goal",AA$7&gt;=$F22,AA$7&lt;=$F22+$G22-1),2,IF(AND($C22="Milestone",AA$7&gt;=$F22,AA$7&lt;=$F22+$G22-1),1,""))</f>
        <v/>
      </c>
      <c r="AB22" s="40" t="str">
        <f ca="1">IF(AND($C22="Goal",AB$7&gt;=$F22,AB$7&lt;=$F22+$G22-1),2,IF(AND($C22="Milestone",AB$7&gt;=$F22,AB$7&lt;=$F22+$G22-1),1,""))</f>
        <v/>
      </c>
      <c r="AC22" s="40" t="str">
        <f ca="1">IF(AND($C22="Goal",AC$7&gt;=$F22,AC$7&lt;=$F22+$G22-1),2,IF(AND($C22="Milestone",AC$7&gt;=$F22,AC$7&lt;=$F22+$G22-1),1,""))</f>
        <v/>
      </c>
      <c r="AD22" s="40" t="str">
        <f ca="1">IF(AND($C22="Goal",AD$7&gt;=$F22,AD$7&lt;=$F22+$G22-1),2,IF(AND($C22="Milestone",AD$7&gt;=$F22,AD$7&lt;=$F22+$G22-1),1,""))</f>
        <v/>
      </c>
      <c r="AE22" s="40" t="str">
        <f ca="1">IF(AND($C22="Goal",AE$7&gt;=$F22,AE$7&lt;=$F22+$G22-1),2,IF(AND($C22="Milestone",AE$7&gt;=$F22,AE$7&lt;=$F22+$G22-1),1,""))</f>
        <v/>
      </c>
      <c r="AF22" s="40" t="str">
        <f ca="1">IF(AND($C22="Goal",AF$7&gt;=$F22,AF$7&lt;=$F22+$G22-1),2,IF(AND($C22="Milestone",AF$7&gt;=$F22,AF$7&lt;=$F22+$G22-1),1,""))</f>
        <v/>
      </c>
      <c r="AG22" s="40" t="str">
        <f ca="1">IF(AND($C22="Goal",AG$7&gt;=$F22,AG$7&lt;=$F22+$G22-1),2,IF(AND($C22="Milestone",AG$7&gt;=$F22,AG$7&lt;=$F22+$G22-1),1,""))</f>
        <v/>
      </c>
      <c r="AH22" s="40" t="str">
        <f ca="1">IF(AND($C22="Goal",AH$7&gt;=$F22,AH$7&lt;=$F22+$G22-1),2,IF(AND($C22="Milestone",AH$7&gt;=$F22,AH$7&lt;=$F22+$G22-1),1,""))</f>
        <v/>
      </c>
      <c r="AI22" s="40" t="str">
        <f ca="1">IF(AND($C22="Goal",AI$7&gt;=$F22,AI$7&lt;=$F22+$G22-1),2,IF(AND($C22="Milestone",AI$7&gt;=$F22,AI$7&lt;=$F22+$G22-1),1,""))</f>
        <v/>
      </c>
      <c r="AJ22" s="40" t="str">
        <f ca="1">IF(AND($C22="Goal",AJ$7&gt;=$F22,AJ$7&lt;=$F22+$G22-1),2,IF(AND($C22="Milestone",AJ$7&gt;=$F22,AJ$7&lt;=$F22+$G22-1),1,""))</f>
        <v/>
      </c>
      <c r="AK22" s="40" t="str">
        <f ca="1">IF(AND($C22="Goal",AK$7&gt;=$F22,AK$7&lt;=$F22+$G22-1),2,IF(AND($C22="Milestone",AK$7&gt;=$F22,AK$7&lt;=$F22+$G22-1),1,""))</f>
        <v/>
      </c>
      <c r="AL22" s="40" t="str">
        <f ca="1">IF(AND($C22="Goal",AL$7&gt;=$F22,AL$7&lt;=$F22+$G22-1),2,IF(AND($C22="Milestone",AL$7&gt;=$F22,AL$7&lt;=$F22+$G22-1),1,""))</f>
        <v/>
      </c>
      <c r="AM22" s="40" t="str">
        <f ca="1">IF(AND($C22="Goal",AM$7&gt;=$F22,AM$7&lt;=$F22+$G22-1),2,IF(AND($C22="Milestone",AM$7&gt;=$F22,AM$7&lt;=$F22+$G22-1),1,""))</f>
        <v/>
      </c>
      <c r="AN22" s="40" t="str">
        <f ca="1">IF(AND($C22="Goal",AN$7&gt;=$F22,AN$7&lt;=$F22+$G22-1),2,IF(AND($C22="Milestone",AN$7&gt;=$F22,AN$7&lt;=$F22+$G22-1),1,""))</f>
        <v/>
      </c>
      <c r="AO22" s="40" t="str">
        <f ca="1">IF(AND($C22="Goal",AO$7&gt;=$F22,AO$7&lt;=$F22+$G22-1),2,IF(AND($C22="Milestone",AO$7&gt;=$F22,AO$7&lt;=$F22+$G22-1),1,""))</f>
        <v/>
      </c>
      <c r="AP22" s="40" t="str">
        <f ca="1">IF(AND($C22="Goal",AP$7&gt;=$F22,AP$7&lt;=$F22+$G22-1),2,IF(AND($C22="Milestone",AP$7&gt;=$F22,AP$7&lt;=$F22+$G22-1),1,""))</f>
        <v/>
      </c>
      <c r="AQ22" s="40" t="str">
        <f ca="1">IF(AND($C22="Goal",AQ$7&gt;=$F22,AQ$7&lt;=$F22+$G22-1),2,IF(AND($C22="Milestone",AQ$7&gt;=$F22,AQ$7&lt;=$F22+$G22-1),1,""))</f>
        <v/>
      </c>
      <c r="AR22" s="40" t="str">
        <f ca="1">IF(AND($C22="Goal",AR$7&gt;=$F22,AR$7&lt;=$F22+$G22-1),2,IF(AND($C22="Milestone",AR$7&gt;=$F22,AR$7&lt;=$F22+$G22-1),1,""))</f>
        <v/>
      </c>
      <c r="AS22" s="40" t="str">
        <f ca="1">IF(AND($C22="Goal",AS$7&gt;=$F22,AS$7&lt;=$F22+$G22-1),2,IF(AND($C22="Milestone",AS$7&gt;=$F22,AS$7&lt;=$F22+$G22-1),1,""))</f>
        <v/>
      </c>
      <c r="AT22" s="40" t="str">
        <f ca="1">IF(AND($C22="Goal",AT$7&gt;=$F22,AT$7&lt;=$F22+$G22-1),2,IF(AND($C22="Milestone",AT$7&gt;=$F22,AT$7&lt;=$F22+$G22-1),1,""))</f>
        <v/>
      </c>
      <c r="AU22" s="40" t="str">
        <f ca="1">IF(AND($C22="Goal",AU$7&gt;=$F22,AU$7&lt;=$F22+$G22-1),2,IF(AND($C22="Milestone",AU$7&gt;=$F22,AU$7&lt;=$F22+$G22-1),1,""))</f>
        <v/>
      </c>
      <c r="AV22" s="40" t="str">
        <f ca="1">IF(AND($C22="Goal",AV$7&gt;=$F22,AV$7&lt;=$F22+$G22-1),2,IF(AND($C22="Milestone",AV$7&gt;=$F22,AV$7&lt;=$F22+$G22-1),1,""))</f>
        <v/>
      </c>
      <c r="AW22" s="40" t="str">
        <f ca="1">IF(AND($C22="Goal",AW$7&gt;=$F22,AW$7&lt;=$F22+$G22-1),2,IF(AND($C22="Milestone",AW$7&gt;=$F22,AW$7&lt;=$F22+$G22-1),1,""))</f>
        <v/>
      </c>
      <c r="AX22" s="40" t="str">
        <f ca="1">IF(AND($C22="Goal",AX$7&gt;=$F22,AX$7&lt;=$F22+$G22-1),2,IF(AND($C22="Milestone",AX$7&gt;=$F22,AX$7&lt;=$F22+$G22-1),1,""))</f>
        <v/>
      </c>
      <c r="AY22" s="40" t="str">
        <f ca="1">IF(AND($C22="Goal",AY$7&gt;=$F22,AY$7&lt;=$F22+$G22-1),2,IF(AND($C22="Milestone",AY$7&gt;=$F22,AY$7&lt;=$F22+$G22-1),1,""))</f>
        <v/>
      </c>
      <c r="AZ22" s="40" t="str">
        <f ca="1">IF(AND($C22="Goal",AZ$7&gt;=$F22,AZ$7&lt;=$F22+$G22-1),2,IF(AND($C22="Milestone",AZ$7&gt;=$F22,AZ$7&lt;=$F22+$G22-1),1,""))</f>
        <v/>
      </c>
      <c r="BA22" s="40" t="str">
        <f ca="1">IF(AND($C22="Goal",BA$7&gt;=$F22,BA$7&lt;=$F22+$G22-1),2,IF(AND($C22="Milestone",BA$7&gt;=$F22,BA$7&lt;=$F22+$G22-1),1,""))</f>
        <v/>
      </c>
      <c r="BB22" s="40" t="str">
        <f ca="1">IF(AND($C22="Goal",BB$7&gt;=$F22,BB$7&lt;=$F22+$G22-1),2,IF(AND($C22="Milestone",BB$7&gt;=$F22,BB$7&lt;=$F22+$G22-1),1,""))</f>
        <v/>
      </c>
      <c r="BC22" s="40" t="str">
        <f ca="1">IF(AND($C22="Goal",BC$7&gt;=$F22,BC$7&lt;=$F22+$G22-1),2,IF(AND($C22="Milestone",BC$7&gt;=$F22,BC$7&lt;=$F22+$G22-1),1,""))</f>
        <v/>
      </c>
      <c r="BD22" s="40" t="str">
        <f ca="1">IF(AND($C22="Goal",BD$7&gt;=$F22,BD$7&lt;=$F22+$G22-1),2,IF(AND($C22="Milestone",BD$7&gt;=$F22,BD$7&lt;=$F22+$G22-1),1,""))</f>
        <v/>
      </c>
      <c r="BE22" s="40" t="str">
        <f ca="1">IF(AND($C22="Goal",BE$7&gt;=$F22,BE$7&lt;=$F22+$G22-1),2,IF(AND($C22="Milestone",BE$7&gt;=$F22,BE$7&lt;=$F22+$G22-1),1,""))</f>
        <v/>
      </c>
      <c r="BF22" s="40" t="str">
        <f ca="1">IF(AND($C22="Goal",BF$7&gt;=$F22,BF$7&lt;=$F22+$G22-1),2,IF(AND($C22="Milestone",BF$7&gt;=$F22,BF$7&lt;=$F22+$G22-1),1,""))</f>
        <v/>
      </c>
      <c r="BG22" s="40" t="str">
        <f ca="1">IF(AND($C22="Goal",BG$7&gt;=$F22,BG$7&lt;=$F22+$G22-1),2,IF(AND($C22="Milestone",BG$7&gt;=$F22,BG$7&lt;=$F22+$G22-1),1,""))</f>
        <v/>
      </c>
      <c r="BH22" s="40" t="str">
        <f ca="1">IF(AND($C22="Goal",BH$7&gt;=$F22,BH$7&lt;=$F22+$G22-1),2,IF(AND($C22="Milestone",BH$7&gt;=$F22,BH$7&lt;=$F22+$G22-1),1,""))</f>
        <v/>
      </c>
      <c r="BI22" s="40" t="str">
        <f ca="1">IF(AND($C22="Goal",BI$7&gt;=$F22,BI$7&lt;=$F22+$G22-1),2,IF(AND($C22="Milestone",BI$7&gt;=$F22,BI$7&lt;=$F22+$G22-1),1,""))</f>
        <v/>
      </c>
      <c r="BJ22" s="40" t="str">
        <f ca="1">IF(AND($C22="Goal",BJ$7&gt;=$F22,BJ$7&lt;=$F22+$G22-1),2,IF(AND($C22="Milestone",BJ$7&gt;=$F22,BJ$7&lt;=$F22+$G22-1),1,""))</f>
        <v/>
      </c>
      <c r="BK22" s="40" t="str">
        <f ca="1">IF(AND($C22="Goal",BK$7&gt;=$F22,BK$7&lt;=$F22+$G22-1),2,IF(AND($C22="Milestone",BK$7&gt;=$F22,BK$7&lt;=$F22+$G22-1),1,""))</f>
        <v/>
      </c>
      <c r="BL22" s="40" t="str">
        <f ca="1">IF(AND($C22="Goal",BL$7&gt;=$F22,BL$7&lt;=$F22+$G22-1),2,IF(AND($C22="Milestone",BL$7&gt;=$F22,BL$7&lt;=$F22+$G22-1),1,""))</f>
        <v/>
      </c>
    </row>
    <row r="23" spans="1:64" s="31" customFormat="1" ht="40.15" customHeight="1" x14ac:dyDescent="0.25">
      <c r="A23" s="26"/>
      <c r="B23" s="46" t="s">
        <v>94</v>
      </c>
      <c r="C23" s="33"/>
      <c r="D23" s="33"/>
      <c r="E23" s="43"/>
      <c r="F23" s="42"/>
      <c r="G23" s="41"/>
      <c r="H23" s="33"/>
      <c r="I23" s="40" t="str">
        <f ca="1">IF(AND($C23="Goal",I$7&gt;=$F23,I$7&lt;=$F23+$G23-1),2,IF(AND($C23="Milestone",I$7&gt;=$F23,I$7&lt;=$F23+$G23-1),1,""))</f>
        <v/>
      </c>
      <c r="J23" s="40" t="str">
        <f ca="1">IF(AND($C23="Goal",J$7&gt;=$F23,J$7&lt;=$F23+$G23-1),2,IF(AND($C23="Milestone",J$7&gt;=$F23,J$7&lt;=$F23+$G23-1),1,""))</f>
        <v/>
      </c>
      <c r="K23" s="40" t="str">
        <f ca="1">IF(AND($C23="Goal",K$7&gt;=$F23,K$7&lt;=$F23+$G23-1),2,IF(AND($C23="Milestone",K$7&gt;=$F23,K$7&lt;=$F23+$G23-1),1,""))</f>
        <v/>
      </c>
      <c r="L23" s="40" t="str">
        <f ca="1">IF(AND($C23="Goal",L$7&gt;=$F23,L$7&lt;=$F23+$G23-1),2,IF(AND($C23="Milestone",L$7&gt;=$F23,L$7&lt;=$F23+$G23-1),1,""))</f>
        <v/>
      </c>
      <c r="M23" s="40" t="str">
        <f ca="1">IF(AND($C23="Goal",M$7&gt;=$F23,M$7&lt;=$F23+$G23-1),2,IF(AND($C23="Milestone",M$7&gt;=$F23,M$7&lt;=$F23+$G23-1),1,""))</f>
        <v/>
      </c>
      <c r="N23" s="40" t="str">
        <f ca="1">IF(AND($C23="Goal",N$7&gt;=$F23,N$7&lt;=$F23+$G23-1),2,IF(AND($C23="Milestone",N$7&gt;=$F23,N$7&lt;=$F23+$G23-1),1,""))</f>
        <v/>
      </c>
      <c r="O23" s="40" t="str">
        <f ca="1">IF(AND($C23="Goal",O$7&gt;=$F23,O$7&lt;=$F23+$G23-1),2,IF(AND($C23="Milestone",O$7&gt;=$F23,O$7&lt;=$F23+$G23-1),1,""))</f>
        <v/>
      </c>
      <c r="P23" s="40" t="str">
        <f ca="1">IF(AND($C23="Goal",P$7&gt;=$F23,P$7&lt;=$F23+$G23-1),2,IF(AND($C23="Milestone",P$7&gt;=$F23,P$7&lt;=$F23+$G23-1),1,""))</f>
        <v/>
      </c>
      <c r="Q23" s="40" t="str">
        <f ca="1">IF(AND($C23="Goal",Q$7&gt;=$F23,Q$7&lt;=$F23+$G23-1),2,IF(AND($C23="Milestone",Q$7&gt;=$F23,Q$7&lt;=$F23+$G23-1),1,""))</f>
        <v/>
      </c>
      <c r="R23" s="40" t="str">
        <f ca="1">IF(AND($C23="Goal",R$7&gt;=$F23,R$7&lt;=$F23+$G23-1),2,IF(AND($C23="Milestone",R$7&gt;=$F23,R$7&lt;=$F23+$G23-1),1,""))</f>
        <v/>
      </c>
      <c r="S23" s="40" t="str">
        <f ca="1">IF(AND($C23="Goal",S$7&gt;=$F23,S$7&lt;=$F23+$G23-1),2,IF(AND($C23="Milestone",S$7&gt;=$F23,S$7&lt;=$F23+$G23-1),1,""))</f>
        <v/>
      </c>
      <c r="T23" s="40" t="str">
        <f ca="1">IF(AND($C23="Goal",T$7&gt;=$F23,T$7&lt;=$F23+$G23-1),2,IF(AND($C23="Milestone",T$7&gt;=$F23,T$7&lt;=$F23+$G23-1),1,""))</f>
        <v/>
      </c>
      <c r="U23" s="40" t="str">
        <f ca="1">IF(AND($C23="Goal",U$7&gt;=$F23,U$7&lt;=$F23+$G23-1),2,IF(AND($C23="Milestone",U$7&gt;=$F23,U$7&lt;=$F23+$G23-1),1,""))</f>
        <v/>
      </c>
      <c r="V23" s="40" t="str">
        <f ca="1">IF(AND($C23="Goal",V$7&gt;=$F23,V$7&lt;=$F23+$G23-1),2,IF(AND($C23="Milestone",V$7&gt;=$F23,V$7&lt;=$F23+$G23-1),1,""))</f>
        <v/>
      </c>
      <c r="W23" s="40" t="str">
        <f ca="1">IF(AND($C23="Goal",W$7&gt;=$F23,W$7&lt;=$F23+$G23-1),2,IF(AND($C23="Milestone",W$7&gt;=$F23,W$7&lt;=$F23+$G23-1),1,""))</f>
        <v/>
      </c>
      <c r="X23" s="40" t="str">
        <f ca="1">IF(AND($C23="Goal",X$7&gt;=$F23,X$7&lt;=$F23+$G23-1),2,IF(AND($C23="Milestone",X$7&gt;=$F23,X$7&lt;=$F23+$G23-1),1,""))</f>
        <v/>
      </c>
      <c r="Y23" s="40" t="str">
        <f ca="1">IF(AND($C23="Goal",Y$7&gt;=$F23,Y$7&lt;=$F23+$G23-1),2,IF(AND($C23="Milestone",Y$7&gt;=$F23,Y$7&lt;=$F23+$G23-1),1,""))</f>
        <v/>
      </c>
      <c r="Z23" s="40" t="str">
        <f ca="1">IF(AND($C23="Goal",Z$7&gt;=$F23,Z$7&lt;=$F23+$G23-1),2,IF(AND($C23="Milestone",Z$7&gt;=$F23,Z$7&lt;=$F23+$G23-1),1,""))</f>
        <v/>
      </c>
      <c r="AA23" s="40" t="str">
        <f ca="1">IF(AND($C23="Goal",AA$7&gt;=$F23,AA$7&lt;=$F23+$G23-1),2,IF(AND($C23="Milestone",AA$7&gt;=$F23,AA$7&lt;=$F23+$G23-1),1,""))</f>
        <v/>
      </c>
      <c r="AB23" s="40" t="str">
        <f ca="1">IF(AND($C23="Goal",AB$7&gt;=$F23,AB$7&lt;=$F23+$G23-1),2,IF(AND($C23="Milestone",AB$7&gt;=$F23,AB$7&lt;=$F23+$G23-1),1,""))</f>
        <v/>
      </c>
      <c r="AC23" s="40" t="str">
        <f ca="1">IF(AND($C23="Goal",AC$7&gt;=$F23,AC$7&lt;=$F23+$G23-1),2,IF(AND($C23="Milestone",AC$7&gt;=$F23,AC$7&lt;=$F23+$G23-1),1,""))</f>
        <v/>
      </c>
      <c r="AD23" s="40" t="str">
        <f ca="1">IF(AND($C23="Goal",AD$7&gt;=$F23,AD$7&lt;=$F23+$G23-1),2,IF(AND($C23="Milestone",AD$7&gt;=$F23,AD$7&lt;=$F23+$G23-1),1,""))</f>
        <v/>
      </c>
      <c r="AE23" s="40" t="str">
        <f ca="1">IF(AND($C23="Goal",AE$7&gt;=$F23,AE$7&lt;=$F23+$G23-1),2,IF(AND($C23="Milestone",AE$7&gt;=$F23,AE$7&lt;=$F23+$G23-1),1,""))</f>
        <v/>
      </c>
      <c r="AF23" s="40" t="str">
        <f ca="1">IF(AND($C23="Goal",AF$7&gt;=$F23,AF$7&lt;=$F23+$G23-1),2,IF(AND($C23="Milestone",AF$7&gt;=$F23,AF$7&lt;=$F23+$G23-1),1,""))</f>
        <v/>
      </c>
      <c r="AG23" s="40" t="str">
        <f ca="1">IF(AND($C23="Goal",AG$7&gt;=$F23,AG$7&lt;=$F23+$G23-1),2,IF(AND($C23="Milestone",AG$7&gt;=$F23,AG$7&lt;=$F23+$G23-1),1,""))</f>
        <v/>
      </c>
      <c r="AH23" s="40" t="str">
        <f ca="1">IF(AND($C23="Goal",AH$7&gt;=$F23,AH$7&lt;=$F23+$G23-1),2,IF(AND($C23="Milestone",AH$7&gt;=$F23,AH$7&lt;=$F23+$G23-1),1,""))</f>
        <v/>
      </c>
      <c r="AI23" s="40" t="str">
        <f ca="1">IF(AND($C23="Goal",AI$7&gt;=$F23,AI$7&lt;=$F23+$G23-1),2,IF(AND($C23="Milestone",AI$7&gt;=$F23,AI$7&lt;=$F23+$G23-1),1,""))</f>
        <v/>
      </c>
      <c r="AJ23" s="40" t="str">
        <f ca="1">IF(AND($C23="Goal",AJ$7&gt;=$F23,AJ$7&lt;=$F23+$G23-1),2,IF(AND($C23="Milestone",AJ$7&gt;=$F23,AJ$7&lt;=$F23+$G23-1),1,""))</f>
        <v/>
      </c>
      <c r="AK23" s="40" t="str">
        <f ca="1">IF(AND($C23="Goal",AK$7&gt;=$F23,AK$7&lt;=$F23+$G23-1),2,IF(AND($C23="Milestone",AK$7&gt;=$F23,AK$7&lt;=$F23+$G23-1),1,""))</f>
        <v/>
      </c>
      <c r="AL23" s="40" t="str">
        <f ca="1">IF(AND($C23="Goal",AL$7&gt;=$F23,AL$7&lt;=$F23+$G23-1),2,IF(AND($C23="Milestone",AL$7&gt;=$F23,AL$7&lt;=$F23+$G23-1),1,""))</f>
        <v/>
      </c>
      <c r="AM23" s="40" t="str">
        <f ca="1">IF(AND($C23="Goal",AM$7&gt;=$F23,AM$7&lt;=$F23+$G23-1),2,IF(AND($C23="Milestone",AM$7&gt;=$F23,AM$7&lt;=$F23+$G23-1),1,""))</f>
        <v/>
      </c>
      <c r="AN23" s="40" t="str">
        <f ca="1">IF(AND($C23="Goal",AN$7&gt;=$F23,AN$7&lt;=$F23+$G23-1),2,IF(AND($C23="Milestone",AN$7&gt;=$F23,AN$7&lt;=$F23+$G23-1),1,""))</f>
        <v/>
      </c>
      <c r="AO23" s="40" t="str">
        <f ca="1">IF(AND($C23="Goal",AO$7&gt;=$F23,AO$7&lt;=$F23+$G23-1),2,IF(AND($C23="Milestone",AO$7&gt;=$F23,AO$7&lt;=$F23+$G23-1),1,""))</f>
        <v/>
      </c>
      <c r="AP23" s="40" t="str">
        <f ca="1">IF(AND($C23="Goal",AP$7&gt;=$F23,AP$7&lt;=$F23+$G23-1),2,IF(AND($C23="Milestone",AP$7&gt;=$F23,AP$7&lt;=$F23+$G23-1),1,""))</f>
        <v/>
      </c>
      <c r="AQ23" s="40" t="str">
        <f ca="1">IF(AND($C23="Goal",AQ$7&gt;=$F23,AQ$7&lt;=$F23+$G23-1),2,IF(AND($C23="Milestone",AQ$7&gt;=$F23,AQ$7&lt;=$F23+$G23-1),1,""))</f>
        <v/>
      </c>
      <c r="AR23" s="40" t="str">
        <f ca="1">IF(AND($C23="Goal",AR$7&gt;=$F23,AR$7&lt;=$F23+$G23-1),2,IF(AND($C23="Milestone",AR$7&gt;=$F23,AR$7&lt;=$F23+$G23-1),1,""))</f>
        <v/>
      </c>
      <c r="AS23" s="40" t="str">
        <f ca="1">IF(AND($C23="Goal",AS$7&gt;=$F23,AS$7&lt;=$F23+$G23-1),2,IF(AND($C23="Milestone",AS$7&gt;=$F23,AS$7&lt;=$F23+$G23-1),1,""))</f>
        <v/>
      </c>
      <c r="AT23" s="40" t="str">
        <f ca="1">IF(AND($C23="Goal",AT$7&gt;=$F23,AT$7&lt;=$F23+$G23-1),2,IF(AND($C23="Milestone",AT$7&gt;=$F23,AT$7&lt;=$F23+$G23-1),1,""))</f>
        <v/>
      </c>
      <c r="AU23" s="40" t="str">
        <f ca="1">IF(AND($C23="Goal",AU$7&gt;=$F23,AU$7&lt;=$F23+$G23-1),2,IF(AND($C23="Milestone",AU$7&gt;=$F23,AU$7&lt;=$F23+$G23-1),1,""))</f>
        <v/>
      </c>
      <c r="AV23" s="40" t="str">
        <f ca="1">IF(AND($C23="Goal",AV$7&gt;=$F23,AV$7&lt;=$F23+$G23-1),2,IF(AND($C23="Milestone",AV$7&gt;=$F23,AV$7&lt;=$F23+$G23-1),1,""))</f>
        <v/>
      </c>
      <c r="AW23" s="40" t="str">
        <f ca="1">IF(AND($C23="Goal",AW$7&gt;=$F23,AW$7&lt;=$F23+$G23-1),2,IF(AND($C23="Milestone",AW$7&gt;=$F23,AW$7&lt;=$F23+$G23-1),1,""))</f>
        <v/>
      </c>
      <c r="AX23" s="40" t="str">
        <f ca="1">IF(AND($C23="Goal",AX$7&gt;=$F23,AX$7&lt;=$F23+$G23-1),2,IF(AND($C23="Milestone",AX$7&gt;=$F23,AX$7&lt;=$F23+$G23-1),1,""))</f>
        <v/>
      </c>
      <c r="AY23" s="40" t="str">
        <f ca="1">IF(AND($C23="Goal",AY$7&gt;=$F23,AY$7&lt;=$F23+$G23-1),2,IF(AND($C23="Milestone",AY$7&gt;=$F23,AY$7&lt;=$F23+$G23-1),1,""))</f>
        <v/>
      </c>
      <c r="AZ23" s="40" t="str">
        <f ca="1">IF(AND($C23="Goal",AZ$7&gt;=$F23,AZ$7&lt;=$F23+$G23-1),2,IF(AND($C23="Milestone",AZ$7&gt;=$F23,AZ$7&lt;=$F23+$G23-1),1,""))</f>
        <v/>
      </c>
      <c r="BA23" s="40" t="str">
        <f ca="1">IF(AND($C23="Goal",BA$7&gt;=$F23,BA$7&lt;=$F23+$G23-1),2,IF(AND($C23="Milestone",BA$7&gt;=$F23,BA$7&lt;=$F23+$G23-1),1,""))</f>
        <v/>
      </c>
      <c r="BB23" s="40" t="str">
        <f ca="1">IF(AND($C23="Goal",BB$7&gt;=$F23,BB$7&lt;=$F23+$G23-1),2,IF(AND($C23="Milestone",BB$7&gt;=$F23,BB$7&lt;=$F23+$G23-1),1,""))</f>
        <v/>
      </c>
      <c r="BC23" s="40" t="str">
        <f ca="1">IF(AND($C23="Goal",BC$7&gt;=$F23,BC$7&lt;=$F23+$G23-1),2,IF(AND($C23="Milestone",BC$7&gt;=$F23,BC$7&lt;=$F23+$G23-1),1,""))</f>
        <v/>
      </c>
      <c r="BD23" s="40" t="str">
        <f ca="1">IF(AND($C23="Goal",BD$7&gt;=$F23,BD$7&lt;=$F23+$G23-1),2,IF(AND($C23="Milestone",BD$7&gt;=$F23,BD$7&lt;=$F23+$G23-1),1,""))</f>
        <v/>
      </c>
      <c r="BE23" s="40" t="str">
        <f ca="1">IF(AND($C23="Goal",BE$7&gt;=$F23,BE$7&lt;=$F23+$G23-1),2,IF(AND($C23="Milestone",BE$7&gt;=$F23,BE$7&lt;=$F23+$G23-1),1,""))</f>
        <v/>
      </c>
      <c r="BF23" s="40" t="str">
        <f ca="1">IF(AND($C23="Goal",BF$7&gt;=$F23,BF$7&lt;=$F23+$G23-1),2,IF(AND($C23="Milestone",BF$7&gt;=$F23,BF$7&lt;=$F23+$G23-1),1,""))</f>
        <v/>
      </c>
      <c r="BG23" s="40" t="str">
        <f ca="1">IF(AND($C23="Goal",BG$7&gt;=$F23,BG$7&lt;=$F23+$G23-1),2,IF(AND($C23="Milestone",BG$7&gt;=$F23,BG$7&lt;=$F23+$G23-1),1,""))</f>
        <v/>
      </c>
      <c r="BH23" s="40" t="str">
        <f ca="1">IF(AND($C23="Goal",BH$7&gt;=$F23,BH$7&lt;=$F23+$G23-1),2,IF(AND($C23="Milestone",BH$7&gt;=$F23,BH$7&lt;=$F23+$G23-1),1,""))</f>
        <v/>
      </c>
      <c r="BI23" s="40" t="str">
        <f ca="1">IF(AND($C23="Goal",BI$7&gt;=$F23,BI$7&lt;=$F23+$G23-1),2,IF(AND($C23="Milestone",BI$7&gt;=$F23,BI$7&lt;=$F23+$G23-1),1,""))</f>
        <v/>
      </c>
      <c r="BJ23" s="40" t="str">
        <f ca="1">IF(AND($C23="Goal",BJ$7&gt;=$F23,BJ$7&lt;=$F23+$G23-1),2,IF(AND($C23="Milestone",BJ$7&gt;=$F23,BJ$7&lt;=$F23+$G23-1),1,""))</f>
        <v/>
      </c>
      <c r="BK23" s="40" t="str">
        <f ca="1">IF(AND($C23="Goal",BK$7&gt;=$F23,BK$7&lt;=$F23+$G23-1),2,IF(AND($C23="Milestone",BK$7&gt;=$F23,BK$7&lt;=$F23+$G23-1),1,""))</f>
        <v/>
      </c>
      <c r="BL23" s="40" t="str">
        <f ca="1">IF(AND($C23="Goal",BL$7&gt;=$F23,BL$7&lt;=$F23+$G23-1),2,IF(AND($C23="Milestone",BL$7&gt;=$F23,BL$7&lt;=$F23+$G23-1),1,""))</f>
        <v/>
      </c>
    </row>
    <row r="24" spans="1:64" s="31" customFormat="1" ht="40.15" customHeight="1" x14ac:dyDescent="0.25">
      <c r="A24" s="26"/>
      <c r="B24" s="45" t="s">
        <v>93</v>
      </c>
      <c r="C24" s="33" t="s">
        <v>89</v>
      </c>
      <c r="D24" s="33"/>
      <c r="E24" s="43"/>
      <c r="F24" s="42">
        <f ca="1">F12+15</f>
        <v>45544</v>
      </c>
      <c r="G24" s="41">
        <v>4</v>
      </c>
      <c r="H24" s="33"/>
      <c r="I24" s="40" t="str">
        <f ca="1">IF(AND($C24="Goal",I$7&gt;=$F24,I$7&lt;=$F24+$G24-1),2,IF(AND($C24="Milestone",I$7&gt;=$F24,I$7&lt;=$F24+$G24-1),1,""))</f>
        <v/>
      </c>
      <c r="J24" s="40" t="str">
        <f ca="1">IF(AND($C24="Goal",J$7&gt;=$F24,J$7&lt;=$F24+$G24-1),2,IF(AND($C24="Milestone",J$7&gt;=$F24,J$7&lt;=$F24+$G24-1),1,""))</f>
        <v/>
      </c>
      <c r="K24" s="40" t="str">
        <f ca="1">IF(AND($C24="Goal",K$7&gt;=$F24,K$7&lt;=$F24+$G24-1),2,IF(AND($C24="Milestone",K$7&gt;=$F24,K$7&lt;=$F24+$G24-1),1,""))</f>
        <v/>
      </c>
      <c r="L24" s="40" t="str">
        <f ca="1">IF(AND($C24="Goal",L$7&gt;=$F24,L$7&lt;=$F24+$G24-1),2,IF(AND($C24="Milestone",L$7&gt;=$F24,L$7&lt;=$F24+$G24-1),1,""))</f>
        <v/>
      </c>
      <c r="M24" s="40" t="str">
        <f ca="1">IF(AND($C24="Goal",M$7&gt;=$F24,M$7&lt;=$F24+$G24-1),2,IF(AND($C24="Milestone",M$7&gt;=$F24,M$7&lt;=$F24+$G24-1),1,""))</f>
        <v/>
      </c>
      <c r="N24" s="40" t="str">
        <f ca="1">IF(AND($C24="Goal",N$7&gt;=$F24,N$7&lt;=$F24+$G24-1),2,IF(AND($C24="Milestone",N$7&gt;=$F24,N$7&lt;=$F24+$G24-1),1,""))</f>
        <v/>
      </c>
      <c r="O24" s="40" t="str">
        <f ca="1">IF(AND($C24="Goal",O$7&gt;=$F24,O$7&lt;=$F24+$G24-1),2,IF(AND($C24="Milestone",O$7&gt;=$F24,O$7&lt;=$F24+$G24-1),1,""))</f>
        <v/>
      </c>
      <c r="P24" s="40" t="str">
        <f ca="1">IF(AND($C24="Goal",P$7&gt;=$F24,P$7&lt;=$F24+$G24-1),2,IF(AND($C24="Milestone",P$7&gt;=$F24,P$7&lt;=$F24+$G24-1),1,""))</f>
        <v/>
      </c>
      <c r="Q24" s="40" t="str">
        <f ca="1">IF(AND($C24="Goal",Q$7&gt;=$F24,Q$7&lt;=$F24+$G24-1),2,IF(AND($C24="Milestone",Q$7&gt;=$F24,Q$7&lt;=$F24+$G24-1),1,""))</f>
        <v/>
      </c>
      <c r="R24" s="40" t="str">
        <f ca="1">IF(AND($C24="Goal",R$7&gt;=$F24,R$7&lt;=$F24+$G24-1),2,IF(AND($C24="Milestone",R$7&gt;=$F24,R$7&lt;=$F24+$G24-1),1,""))</f>
        <v/>
      </c>
      <c r="S24" s="40" t="str">
        <f ca="1">IF(AND($C24="Goal",S$7&gt;=$F24,S$7&lt;=$F24+$G24-1),2,IF(AND($C24="Milestone",S$7&gt;=$F24,S$7&lt;=$F24+$G24-1),1,""))</f>
        <v/>
      </c>
      <c r="T24" s="40" t="str">
        <f ca="1">IF(AND($C24="Goal",T$7&gt;=$F24,T$7&lt;=$F24+$G24-1),2,IF(AND($C24="Milestone",T$7&gt;=$F24,T$7&lt;=$F24+$G24-1),1,""))</f>
        <v/>
      </c>
      <c r="U24" s="40" t="str">
        <f ca="1">IF(AND($C24="Goal",U$7&gt;=$F24,U$7&lt;=$F24+$G24-1),2,IF(AND($C24="Milestone",U$7&gt;=$F24,U$7&lt;=$F24+$G24-1),1,""))</f>
        <v/>
      </c>
      <c r="V24" s="40" t="str">
        <f ca="1">IF(AND($C24="Goal",V$7&gt;=$F24,V$7&lt;=$F24+$G24-1),2,IF(AND($C24="Milestone",V$7&gt;=$F24,V$7&lt;=$F24+$G24-1),1,""))</f>
        <v/>
      </c>
      <c r="W24" s="40" t="str">
        <f ca="1">IF(AND($C24="Goal",W$7&gt;=$F24,W$7&lt;=$F24+$G24-1),2,IF(AND($C24="Milestone",W$7&gt;=$F24,W$7&lt;=$F24+$G24-1),1,""))</f>
        <v/>
      </c>
      <c r="X24" s="40" t="str">
        <f ca="1">IF(AND($C24="Goal",X$7&gt;=$F24,X$7&lt;=$F24+$G24-1),2,IF(AND($C24="Milestone",X$7&gt;=$F24,X$7&lt;=$F24+$G24-1),1,""))</f>
        <v/>
      </c>
      <c r="Y24" s="40" t="str">
        <f ca="1">IF(AND($C24="Goal",Y$7&gt;=$F24,Y$7&lt;=$F24+$G24-1),2,IF(AND($C24="Milestone",Y$7&gt;=$F24,Y$7&lt;=$F24+$G24-1),1,""))</f>
        <v/>
      </c>
      <c r="Z24" s="40" t="str">
        <f ca="1">IF(AND($C24="Goal",Z$7&gt;=$F24,Z$7&lt;=$F24+$G24-1),2,IF(AND($C24="Milestone",Z$7&gt;=$F24,Z$7&lt;=$F24+$G24-1),1,""))</f>
        <v/>
      </c>
      <c r="AA24" s="40" t="str">
        <f ca="1">IF(AND($C24="Goal",AA$7&gt;=$F24,AA$7&lt;=$F24+$G24-1),2,IF(AND($C24="Milestone",AA$7&gt;=$F24,AA$7&lt;=$F24+$G24-1),1,""))</f>
        <v/>
      </c>
      <c r="AB24" s="40" t="str">
        <f ca="1">IF(AND($C24="Goal",AB$7&gt;=$F24,AB$7&lt;=$F24+$G24-1),2,IF(AND($C24="Milestone",AB$7&gt;=$F24,AB$7&lt;=$F24+$G24-1),1,""))</f>
        <v/>
      </c>
      <c r="AC24" s="40" t="str">
        <f ca="1">IF(AND($C24="Goal",AC$7&gt;=$F24,AC$7&lt;=$F24+$G24-1),2,IF(AND($C24="Milestone",AC$7&gt;=$F24,AC$7&lt;=$F24+$G24-1),1,""))</f>
        <v/>
      </c>
      <c r="AD24" s="40" t="str">
        <f ca="1">IF(AND($C24="Goal",AD$7&gt;=$F24,AD$7&lt;=$F24+$G24-1),2,IF(AND($C24="Milestone",AD$7&gt;=$F24,AD$7&lt;=$F24+$G24-1),1,""))</f>
        <v/>
      </c>
      <c r="AE24" s="40" t="str">
        <f ca="1">IF(AND($C24="Goal",AE$7&gt;=$F24,AE$7&lt;=$F24+$G24-1),2,IF(AND($C24="Milestone",AE$7&gt;=$F24,AE$7&lt;=$F24+$G24-1),1,""))</f>
        <v/>
      </c>
      <c r="AF24" s="40" t="str">
        <f ca="1">IF(AND($C24="Goal",AF$7&gt;=$F24,AF$7&lt;=$F24+$G24-1),2,IF(AND($C24="Milestone",AF$7&gt;=$F24,AF$7&lt;=$F24+$G24-1),1,""))</f>
        <v/>
      </c>
      <c r="AG24" s="40" t="str">
        <f ca="1">IF(AND($C24="Goal",AG$7&gt;=$F24,AG$7&lt;=$F24+$G24-1),2,IF(AND($C24="Milestone",AG$7&gt;=$F24,AG$7&lt;=$F24+$G24-1),1,""))</f>
        <v/>
      </c>
      <c r="AH24" s="40" t="str">
        <f ca="1">IF(AND($C24="Goal",AH$7&gt;=$F24,AH$7&lt;=$F24+$G24-1),2,IF(AND($C24="Milestone",AH$7&gt;=$F24,AH$7&lt;=$F24+$G24-1),1,""))</f>
        <v/>
      </c>
      <c r="AI24" s="40" t="str">
        <f ca="1">IF(AND($C24="Goal",AI$7&gt;=$F24,AI$7&lt;=$F24+$G24-1),2,IF(AND($C24="Milestone",AI$7&gt;=$F24,AI$7&lt;=$F24+$G24-1),1,""))</f>
        <v/>
      </c>
      <c r="AJ24" s="40" t="str">
        <f ca="1">IF(AND($C24="Goal",AJ$7&gt;=$F24,AJ$7&lt;=$F24+$G24-1),2,IF(AND($C24="Milestone",AJ$7&gt;=$F24,AJ$7&lt;=$F24+$G24-1),1,""))</f>
        <v/>
      </c>
      <c r="AK24" s="40" t="str">
        <f ca="1">IF(AND($C24="Goal",AK$7&gt;=$F24,AK$7&lt;=$F24+$G24-1),2,IF(AND($C24="Milestone",AK$7&gt;=$F24,AK$7&lt;=$F24+$G24-1),1,""))</f>
        <v/>
      </c>
      <c r="AL24" s="40" t="str">
        <f ca="1">IF(AND($C24="Goal",AL$7&gt;=$F24,AL$7&lt;=$F24+$G24-1),2,IF(AND($C24="Milestone",AL$7&gt;=$F24,AL$7&lt;=$F24+$G24-1),1,""))</f>
        <v/>
      </c>
      <c r="AM24" s="40" t="str">
        <f ca="1">IF(AND($C24="Goal",AM$7&gt;=$F24,AM$7&lt;=$F24+$G24-1),2,IF(AND($C24="Milestone",AM$7&gt;=$F24,AM$7&lt;=$F24+$G24-1),1,""))</f>
        <v/>
      </c>
      <c r="AN24" s="40" t="str">
        <f ca="1">IF(AND($C24="Goal",AN$7&gt;=$F24,AN$7&lt;=$F24+$G24-1),2,IF(AND($C24="Milestone",AN$7&gt;=$F24,AN$7&lt;=$F24+$G24-1),1,""))</f>
        <v/>
      </c>
      <c r="AO24" s="40" t="str">
        <f ca="1">IF(AND($C24="Goal",AO$7&gt;=$F24,AO$7&lt;=$F24+$G24-1),2,IF(AND($C24="Milestone",AO$7&gt;=$F24,AO$7&lt;=$F24+$G24-1),1,""))</f>
        <v/>
      </c>
      <c r="AP24" s="40" t="str">
        <f ca="1">IF(AND($C24="Goal",AP$7&gt;=$F24,AP$7&lt;=$F24+$G24-1),2,IF(AND($C24="Milestone",AP$7&gt;=$F24,AP$7&lt;=$F24+$G24-1),1,""))</f>
        <v/>
      </c>
      <c r="AQ24" s="40" t="str">
        <f ca="1">IF(AND($C24="Goal",AQ$7&gt;=$F24,AQ$7&lt;=$F24+$G24-1),2,IF(AND($C24="Milestone",AQ$7&gt;=$F24,AQ$7&lt;=$F24+$G24-1),1,""))</f>
        <v/>
      </c>
      <c r="AR24" s="40" t="str">
        <f ca="1">IF(AND($C24="Goal",AR$7&gt;=$F24,AR$7&lt;=$F24+$G24-1),2,IF(AND($C24="Milestone",AR$7&gt;=$F24,AR$7&lt;=$F24+$G24-1),1,""))</f>
        <v/>
      </c>
      <c r="AS24" s="40" t="str">
        <f ca="1">IF(AND($C24="Goal",AS$7&gt;=$F24,AS$7&lt;=$F24+$G24-1),2,IF(AND($C24="Milestone",AS$7&gt;=$F24,AS$7&lt;=$F24+$G24-1),1,""))</f>
        <v/>
      </c>
      <c r="AT24" s="40" t="str">
        <f ca="1">IF(AND($C24="Goal",AT$7&gt;=$F24,AT$7&lt;=$F24+$G24-1),2,IF(AND($C24="Milestone",AT$7&gt;=$F24,AT$7&lt;=$F24+$G24-1),1,""))</f>
        <v/>
      </c>
      <c r="AU24" s="40" t="str">
        <f ca="1">IF(AND($C24="Goal",AU$7&gt;=$F24,AU$7&lt;=$F24+$G24-1),2,IF(AND($C24="Milestone",AU$7&gt;=$F24,AU$7&lt;=$F24+$G24-1),1,""))</f>
        <v/>
      </c>
      <c r="AV24" s="40" t="str">
        <f ca="1">IF(AND($C24="Goal",AV$7&gt;=$F24,AV$7&lt;=$F24+$G24-1),2,IF(AND($C24="Milestone",AV$7&gt;=$F24,AV$7&lt;=$F24+$G24-1),1,""))</f>
        <v/>
      </c>
      <c r="AW24" s="40" t="str">
        <f ca="1">IF(AND($C24="Goal",AW$7&gt;=$F24,AW$7&lt;=$F24+$G24-1),2,IF(AND($C24="Milestone",AW$7&gt;=$F24,AW$7&lt;=$F24+$G24-1),1,""))</f>
        <v/>
      </c>
      <c r="AX24" s="40" t="str">
        <f ca="1">IF(AND($C24="Goal",AX$7&gt;=$F24,AX$7&lt;=$F24+$G24-1),2,IF(AND($C24="Milestone",AX$7&gt;=$F24,AX$7&lt;=$F24+$G24-1),1,""))</f>
        <v/>
      </c>
      <c r="AY24" s="40" t="str">
        <f ca="1">IF(AND($C24="Goal",AY$7&gt;=$F24,AY$7&lt;=$F24+$G24-1),2,IF(AND($C24="Milestone",AY$7&gt;=$F24,AY$7&lt;=$F24+$G24-1),1,""))</f>
        <v/>
      </c>
      <c r="AZ24" s="40" t="str">
        <f ca="1">IF(AND($C24="Goal",AZ$7&gt;=$F24,AZ$7&lt;=$F24+$G24-1),2,IF(AND($C24="Milestone",AZ$7&gt;=$F24,AZ$7&lt;=$F24+$G24-1),1,""))</f>
        <v/>
      </c>
      <c r="BA24" s="40" t="str">
        <f ca="1">IF(AND($C24="Goal",BA$7&gt;=$F24,BA$7&lt;=$F24+$G24-1),2,IF(AND($C24="Milestone",BA$7&gt;=$F24,BA$7&lt;=$F24+$G24-1),1,""))</f>
        <v/>
      </c>
      <c r="BB24" s="40" t="str">
        <f ca="1">IF(AND($C24="Goal",BB$7&gt;=$F24,BB$7&lt;=$F24+$G24-1),2,IF(AND($C24="Milestone",BB$7&gt;=$F24,BB$7&lt;=$F24+$G24-1),1,""))</f>
        <v/>
      </c>
      <c r="BC24" s="40" t="str">
        <f ca="1">IF(AND($C24="Goal",BC$7&gt;=$F24,BC$7&lt;=$F24+$G24-1),2,IF(AND($C24="Milestone",BC$7&gt;=$F24,BC$7&lt;=$F24+$G24-1),1,""))</f>
        <v/>
      </c>
      <c r="BD24" s="40" t="str">
        <f ca="1">IF(AND($C24="Goal",BD$7&gt;=$F24,BD$7&lt;=$F24+$G24-1),2,IF(AND($C24="Milestone",BD$7&gt;=$F24,BD$7&lt;=$F24+$G24-1),1,""))</f>
        <v/>
      </c>
      <c r="BE24" s="40" t="str">
        <f ca="1">IF(AND($C24="Goal",BE$7&gt;=$F24,BE$7&lt;=$F24+$G24-1),2,IF(AND($C24="Milestone",BE$7&gt;=$F24,BE$7&lt;=$F24+$G24-1),1,""))</f>
        <v/>
      </c>
      <c r="BF24" s="40" t="str">
        <f ca="1">IF(AND($C24="Goal",BF$7&gt;=$F24,BF$7&lt;=$F24+$G24-1),2,IF(AND($C24="Milestone",BF$7&gt;=$F24,BF$7&lt;=$F24+$G24-1),1,""))</f>
        <v/>
      </c>
      <c r="BG24" s="40" t="str">
        <f ca="1">IF(AND($C24="Goal",BG$7&gt;=$F24,BG$7&lt;=$F24+$G24-1),2,IF(AND($C24="Milestone",BG$7&gt;=$F24,BG$7&lt;=$F24+$G24-1),1,""))</f>
        <v/>
      </c>
      <c r="BH24" s="40" t="str">
        <f ca="1">IF(AND($C24="Goal",BH$7&gt;=$F24,BH$7&lt;=$F24+$G24-1),2,IF(AND($C24="Milestone",BH$7&gt;=$F24,BH$7&lt;=$F24+$G24-1),1,""))</f>
        <v/>
      </c>
      <c r="BI24" s="40" t="str">
        <f ca="1">IF(AND($C24="Goal",BI$7&gt;=$F24,BI$7&lt;=$F24+$G24-1),2,IF(AND($C24="Milestone",BI$7&gt;=$F24,BI$7&lt;=$F24+$G24-1),1,""))</f>
        <v/>
      </c>
      <c r="BJ24" s="40" t="str">
        <f ca="1">IF(AND($C24="Goal",BJ$7&gt;=$F24,BJ$7&lt;=$F24+$G24-1),2,IF(AND($C24="Milestone",BJ$7&gt;=$F24,BJ$7&lt;=$F24+$G24-1),1,""))</f>
        <v/>
      </c>
      <c r="BK24" s="40" t="str">
        <f ca="1">IF(AND($C24="Goal",BK$7&gt;=$F24,BK$7&lt;=$F24+$G24-1),2,IF(AND($C24="Milestone",BK$7&gt;=$F24,BK$7&lt;=$F24+$G24-1),1,""))</f>
        <v/>
      </c>
      <c r="BL24" s="40" t="str">
        <f ca="1">IF(AND($C24="Goal",BL$7&gt;=$F24,BL$7&lt;=$F24+$G24-1),2,IF(AND($C24="Milestone",BL$7&gt;=$F24,BL$7&lt;=$F24+$G24-1),1,""))</f>
        <v/>
      </c>
    </row>
    <row r="25" spans="1:64" s="31" customFormat="1" ht="40.15" customHeight="1" x14ac:dyDescent="0.25">
      <c r="A25" s="26"/>
      <c r="B25" s="45" t="s">
        <v>92</v>
      </c>
      <c r="C25" s="33" t="s">
        <v>91</v>
      </c>
      <c r="D25" s="33"/>
      <c r="E25" s="43"/>
      <c r="F25" s="42">
        <f ca="1">F24+3</f>
        <v>45547</v>
      </c>
      <c r="G25" s="41">
        <v>14</v>
      </c>
      <c r="H25" s="33"/>
      <c r="I25" s="40" t="str">
        <f ca="1">IF(AND($C25="Goal",I$7&gt;=$F25,I$7&lt;=$F25+$G25-1),2,IF(AND($C25="Milestone",I$7&gt;=$F25,I$7&lt;=$F25+$G25-1),1,""))</f>
        <v/>
      </c>
      <c r="J25" s="40" t="str">
        <f ca="1">IF(AND($C25="Goal",J$7&gt;=$F25,J$7&lt;=$F25+$G25-1),2,IF(AND($C25="Milestone",J$7&gt;=$F25,J$7&lt;=$F25+$G25-1),1,""))</f>
        <v/>
      </c>
      <c r="K25" s="40" t="str">
        <f ca="1">IF(AND($C25="Goal",K$7&gt;=$F25,K$7&lt;=$F25+$G25-1),2,IF(AND($C25="Milestone",K$7&gt;=$F25,K$7&lt;=$F25+$G25-1),1,""))</f>
        <v/>
      </c>
      <c r="L25" s="40" t="str">
        <f ca="1">IF(AND($C25="Goal",L$7&gt;=$F25,L$7&lt;=$F25+$G25-1),2,IF(AND($C25="Milestone",L$7&gt;=$F25,L$7&lt;=$F25+$G25-1),1,""))</f>
        <v/>
      </c>
      <c r="M25" s="40" t="str">
        <f ca="1">IF(AND($C25="Goal",M$7&gt;=$F25,M$7&lt;=$F25+$G25-1),2,IF(AND($C25="Milestone",M$7&gt;=$F25,M$7&lt;=$F25+$G25-1),1,""))</f>
        <v/>
      </c>
      <c r="N25" s="40" t="str">
        <f ca="1">IF(AND($C25="Goal",N$7&gt;=$F25,N$7&lt;=$F25+$G25-1),2,IF(AND($C25="Milestone",N$7&gt;=$F25,N$7&lt;=$F25+$G25-1),1,""))</f>
        <v/>
      </c>
      <c r="O25" s="40" t="str">
        <f ca="1">IF(AND($C25="Goal",O$7&gt;=$F25,O$7&lt;=$F25+$G25-1),2,IF(AND($C25="Milestone",O$7&gt;=$F25,O$7&lt;=$F25+$G25-1),1,""))</f>
        <v/>
      </c>
      <c r="P25" s="40" t="str">
        <f ca="1">IF(AND($C25="Goal",P$7&gt;=$F25,P$7&lt;=$F25+$G25-1),2,IF(AND($C25="Milestone",P$7&gt;=$F25,P$7&lt;=$F25+$G25-1),1,""))</f>
        <v/>
      </c>
      <c r="Q25" s="40" t="str">
        <f ca="1">IF(AND($C25="Goal",Q$7&gt;=$F25,Q$7&lt;=$F25+$G25-1),2,IF(AND($C25="Milestone",Q$7&gt;=$F25,Q$7&lt;=$F25+$G25-1),1,""))</f>
        <v/>
      </c>
      <c r="R25" s="40" t="str">
        <f ca="1">IF(AND($C25="Goal",R$7&gt;=$F25,R$7&lt;=$F25+$G25-1),2,IF(AND($C25="Milestone",R$7&gt;=$F25,R$7&lt;=$F25+$G25-1),1,""))</f>
        <v/>
      </c>
      <c r="S25" s="40" t="str">
        <f ca="1">IF(AND($C25="Goal",S$7&gt;=$F25,S$7&lt;=$F25+$G25-1),2,IF(AND($C25="Milestone",S$7&gt;=$F25,S$7&lt;=$F25+$G25-1),1,""))</f>
        <v/>
      </c>
      <c r="T25" s="40" t="str">
        <f ca="1">IF(AND($C25="Goal",T$7&gt;=$F25,T$7&lt;=$F25+$G25-1),2,IF(AND($C25="Milestone",T$7&gt;=$F25,T$7&lt;=$F25+$G25-1),1,""))</f>
        <v/>
      </c>
      <c r="U25" s="40" t="str">
        <f ca="1">IF(AND($C25="Goal",U$7&gt;=$F25,U$7&lt;=$F25+$G25-1),2,IF(AND($C25="Milestone",U$7&gt;=$F25,U$7&lt;=$F25+$G25-1),1,""))</f>
        <v/>
      </c>
      <c r="V25" s="40" t="str">
        <f ca="1">IF(AND($C25="Goal",V$7&gt;=$F25,V$7&lt;=$F25+$G25-1),2,IF(AND($C25="Milestone",V$7&gt;=$F25,V$7&lt;=$F25+$G25-1),1,""))</f>
        <v/>
      </c>
      <c r="W25" s="40" t="str">
        <f ca="1">IF(AND($C25="Goal",W$7&gt;=$F25,W$7&lt;=$F25+$G25-1),2,IF(AND($C25="Milestone",W$7&gt;=$F25,W$7&lt;=$F25+$G25-1),1,""))</f>
        <v/>
      </c>
      <c r="X25" s="40" t="str">
        <f ca="1">IF(AND($C25="Goal",X$7&gt;=$F25,X$7&lt;=$F25+$G25-1),2,IF(AND($C25="Milestone",X$7&gt;=$F25,X$7&lt;=$F25+$G25-1),1,""))</f>
        <v/>
      </c>
      <c r="Y25" s="40" t="str">
        <f ca="1">IF(AND($C25="Goal",Y$7&gt;=$F25,Y$7&lt;=$F25+$G25-1),2,IF(AND($C25="Milestone",Y$7&gt;=$F25,Y$7&lt;=$F25+$G25-1),1,""))</f>
        <v/>
      </c>
      <c r="Z25" s="40" t="str">
        <f ca="1">IF(AND($C25="Goal",Z$7&gt;=$F25,Z$7&lt;=$F25+$G25-1),2,IF(AND($C25="Milestone",Z$7&gt;=$F25,Z$7&lt;=$F25+$G25-1),1,""))</f>
        <v/>
      </c>
      <c r="AA25" s="40" t="str">
        <f ca="1">IF(AND($C25="Goal",AA$7&gt;=$F25,AA$7&lt;=$F25+$G25-1),2,IF(AND($C25="Milestone",AA$7&gt;=$F25,AA$7&lt;=$F25+$G25-1),1,""))</f>
        <v/>
      </c>
      <c r="AB25" s="40" t="str">
        <f ca="1">IF(AND($C25="Goal",AB$7&gt;=$F25,AB$7&lt;=$F25+$G25-1),2,IF(AND($C25="Milestone",AB$7&gt;=$F25,AB$7&lt;=$F25+$G25-1),1,""))</f>
        <v/>
      </c>
      <c r="AC25" s="40" t="str">
        <f ca="1">IF(AND($C25="Goal",AC$7&gt;=$F25,AC$7&lt;=$F25+$G25-1),2,IF(AND($C25="Milestone",AC$7&gt;=$F25,AC$7&lt;=$F25+$G25-1),1,""))</f>
        <v/>
      </c>
      <c r="AD25" s="40" t="str">
        <f ca="1">IF(AND($C25="Goal",AD$7&gt;=$F25,AD$7&lt;=$F25+$G25-1),2,IF(AND($C25="Milestone",AD$7&gt;=$F25,AD$7&lt;=$F25+$G25-1),1,""))</f>
        <v/>
      </c>
      <c r="AE25" s="40" t="str">
        <f ca="1">IF(AND($C25="Goal",AE$7&gt;=$F25,AE$7&lt;=$F25+$G25-1),2,IF(AND($C25="Milestone",AE$7&gt;=$F25,AE$7&lt;=$F25+$G25-1),1,""))</f>
        <v/>
      </c>
      <c r="AF25" s="40" t="str">
        <f ca="1">IF(AND($C25="Goal",AF$7&gt;=$F25,AF$7&lt;=$F25+$G25-1),2,IF(AND($C25="Milestone",AF$7&gt;=$F25,AF$7&lt;=$F25+$G25-1),1,""))</f>
        <v/>
      </c>
      <c r="AG25" s="40" t="str">
        <f ca="1">IF(AND($C25="Goal",AG$7&gt;=$F25,AG$7&lt;=$F25+$G25-1),2,IF(AND($C25="Milestone",AG$7&gt;=$F25,AG$7&lt;=$F25+$G25-1),1,""))</f>
        <v/>
      </c>
      <c r="AH25" s="40" t="str">
        <f ca="1">IF(AND($C25="Goal",AH$7&gt;=$F25,AH$7&lt;=$F25+$G25-1),2,IF(AND($C25="Milestone",AH$7&gt;=$F25,AH$7&lt;=$F25+$G25-1),1,""))</f>
        <v/>
      </c>
      <c r="AI25" s="40" t="str">
        <f ca="1">IF(AND($C25="Goal",AI$7&gt;=$F25,AI$7&lt;=$F25+$G25-1),2,IF(AND($C25="Milestone",AI$7&gt;=$F25,AI$7&lt;=$F25+$G25-1),1,""))</f>
        <v/>
      </c>
      <c r="AJ25" s="40" t="str">
        <f ca="1">IF(AND($C25="Goal",AJ$7&gt;=$F25,AJ$7&lt;=$F25+$G25-1),2,IF(AND($C25="Milestone",AJ$7&gt;=$F25,AJ$7&lt;=$F25+$G25-1),1,""))</f>
        <v/>
      </c>
      <c r="AK25" s="40" t="str">
        <f ca="1">IF(AND($C25="Goal",AK$7&gt;=$F25,AK$7&lt;=$F25+$G25-1),2,IF(AND($C25="Milestone",AK$7&gt;=$F25,AK$7&lt;=$F25+$G25-1),1,""))</f>
        <v/>
      </c>
      <c r="AL25" s="40" t="str">
        <f ca="1">IF(AND($C25="Goal",AL$7&gt;=$F25,AL$7&lt;=$F25+$G25-1),2,IF(AND($C25="Milestone",AL$7&gt;=$F25,AL$7&lt;=$F25+$G25-1),1,""))</f>
        <v/>
      </c>
      <c r="AM25" s="40" t="str">
        <f ca="1">IF(AND($C25="Goal",AM$7&gt;=$F25,AM$7&lt;=$F25+$G25-1),2,IF(AND($C25="Milestone",AM$7&gt;=$F25,AM$7&lt;=$F25+$G25-1),1,""))</f>
        <v/>
      </c>
      <c r="AN25" s="40" t="str">
        <f ca="1">IF(AND($C25="Goal",AN$7&gt;=$F25,AN$7&lt;=$F25+$G25-1),2,IF(AND($C25="Milestone",AN$7&gt;=$F25,AN$7&lt;=$F25+$G25-1),1,""))</f>
        <v/>
      </c>
      <c r="AO25" s="40" t="str">
        <f ca="1">IF(AND($C25="Goal",AO$7&gt;=$F25,AO$7&lt;=$F25+$G25-1),2,IF(AND($C25="Milestone",AO$7&gt;=$F25,AO$7&lt;=$F25+$G25-1),1,""))</f>
        <v/>
      </c>
      <c r="AP25" s="40" t="str">
        <f ca="1">IF(AND($C25="Goal",AP$7&gt;=$F25,AP$7&lt;=$F25+$G25-1),2,IF(AND($C25="Milestone",AP$7&gt;=$F25,AP$7&lt;=$F25+$G25-1),1,""))</f>
        <v/>
      </c>
      <c r="AQ25" s="40" t="str">
        <f ca="1">IF(AND($C25="Goal",AQ$7&gt;=$F25,AQ$7&lt;=$F25+$G25-1),2,IF(AND($C25="Milestone",AQ$7&gt;=$F25,AQ$7&lt;=$F25+$G25-1),1,""))</f>
        <v/>
      </c>
      <c r="AR25" s="40" t="str">
        <f ca="1">IF(AND($C25="Goal",AR$7&gt;=$F25,AR$7&lt;=$F25+$G25-1),2,IF(AND($C25="Milestone",AR$7&gt;=$F25,AR$7&lt;=$F25+$G25-1),1,""))</f>
        <v/>
      </c>
      <c r="AS25" s="40" t="str">
        <f ca="1">IF(AND($C25="Goal",AS$7&gt;=$F25,AS$7&lt;=$F25+$G25-1),2,IF(AND($C25="Milestone",AS$7&gt;=$F25,AS$7&lt;=$F25+$G25-1),1,""))</f>
        <v/>
      </c>
      <c r="AT25" s="40" t="str">
        <f ca="1">IF(AND($C25="Goal",AT$7&gt;=$F25,AT$7&lt;=$F25+$G25-1),2,IF(AND($C25="Milestone",AT$7&gt;=$F25,AT$7&lt;=$F25+$G25-1),1,""))</f>
        <v/>
      </c>
      <c r="AU25" s="40" t="str">
        <f ca="1">IF(AND($C25="Goal",AU$7&gt;=$F25,AU$7&lt;=$F25+$G25-1),2,IF(AND($C25="Milestone",AU$7&gt;=$F25,AU$7&lt;=$F25+$G25-1),1,""))</f>
        <v/>
      </c>
      <c r="AV25" s="40" t="str">
        <f ca="1">IF(AND($C25="Goal",AV$7&gt;=$F25,AV$7&lt;=$F25+$G25-1),2,IF(AND($C25="Milestone",AV$7&gt;=$F25,AV$7&lt;=$F25+$G25-1),1,""))</f>
        <v/>
      </c>
      <c r="AW25" s="40" t="str">
        <f ca="1">IF(AND($C25="Goal",AW$7&gt;=$F25,AW$7&lt;=$F25+$G25-1),2,IF(AND($C25="Milestone",AW$7&gt;=$F25,AW$7&lt;=$F25+$G25-1),1,""))</f>
        <v/>
      </c>
      <c r="AX25" s="40" t="str">
        <f ca="1">IF(AND($C25="Goal",AX$7&gt;=$F25,AX$7&lt;=$F25+$G25-1),2,IF(AND($C25="Milestone",AX$7&gt;=$F25,AX$7&lt;=$F25+$G25-1),1,""))</f>
        <v/>
      </c>
      <c r="AY25" s="40" t="str">
        <f ca="1">IF(AND($C25="Goal",AY$7&gt;=$F25,AY$7&lt;=$F25+$G25-1),2,IF(AND($C25="Milestone",AY$7&gt;=$F25,AY$7&lt;=$F25+$G25-1),1,""))</f>
        <v/>
      </c>
      <c r="AZ25" s="40" t="str">
        <f ca="1">IF(AND($C25="Goal",AZ$7&gt;=$F25,AZ$7&lt;=$F25+$G25-1),2,IF(AND($C25="Milestone",AZ$7&gt;=$F25,AZ$7&lt;=$F25+$G25-1),1,""))</f>
        <v/>
      </c>
      <c r="BA25" s="40" t="str">
        <f ca="1">IF(AND($C25="Goal",BA$7&gt;=$F25,BA$7&lt;=$F25+$G25-1),2,IF(AND($C25="Milestone",BA$7&gt;=$F25,BA$7&lt;=$F25+$G25-1),1,""))</f>
        <v/>
      </c>
      <c r="BB25" s="40" t="str">
        <f ca="1">IF(AND($C25="Goal",BB$7&gt;=$F25,BB$7&lt;=$F25+$G25-1),2,IF(AND($C25="Milestone",BB$7&gt;=$F25,BB$7&lt;=$F25+$G25-1),1,""))</f>
        <v/>
      </c>
      <c r="BC25" s="40" t="str">
        <f ca="1">IF(AND($C25="Goal",BC$7&gt;=$F25,BC$7&lt;=$F25+$G25-1),2,IF(AND($C25="Milestone",BC$7&gt;=$F25,BC$7&lt;=$F25+$G25-1),1,""))</f>
        <v/>
      </c>
      <c r="BD25" s="40" t="str">
        <f ca="1">IF(AND($C25="Goal",BD$7&gt;=$F25,BD$7&lt;=$F25+$G25-1),2,IF(AND($C25="Milestone",BD$7&gt;=$F25,BD$7&lt;=$F25+$G25-1),1,""))</f>
        <v/>
      </c>
      <c r="BE25" s="40" t="str">
        <f ca="1">IF(AND($C25="Goal",BE$7&gt;=$F25,BE$7&lt;=$F25+$G25-1),2,IF(AND($C25="Milestone",BE$7&gt;=$F25,BE$7&lt;=$F25+$G25-1),1,""))</f>
        <v/>
      </c>
      <c r="BF25" s="40" t="str">
        <f ca="1">IF(AND($C25="Goal",BF$7&gt;=$F25,BF$7&lt;=$F25+$G25-1),2,IF(AND($C25="Milestone",BF$7&gt;=$F25,BF$7&lt;=$F25+$G25-1),1,""))</f>
        <v/>
      </c>
      <c r="BG25" s="40" t="str">
        <f ca="1">IF(AND($C25="Goal",BG$7&gt;=$F25,BG$7&lt;=$F25+$G25-1),2,IF(AND($C25="Milestone",BG$7&gt;=$F25,BG$7&lt;=$F25+$G25-1),1,""))</f>
        <v/>
      </c>
      <c r="BH25" s="40" t="str">
        <f ca="1">IF(AND($C25="Goal",BH$7&gt;=$F25,BH$7&lt;=$F25+$G25-1),2,IF(AND($C25="Milestone",BH$7&gt;=$F25,BH$7&lt;=$F25+$G25-1),1,""))</f>
        <v/>
      </c>
      <c r="BI25" s="40" t="str">
        <f ca="1">IF(AND($C25="Goal",BI$7&gt;=$F25,BI$7&lt;=$F25+$G25-1),2,IF(AND($C25="Milestone",BI$7&gt;=$F25,BI$7&lt;=$F25+$G25-1),1,""))</f>
        <v/>
      </c>
      <c r="BJ25" s="40" t="str">
        <f ca="1">IF(AND($C25="Goal",BJ$7&gt;=$F25,BJ$7&lt;=$F25+$G25-1),2,IF(AND($C25="Milestone",BJ$7&gt;=$F25,BJ$7&lt;=$F25+$G25-1),1,""))</f>
        <v/>
      </c>
      <c r="BK25" s="40" t="str">
        <f ca="1">IF(AND($C25="Goal",BK$7&gt;=$F25,BK$7&lt;=$F25+$G25-1),2,IF(AND($C25="Milestone",BK$7&gt;=$F25,BK$7&lt;=$F25+$G25-1),1,""))</f>
        <v/>
      </c>
      <c r="BL25" s="40" t="str">
        <f ca="1">IF(AND($C25="Goal",BL$7&gt;=$F25,BL$7&lt;=$F25+$G25-1),2,IF(AND($C25="Milestone",BL$7&gt;=$F25,BL$7&lt;=$F25+$G25-1),1,""))</f>
        <v/>
      </c>
    </row>
    <row r="26" spans="1:64" s="31" customFormat="1" ht="40.15" customHeight="1" x14ac:dyDescent="0.25">
      <c r="A26" s="26"/>
      <c r="B26" s="45" t="s">
        <v>90</v>
      </c>
      <c r="C26" s="33" t="s">
        <v>89</v>
      </c>
      <c r="D26" s="33"/>
      <c r="E26" s="43"/>
      <c r="F26" s="42">
        <f ca="1">F25+15</f>
        <v>45562</v>
      </c>
      <c r="G26" s="41">
        <v>6</v>
      </c>
      <c r="H26" s="33"/>
      <c r="I26" s="40" t="str">
        <f ca="1">IF(AND($C26="Goal",I$7&gt;=$F26,I$7&lt;=$F26+$G26-1),2,IF(AND($C26="Milestone",I$7&gt;=$F26,I$7&lt;=$F26+$G26-1),1,""))</f>
        <v/>
      </c>
      <c r="J26" s="40" t="str">
        <f ca="1">IF(AND($C26="Goal",J$7&gt;=$F26,J$7&lt;=$F26+$G26-1),2,IF(AND($C26="Milestone",J$7&gt;=$F26,J$7&lt;=$F26+$G26-1),1,""))</f>
        <v/>
      </c>
      <c r="K26" s="40" t="str">
        <f ca="1">IF(AND($C26="Goal",K$7&gt;=$F26,K$7&lt;=$F26+$G26-1),2,IF(AND($C26="Milestone",K$7&gt;=$F26,K$7&lt;=$F26+$G26-1),1,""))</f>
        <v/>
      </c>
      <c r="L26" s="40" t="str">
        <f ca="1">IF(AND($C26="Goal",L$7&gt;=$F26,L$7&lt;=$F26+$G26-1),2,IF(AND($C26="Milestone",L$7&gt;=$F26,L$7&lt;=$F26+$G26-1),1,""))</f>
        <v/>
      </c>
      <c r="M26" s="40" t="str">
        <f ca="1">IF(AND($C26="Goal",M$7&gt;=$F26,M$7&lt;=$F26+$G26-1),2,IF(AND($C26="Milestone",M$7&gt;=$F26,M$7&lt;=$F26+$G26-1),1,""))</f>
        <v/>
      </c>
      <c r="N26" s="40" t="str">
        <f ca="1">IF(AND($C26="Goal",N$7&gt;=$F26,N$7&lt;=$F26+$G26-1),2,IF(AND($C26="Milestone",N$7&gt;=$F26,N$7&lt;=$F26+$G26-1),1,""))</f>
        <v/>
      </c>
      <c r="O26" s="40" t="str">
        <f ca="1">IF(AND($C26="Goal",O$7&gt;=$F26,O$7&lt;=$F26+$G26-1),2,IF(AND($C26="Milestone",O$7&gt;=$F26,O$7&lt;=$F26+$G26-1),1,""))</f>
        <v/>
      </c>
      <c r="P26" s="40" t="str">
        <f ca="1">IF(AND($C26="Goal",P$7&gt;=$F26,P$7&lt;=$F26+$G26-1),2,IF(AND($C26="Milestone",P$7&gt;=$F26,P$7&lt;=$F26+$G26-1),1,""))</f>
        <v/>
      </c>
      <c r="Q26" s="40" t="str">
        <f ca="1">IF(AND($C26="Goal",Q$7&gt;=$F26,Q$7&lt;=$F26+$G26-1),2,IF(AND($C26="Milestone",Q$7&gt;=$F26,Q$7&lt;=$F26+$G26-1),1,""))</f>
        <v/>
      </c>
      <c r="R26" s="40" t="str">
        <f ca="1">IF(AND($C26="Goal",R$7&gt;=$F26,R$7&lt;=$F26+$G26-1),2,IF(AND($C26="Milestone",R$7&gt;=$F26,R$7&lt;=$F26+$G26-1),1,""))</f>
        <v/>
      </c>
      <c r="S26" s="40" t="str">
        <f ca="1">IF(AND($C26="Goal",S$7&gt;=$F26,S$7&lt;=$F26+$G26-1),2,IF(AND($C26="Milestone",S$7&gt;=$F26,S$7&lt;=$F26+$G26-1),1,""))</f>
        <v/>
      </c>
      <c r="T26" s="40" t="str">
        <f ca="1">IF(AND($C26="Goal",T$7&gt;=$F26,T$7&lt;=$F26+$G26-1),2,IF(AND($C26="Milestone",T$7&gt;=$F26,T$7&lt;=$F26+$G26-1),1,""))</f>
        <v/>
      </c>
      <c r="U26" s="40" t="str">
        <f ca="1">IF(AND($C26="Goal",U$7&gt;=$F26,U$7&lt;=$F26+$G26-1),2,IF(AND($C26="Milestone",U$7&gt;=$F26,U$7&lt;=$F26+$G26-1),1,""))</f>
        <v/>
      </c>
      <c r="V26" s="40" t="str">
        <f ca="1">IF(AND($C26="Goal",V$7&gt;=$F26,V$7&lt;=$F26+$G26-1),2,IF(AND($C26="Milestone",V$7&gt;=$F26,V$7&lt;=$F26+$G26-1),1,""))</f>
        <v/>
      </c>
      <c r="W26" s="40" t="str">
        <f ca="1">IF(AND($C26="Goal",W$7&gt;=$F26,W$7&lt;=$F26+$G26-1),2,IF(AND($C26="Milestone",W$7&gt;=$F26,W$7&lt;=$F26+$G26-1),1,""))</f>
        <v/>
      </c>
      <c r="X26" s="40" t="str">
        <f ca="1">IF(AND($C26="Goal",X$7&gt;=$F26,X$7&lt;=$F26+$G26-1),2,IF(AND($C26="Milestone",X$7&gt;=$F26,X$7&lt;=$F26+$G26-1),1,""))</f>
        <v/>
      </c>
      <c r="Y26" s="40" t="str">
        <f ca="1">IF(AND($C26="Goal",Y$7&gt;=$F26,Y$7&lt;=$F26+$G26-1),2,IF(AND($C26="Milestone",Y$7&gt;=$F26,Y$7&lt;=$F26+$G26-1),1,""))</f>
        <v/>
      </c>
      <c r="Z26" s="40" t="str">
        <f ca="1">IF(AND($C26="Goal",Z$7&gt;=$F26,Z$7&lt;=$F26+$G26-1),2,IF(AND($C26="Milestone",Z$7&gt;=$F26,Z$7&lt;=$F26+$G26-1),1,""))</f>
        <v/>
      </c>
      <c r="AA26" s="40" t="str">
        <f ca="1">IF(AND($C26="Goal",AA$7&gt;=$F26,AA$7&lt;=$F26+$G26-1),2,IF(AND($C26="Milestone",AA$7&gt;=$F26,AA$7&lt;=$F26+$G26-1),1,""))</f>
        <v/>
      </c>
      <c r="AB26" s="40" t="str">
        <f ca="1">IF(AND($C26="Goal",AB$7&gt;=$F26,AB$7&lt;=$F26+$G26-1),2,IF(AND($C26="Milestone",AB$7&gt;=$F26,AB$7&lt;=$F26+$G26-1),1,""))</f>
        <v/>
      </c>
      <c r="AC26" s="40" t="str">
        <f ca="1">IF(AND($C26="Goal",AC$7&gt;=$F26,AC$7&lt;=$F26+$G26-1),2,IF(AND($C26="Milestone",AC$7&gt;=$F26,AC$7&lt;=$F26+$G26-1),1,""))</f>
        <v/>
      </c>
      <c r="AD26" s="40" t="str">
        <f ca="1">IF(AND($C26="Goal",AD$7&gt;=$F26,AD$7&lt;=$F26+$G26-1),2,IF(AND($C26="Milestone",AD$7&gt;=$F26,AD$7&lt;=$F26+$G26-1),1,""))</f>
        <v/>
      </c>
      <c r="AE26" s="40" t="str">
        <f ca="1">IF(AND($C26="Goal",AE$7&gt;=$F26,AE$7&lt;=$F26+$G26-1),2,IF(AND($C26="Milestone",AE$7&gt;=$F26,AE$7&lt;=$F26+$G26-1),1,""))</f>
        <v/>
      </c>
      <c r="AF26" s="40" t="str">
        <f ca="1">IF(AND($C26="Goal",AF$7&gt;=$F26,AF$7&lt;=$F26+$G26-1),2,IF(AND($C26="Milestone",AF$7&gt;=$F26,AF$7&lt;=$F26+$G26-1),1,""))</f>
        <v/>
      </c>
      <c r="AG26" s="40" t="str">
        <f ca="1">IF(AND($C26="Goal",AG$7&gt;=$F26,AG$7&lt;=$F26+$G26-1),2,IF(AND($C26="Milestone",AG$7&gt;=$F26,AG$7&lt;=$F26+$G26-1),1,""))</f>
        <v/>
      </c>
      <c r="AH26" s="40" t="str">
        <f ca="1">IF(AND($C26="Goal",AH$7&gt;=$F26,AH$7&lt;=$F26+$G26-1),2,IF(AND($C26="Milestone",AH$7&gt;=$F26,AH$7&lt;=$F26+$G26-1),1,""))</f>
        <v/>
      </c>
      <c r="AI26" s="40" t="str">
        <f ca="1">IF(AND($C26="Goal",AI$7&gt;=$F26,AI$7&lt;=$F26+$G26-1),2,IF(AND($C26="Milestone",AI$7&gt;=$F26,AI$7&lt;=$F26+$G26-1),1,""))</f>
        <v/>
      </c>
      <c r="AJ26" s="40" t="str">
        <f ca="1">IF(AND($C26="Goal",AJ$7&gt;=$F26,AJ$7&lt;=$F26+$G26-1),2,IF(AND($C26="Milestone",AJ$7&gt;=$F26,AJ$7&lt;=$F26+$G26-1),1,""))</f>
        <v/>
      </c>
      <c r="AK26" s="40" t="str">
        <f ca="1">IF(AND($C26="Goal",AK$7&gt;=$F26,AK$7&lt;=$F26+$G26-1),2,IF(AND($C26="Milestone",AK$7&gt;=$F26,AK$7&lt;=$F26+$G26-1),1,""))</f>
        <v/>
      </c>
      <c r="AL26" s="40" t="str">
        <f ca="1">IF(AND($C26="Goal",AL$7&gt;=$F26,AL$7&lt;=$F26+$G26-1),2,IF(AND($C26="Milestone",AL$7&gt;=$F26,AL$7&lt;=$F26+$G26-1),1,""))</f>
        <v/>
      </c>
      <c r="AM26" s="40" t="str">
        <f ca="1">IF(AND($C26="Goal",AM$7&gt;=$F26,AM$7&lt;=$F26+$G26-1),2,IF(AND($C26="Milestone",AM$7&gt;=$F26,AM$7&lt;=$F26+$G26-1),1,""))</f>
        <v/>
      </c>
      <c r="AN26" s="40" t="str">
        <f ca="1">IF(AND($C26="Goal",AN$7&gt;=$F26,AN$7&lt;=$F26+$G26-1),2,IF(AND($C26="Milestone",AN$7&gt;=$F26,AN$7&lt;=$F26+$G26-1),1,""))</f>
        <v/>
      </c>
      <c r="AO26" s="40" t="str">
        <f ca="1">IF(AND($C26="Goal",AO$7&gt;=$F26,AO$7&lt;=$F26+$G26-1),2,IF(AND($C26="Milestone",AO$7&gt;=$F26,AO$7&lt;=$F26+$G26-1),1,""))</f>
        <v/>
      </c>
      <c r="AP26" s="40" t="str">
        <f ca="1">IF(AND($C26="Goal",AP$7&gt;=$F26,AP$7&lt;=$F26+$G26-1),2,IF(AND($C26="Milestone",AP$7&gt;=$F26,AP$7&lt;=$F26+$G26-1),1,""))</f>
        <v/>
      </c>
      <c r="AQ26" s="40" t="str">
        <f ca="1">IF(AND($C26="Goal",AQ$7&gt;=$F26,AQ$7&lt;=$F26+$G26-1),2,IF(AND($C26="Milestone",AQ$7&gt;=$F26,AQ$7&lt;=$F26+$G26-1),1,""))</f>
        <v/>
      </c>
      <c r="AR26" s="40" t="str">
        <f ca="1">IF(AND($C26="Goal",AR$7&gt;=$F26,AR$7&lt;=$F26+$G26-1),2,IF(AND($C26="Milestone",AR$7&gt;=$F26,AR$7&lt;=$F26+$G26-1),1,""))</f>
        <v/>
      </c>
      <c r="AS26" s="40" t="str">
        <f ca="1">IF(AND($C26="Goal",AS$7&gt;=$F26,AS$7&lt;=$F26+$G26-1),2,IF(AND($C26="Milestone",AS$7&gt;=$F26,AS$7&lt;=$F26+$G26-1),1,""))</f>
        <v/>
      </c>
      <c r="AT26" s="40" t="str">
        <f ca="1">IF(AND($C26="Goal",AT$7&gt;=$F26,AT$7&lt;=$F26+$G26-1),2,IF(AND($C26="Milestone",AT$7&gt;=$F26,AT$7&lt;=$F26+$G26-1),1,""))</f>
        <v/>
      </c>
      <c r="AU26" s="40" t="str">
        <f ca="1">IF(AND($C26="Goal",AU$7&gt;=$F26,AU$7&lt;=$F26+$G26-1),2,IF(AND($C26="Milestone",AU$7&gt;=$F26,AU$7&lt;=$F26+$G26-1),1,""))</f>
        <v/>
      </c>
      <c r="AV26" s="40" t="str">
        <f ca="1">IF(AND($C26="Goal",AV$7&gt;=$F26,AV$7&lt;=$F26+$G26-1),2,IF(AND($C26="Milestone",AV$7&gt;=$F26,AV$7&lt;=$F26+$G26-1),1,""))</f>
        <v/>
      </c>
      <c r="AW26" s="40" t="str">
        <f ca="1">IF(AND($C26="Goal",AW$7&gt;=$F26,AW$7&lt;=$F26+$G26-1),2,IF(AND($C26="Milestone",AW$7&gt;=$F26,AW$7&lt;=$F26+$G26-1),1,""))</f>
        <v/>
      </c>
      <c r="AX26" s="40" t="str">
        <f ca="1">IF(AND($C26="Goal",AX$7&gt;=$F26,AX$7&lt;=$F26+$G26-1),2,IF(AND($C26="Milestone",AX$7&gt;=$F26,AX$7&lt;=$F26+$G26-1),1,""))</f>
        <v/>
      </c>
      <c r="AY26" s="40" t="str">
        <f ca="1">IF(AND($C26="Goal",AY$7&gt;=$F26,AY$7&lt;=$F26+$G26-1),2,IF(AND($C26="Milestone",AY$7&gt;=$F26,AY$7&lt;=$F26+$G26-1),1,""))</f>
        <v/>
      </c>
      <c r="AZ26" s="40" t="str">
        <f ca="1">IF(AND($C26="Goal",AZ$7&gt;=$F26,AZ$7&lt;=$F26+$G26-1),2,IF(AND($C26="Milestone",AZ$7&gt;=$F26,AZ$7&lt;=$F26+$G26-1),1,""))</f>
        <v/>
      </c>
      <c r="BA26" s="40" t="str">
        <f ca="1">IF(AND($C26="Goal",BA$7&gt;=$F26,BA$7&lt;=$F26+$G26-1),2,IF(AND($C26="Milestone",BA$7&gt;=$F26,BA$7&lt;=$F26+$G26-1),1,""))</f>
        <v/>
      </c>
      <c r="BB26" s="40" t="str">
        <f ca="1">IF(AND($C26="Goal",BB$7&gt;=$F26,BB$7&lt;=$F26+$G26-1),2,IF(AND($C26="Milestone",BB$7&gt;=$F26,BB$7&lt;=$F26+$G26-1),1,""))</f>
        <v/>
      </c>
      <c r="BC26" s="40" t="str">
        <f ca="1">IF(AND($C26="Goal",BC$7&gt;=$F26,BC$7&lt;=$F26+$G26-1),2,IF(AND($C26="Milestone",BC$7&gt;=$F26,BC$7&lt;=$F26+$G26-1),1,""))</f>
        <v/>
      </c>
      <c r="BD26" s="40" t="str">
        <f ca="1">IF(AND($C26="Goal",BD$7&gt;=$F26,BD$7&lt;=$F26+$G26-1),2,IF(AND($C26="Milestone",BD$7&gt;=$F26,BD$7&lt;=$F26+$G26-1),1,""))</f>
        <v/>
      </c>
      <c r="BE26" s="40" t="str">
        <f ca="1">IF(AND($C26="Goal",BE$7&gt;=$F26,BE$7&lt;=$F26+$G26-1),2,IF(AND($C26="Milestone",BE$7&gt;=$F26,BE$7&lt;=$F26+$G26-1),1,""))</f>
        <v/>
      </c>
      <c r="BF26" s="40" t="str">
        <f ca="1">IF(AND($C26="Goal",BF$7&gt;=$F26,BF$7&lt;=$F26+$G26-1),2,IF(AND($C26="Milestone",BF$7&gt;=$F26,BF$7&lt;=$F26+$G26-1),1,""))</f>
        <v/>
      </c>
      <c r="BG26" s="40" t="str">
        <f ca="1">IF(AND($C26="Goal",BG$7&gt;=$F26,BG$7&lt;=$F26+$G26-1),2,IF(AND($C26="Milestone",BG$7&gt;=$F26,BG$7&lt;=$F26+$G26-1),1,""))</f>
        <v/>
      </c>
      <c r="BH26" s="40" t="str">
        <f ca="1">IF(AND($C26="Goal",BH$7&gt;=$F26,BH$7&lt;=$F26+$G26-1),2,IF(AND($C26="Milestone",BH$7&gt;=$F26,BH$7&lt;=$F26+$G26-1),1,""))</f>
        <v/>
      </c>
      <c r="BI26" s="40" t="str">
        <f ca="1">IF(AND($C26="Goal",BI$7&gt;=$F26,BI$7&lt;=$F26+$G26-1),2,IF(AND($C26="Milestone",BI$7&gt;=$F26,BI$7&lt;=$F26+$G26-1),1,""))</f>
        <v/>
      </c>
      <c r="BJ26" s="40" t="str">
        <f ca="1">IF(AND($C26="Goal",BJ$7&gt;=$F26,BJ$7&lt;=$F26+$G26-1),2,IF(AND($C26="Milestone",BJ$7&gt;=$F26,BJ$7&lt;=$F26+$G26-1),1,""))</f>
        <v/>
      </c>
      <c r="BK26" s="40" t="str">
        <f ca="1">IF(AND($C26="Goal",BK$7&gt;=$F26,BK$7&lt;=$F26+$G26-1),2,IF(AND($C26="Milestone",BK$7&gt;=$F26,BK$7&lt;=$F26+$G26-1),1,""))</f>
        <v/>
      </c>
      <c r="BL26" s="40" t="str">
        <f ca="1">IF(AND($C26="Goal",BL$7&gt;=$F26,BL$7&lt;=$F26+$G26-1),2,IF(AND($C26="Milestone",BL$7&gt;=$F26,BL$7&lt;=$F26+$G26-1),1,""))</f>
        <v/>
      </c>
    </row>
    <row r="27" spans="1:64" s="31" customFormat="1" ht="40.15" customHeight="1" x14ac:dyDescent="0.25">
      <c r="A27" s="26"/>
      <c r="B27" s="45" t="s">
        <v>88</v>
      </c>
      <c r="C27" s="33" t="s">
        <v>87</v>
      </c>
      <c r="D27" s="33"/>
      <c r="E27" s="43"/>
      <c r="F27" s="42">
        <f ca="1">F21+22</f>
        <v>45566</v>
      </c>
      <c r="G27" s="41">
        <v>3</v>
      </c>
      <c r="H27" s="33"/>
      <c r="I27" s="40" t="str">
        <f ca="1">IF(AND($C27="Goal",I$7&gt;=$F27,I$7&lt;=$F27+$G27-1),2,IF(AND($C27="Milestone",I$7&gt;=$F27,I$7&lt;=$F27+$G27-1),1,""))</f>
        <v/>
      </c>
      <c r="J27" s="40" t="str">
        <f ca="1">IF(AND($C27="Goal",J$7&gt;=$F27,J$7&lt;=$F27+$G27-1),2,IF(AND($C27="Milestone",J$7&gt;=$F27,J$7&lt;=$F27+$G27-1),1,""))</f>
        <v/>
      </c>
      <c r="K27" s="40" t="str">
        <f ca="1">IF(AND($C27="Goal",K$7&gt;=$F27,K$7&lt;=$F27+$G27-1),2,IF(AND($C27="Milestone",K$7&gt;=$F27,K$7&lt;=$F27+$G27-1),1,""))</f>
        <v/>
      </c>
      <c r="L27" s="40" t="str">
        <f ca="1">IF(AND($C27="Goal",L$7&gt;=$F27,L$7&lt;=$F27+$G27-1),2,IF(AND($C27="Milestone",L$7&gt;=$F27,L$7&lt;=$F27+$G27-1),1,""))</f>
        <v/>
      </c>
      <c r="M27" s="40" t="str">
        <f ca="1">IF(AND($C27="Goal",M$7&gt;=$F27,M$7&lt;=$F27+$G27-1),2,IF(AND($C27="Milestone",M$7&gt;=$F27,M$7&lt;=$F27+$G27-1),1,""))</f>
        <v/>
      </c>
      <c r="N27" s="40" t="str">
        <f ca="1">IF(AND($C27="Goal",N$7&gt;=$F27,N$7&lt;=$F27+$G27-1),2,IF(AND($C27="Milestone",N$7&gt;=$F27,N$7&lt;=$F27+$G27-1),1,""))</f>
        <v/>
      </c>
      <c r="O27" s="40" t="str">
        <f ca="1">IF(AND($C27="Goal",O$7&gt;=$F27,O$7&lt;=$F27+$G27-1),2,IF(AND($C27="Milestone",O$7&gt;=$F27,O$7&lt;=$F27+$G27-1),1,""))</f>
        <v/>
      </c>
      <c r="P27" s="40" t="str">
        <f ca="1">IF(AND($C27="Goal",P$7&gt;=$F27,P$7&lt;=$F27+$G27-1),2,IF(AND($C27="Milestone",P$7&gt;=$F27,P$7&lt;=$F27+$G27-1),1,""))</f>
        <v/>
      </c>
      <c r="Q27" s="40" t="str">
        <f ca="1">IF(AND($C27="Goal",Q$7&gt;=$F27,Q$7&lt;=$F27+$G27-1),2,IF(AND($C27="Milestone",Q$7&gt;=$F27,Q$7&lt;=$F27+$G27-1),1,""))</f>
        <v/>
      </c>
      <c r="R27" s="40" t="str">
        <f ca="1">IF(AND($C27="Goal",R$7&gt;=$F27,R$7&lt;=$F27+$G27-1),2,IF(AND($C27="Milestone",R$7&gt;=$F27,R$7&lt;=$F27+$G27-1),1,""))</f>
        <v/>
      </c>
      <c r="S27" s="40" t="str">
        <f ca="1">IF(AND($C27="Goal",S$7&gt;=$F27,S$7&lt;=$F27+$G27-1),2,IF(AND($C27="Milestone",S$7&gt;=$F27,S$7&lt;=$F27+$G27-1),1,""))</f>
        <v/>
      </c>
      <c r="T27" s="40" t="str">
        <f ca="1">IF(AND($C27="Goal",T$7&gt;=$F27,T$7&lt;=$F27+$G27-1),2,IF(AND($C27="Milestone",T$7&gt;=$F27,T$7&lt;=$F27+$G27-1),1,""))</f>
        <v/>
      </c>
      <c r="U27" s="40" t="str">
        <f ca="1">IF(AND($C27="Goal",U$7&gt;=$F27,U$7&lt;=$F27+$G27-1),2,IF(AND($C27="Milestone",U$7&gt;=$F27,U$7&lt;=$F27+$G27-1),1,""))</f>
        <v/>
      </c>
      <c r="V27" s="40" t="str">
        <f ca="1">IF(AND($C27="Goal",V$7&gt;=$F27,V$7&lt;=$F27+$G27-1),2,IF(AND($C27="Milestone",V$7&gt;=$F27,V$7&lt;=$F27+$G27-1),1,""))</f>
        <v/>
      </c>
      <c r="W27" s="40" t="str">
        <f ca="1">IF(AND($C27="Goal",W$7&gt;=$F27,W$7&lt;=$F27+$G27-1),2,IF(AND($C27="Milestone",W$7&gt;=$F27,W$7&lt;=$F27+$G27-1),1,""))</f>
        <v/>
      </c>
      <c r="X27" s="40" t="str">
        <f ca="1">IF(AND($C27="Goal",X$7&gt;=$F27,X$7&lt;=$F27+$G27-1),2,IF(AND($C27="Milestone",X$7&gt;=$F27,X$7&lt;=$F27+$G27-1),1,""))</f>
        <v/>
      </c>
      <c r="Y27" s="40" t="str">
        <f ca="1">IF(AND($C27="Goal",Y$7&gt;=$F27,Y$7&lt;=$F27+$G27-1),2,IF(AND($C27="Milestone",Y$7&gt;=$F27,Y$7&lt;=$F27+$G27-1),1,""))</f>
        <v/>
      </c>
      <c r="Z27" s="40" t="str">
        <f ca="1">IF(AND($C27="Goal",Z$7&gt;=$F27,Z$7&lt;=$F27+$G27-1),2,IF(AND($C27="Milestone",Z$7&gt;=$F27,Z$7&lt;=$F27+$G27-1),1,""))</f>
        <v/>
      </c>
      <c r="AA27" s="40" t="str">
        <f ca="1">IF(AND($C27="Goal",AA$7&gt;=$F27,AA$7&lt;=$F27+$G27-1),2,IF(AND($C27="Milestone",AA$7&gt;=$F27,AA$7&lt;=$F27+$G27-1),1,""))</f>
        <v/>
      </c>
      <c r="AB27" s="40" t="str">
        <f ca="1">IF(AND($C27="Goal",AB$7&gt;=$F27,AB$7&lt;=$F27+$G27-1),2,IF(AND($C27="Milestone",AB$7&gt;=$F27,AB$7&lt;=$F27+$G27-1),1,""))</f>
        <v/>
      </c>
      <c r="AC27" s="40" t="str">
        <f ca="1">IF(AND($C27="Goal",AC$7&gt;=$F27,AC$7&lt;=$F27+$G27-1),2,IF(AND($C27="Milestone",AC$7&gt;=$F27,AC$7&lt;=$F27+$G27-1),1,""))</f>
        <v/>
      </c>
      <c r="AD27" s="40" t="str">
        <f ca="1">IF(AND($C27="Goal",AD$7&gt;=$F27,AD$7&lt;=$F27+$G27-1),2,IF(AND($C27="Milestone",AD$7&gt;=$F27,AD$7&lt;=$F27+$G27-1),1,""))</f>
        <v/>
      </c>
      <c r="AE27" s="40" t="str">
        <f ca="1">IF(AND($C27="Goal",AE$7&gt;=$F27,AE$7&lt;=$F27+$G27-1),2,IF(AND($C27="Milestone",AE$7&gt;=$F27,AE$7&lt;=$F27+$G27-1),1,""))</f>
        <v/>
      </c>
      <c r="AF27" s="40" t="str">
        <f ca="1">IF(AND($C27="Goal",AF$7&gt;=$F27,AF$7&lt;=$F27+$G27-1),2,IF(AND($C27="Milestone",AF$7&gt;=$F27,AF$7&lt;=$F27+$G27-1),1,""))</f>
        <v/>
      </c>
      <c r="AG27" s="40" t="str">
        <f ca="1">IF(AND($C27="Goal",AG$7&gt;=$F27,AG$7&lt;=$F27+$G27-1),2,IF(AND($C27="Milestone",AG$7&gt;=$F27,AG$7&lt;=$F27+$G27-1),1,""))</f>
        <v/>
      </c>
      <c r="AH27" s="40" t="str">
        <f ca="1">IF(AND($C27="Goal",AH$7&gt;=$F27,AH$7&lt;=$F27+$G27-1),2,IF(AND($C27="Milestone",AH$7&gt;=$F27,AH$7&lt;=$F27+$G27-1),1,""))</f>
        <v/>
      </c>
      <c r="AI27" s="40" t="str">
        <f ca="1">IF(AND($C27="Goal",AI$7&gt;=$F27,AI$7&lt;=$F27+$G27-1),2,IF(AND($C27="Milestone",AI$7&gt;=$F27,AI$7&lt;=$F27+$G27-1),1,""))</f>
        <v/>
      </c>
      <c r="AJ27" s="40" t="str">
        <f ca="1">IF(AND($C27="Goal",AJ$7&gt;=$F27,AJ$7&lt;=$F27+$G27-1),2,IF(AND($C27="Milestone",AJ$7&gt;=$F27,AJ$7&lt;=$F27+$G27-1),1,""))</f>
        <v/>
      </c>
      <c r="AK27" s="40" t="str">
        <f ca="1">IF(AND($C27="Goal",AK$7&gt;=$F27,AK$7&lt;=$F27+$G27-1),2,IF(AND($C27="Milestone",AK$7&gt;=$F27,AK$7&lt;=$F27+$G27-1),1,""))</f>
        <v/>
      </c>
      <c r="AL27" s="40" t="str">
        <f ca="1">IF(AND($C27="Goal",AL$7&gt;=$F27,AL$7&lt;=$F27+$G27-1),2,IF(AND($C27="Milestone",AL$7&gt;=$F27,AL$7&lt;=$F27+$G27-1),1,""))</f>
        <v/>
      </c>
      <c r="AM27" s="40" t="str">
        <f ca="1">IF(AND($C27="Goal",AM$7&gt;=$F27,AM$7&lt;=$F27+$G27-1),2,IF(AND($C27="Milestone",AM$7&gt;=$F27,AM$7&lt;=$F27+$G27-1),1,""))</f>
        <v/>
      </c>
      <c r="AN27" s="40" t="str">
        <f ca="1">IF(AND($C27="Goal",AN$7&gt;=$F27,AN$7&lt;=$F27+$G27-1),2,IF(AND($C27="Milestone",AN$7&gt;=$F27,AN$7&lt;=$F27+$G27-1),1,""))</f>
        <v/>
      </c>
      <c r="AO27" s="40">
        <f ca="1">IF(AND($C27="Goal",AO$7&gt;=$F27,AO$7&lt;=$F27+$G27-1),2,IF(AND($C27="Milestone",AO$7&gt;=$F27,AO$7&lt;=$F27+$G27-1),1,""))</f>
        <v>2</v>
      </c>
      <c r="AP27" s="40">
        <f ca="1">IF(AND($C27="Goal",AP$7&gt;=$F27,AP$7&lt;=$F27+$G27-1),2,IF(AND($C27="Milestone",AP$7&gt;=$F27,AP$7&lt;=$F27+$G27-1),1,""))</f>
        <v>2</v>
      </c>
      <c r="AQ27" s="40">
        <f ca="1">IF(AND($C27="Goal",AQ$7&gt;=$F27,AQ$7&lt;=$F27+$G27-1),2,IF(AND($C27="Milestone",AQ$7&gt;=$F27,AQ$7&lt;=$F27+$G27-1),1,""))</f>
        <v>2</v>
      </c>
      <c r="AR27" s="40" t="str">
        <f ca="1">IF(AND($C27="Goal",AR$7&gt;=$F27,AR$7&lt;=$F27+$G27-1),2,IF(AND($C27="Milestone",AR$7&gt;=$F27,AR$7&lt;=$F27+$G27-1),1,""))</f>
        <v/>
      </c>
      <c r="AS27" s="40" t="str">
        <f ca="1">IF(AND($C27="Goal",AS$7&gt;=$F27,AS$7&lt;=$F27+$G27-1),2,IF(AND($C27="Milestone",AS$7&gt;=$F27,AS$7&lt;=$F27+$G27-1),1,""))</f>
        <v/>
      </c>
      <c r="AT27" s="40" t="str">
        <f ca="1">IF(AND($C27="Goal",AT$7&gt;=$F27,AT$7&lt;=$F27+$G27-1),2,IF(AND($C27="Milestone",AT$7&gt;=$F27,AT$7&lt;=$F27+$G27-1),1,""))</f>
        <v/>
      </c>
      <c r="AU27" s="40" t="str">
        <f ca="1">IF(AND($C27="Goal",AU$7&gt;=$F27,AU$7&lt;=$F27+$G27-1),2,IF(AND($C27="Milestone",AU$7&gt;=$F27,AU$7&lt;=$F27+$G27-1),1,""))</f>
        <v/>
      </c>
      <c r="AV27" s="40" t="str">
        <f ca="1">IF(AND($C27="Goal",AV$7&gt;=$F27,AV$7&lt;=$F27+$G27-1),2,IF(AND($C27="Milestone",AV$7&gt;=$F27,AV$7&lt;=$F27+$G27-1),1,""))</f>
        <v/>
      </c>
      <c r="AW27" s="40" t="str">
        <f ca="1">IF(AND($C27="Goal",AW$7&gt;=$F27,AW$7&lt;=$F27+$G27-1),2,IF(AND($C27="Milestone",AW$7&gt;=$F27,AW$7&lt;=$F27+$G27-1),1,""))</f>
        <v/>
      </c>
      <c r="AX27" s="40" t="str">
        <f ca="1">IF(AND($C27="Goal",AX$7&gt;=$F27,AX$7&lt;=$F27+$G27-1),2,IF(AND($C27="Milestone",AX$7&gt;=$F27,AX$7&lt;=$F27+$G27-1),1,""))</f>
        <v/>
      </c>
      <c r="AY27" s="40" t="str">
        <f ca="1">IF(AND($C27="Goal",AY$7&gt;=$F27,AY$7&lt;=$F27+$G27-1),2,IF(AND($C27="Milestone",AY$7&gt;=$F27,AY$7&lt;=$F27+$G27-1),1,""))</f>
        <v/>
      </c>
      <c r="AZ27" s="40" t="str">
        <f ca="1">IF(AND($C27="Goal",AZ$7&gt;=$F27,AZ$7&lt;=$F27+$G27-1),2,IF(AND($C27="Milestone",AZ$7&gt;=$F27,AZ$7&lt;=$F27+$G27-1),1,""))</f>
        <v/>
      </c>
      <c r="BA27" s="40" t="str">
        <f ca="1">IF(AND($C27="Goal",BA$7&gt;=$F27,BA$7&lt;=$F27+$G27-1),2,IF(AND($C27="Milestone",BA$7&gt;=$F27,BA$7&lt;=$F27+$G27-1),1,""))</f>
        <v/>
      </c>
      <c r="BB27" s="40" t="str">
        <f ca="1">IF(AND($C27="Goal",BB$7&gt;=$F27,BB$7&lt;=$F27+$G27-1),2,IF(AND($C27="Milestone",BB$7&gt;=$F27,BB$7&lt;=$F27+$G27-1),1,""))</f>
        <v/>
      </c>
      <c r="BC27" s="40" t="str">
        <f ca="1">IF(AND($C27="Goal",BC$7&gt;=$F27,BC$7&lt;=$F27+$G27-1),2,IF(AND($C27="Milestone",BC$7&gt;=$F27,BC$7&lt;=$F27+$G27-1),1,""))</f>
        <v/>
      </c>
      <c r="BD27" s="40" t="str">
        <f ca="1">IF(AND($C27="Goal",BD$7&gt;=$F27,BD$7&lt;=$F27+$G27-1),2,IF(AND($C27="Milestone",BD$7&gt;=$F27,BD$7&lt;=$F27+$G27-1),1,""))</f>
        <v/>
      </c>
      <c r="BE27" s="40" t="str">
        <f ca="1">IF(AND($C27="Goal",BE$7&gt;=$F27,BE$7&lt;=$F27+$G27-1),2,IF(AND($C27="Milestone",BE$7&gt;=$F27,BE$7&lt;=$F27+$G27-1),1,""))</f>
        <v/>
      </c>
      <c r="BF27" s="40" t="str">
        <f ca="1">IF(AND($C27="Goal",BF$7&gt;=$F27,BF$7&lt;=$F27+$G27-1),2,IF(AND($C27="Milestone",BF$7&gt;=$F27,BF$7&lt;=$F27+$G27-1),1,""))</f>
        <v/>
      </c>
      <c r="BG27" s="40" t="str">
        <f ca="1">IF(AND($C27="Goal",BG$7&gt;=$F27,BG$7&lt;=$F27+$G27-1),2,IF(AND($C27="Milestone",BG$7&gt;=$F27,BG$7&lt;=$F27+$G27-1),1,""))</f>
        <v/>
      </c>
      <c r="BH27" s="40" t="str">
        <f ca="1">IF(AND($C27="Goal",BH$7&gt;=$F27,BH$7&lt;=$F27+$G27-1),2,IF(AND($C27="Milestone",BH$7&gt;=$F27,BH$7&lt;=$F27+$G27-1),1,""))</f>
        <v/>
      </c>
      <c r="BI27" s="40" t="str">
        <f ca="1">IF(AND($C27="Goal",BI$7&gt;=$F27,BI$7&lt;=$F27+$G27-1),2,IF(AND($C27="Milestone",BI$7&gt;=$F27,BI$7&lt;=$F27+$G27-1),1,""))</f>
        <v/>
      </c>
      <c r="BJ27" s="40" t="str">
        <f ca="1">IF(AND($C27="Goal",BJ$7&gt;=$F27,BJ$7&lt;=$F27+$G27-1),2,IF(AND($C27="Milestone",BJ$7&gt;=$F27,BJ$7&lt;=$F27+$G27-1),1,""))</f>
        <v/>
      </c>
      <c r="BK27" s="40" t="str">
        <f ca="1">IF(AND($C27="Goal",BK$7&gt;=$F27,BK$7&lt;=$F27+$G27-1),2,IF(AND($C27="Milestone",BK$7&gt;=$F27,BK$7&lt;=$F27+$G27-1),1,""))</f>
        <v/>
      </c>
      <c r="BL27" s="40" t="str">
        <f ca="1">IF(AND($C27="Goal",BL$7&gt;=$F27,BL$7&lt;=$F27+$G27-1),2,IF(AND($C27="Milestone",BL$7&gt;=$F27,BL$7&lt;=$F27+$G27-1),1,""))</f>
        <v/>
      </c>
    </row>
    <row r="28" spans="1:64" s="31" customFormat="1" ht="40.15" customHeight="1" x14ac:dyDescent="0.25">
      <c r="A28" s="26"/>
      <c r="B28" s="45" t="s">
        <v>86</v>
      </c>
      <c r="C28" s="33" t="s">
        <v>85</v>
      </c>
      <c r="D28" s="33"/>
      <c r="E28" s="43"/>
      <c r="F28" s="42">
        <f ca="1">F16</f>
        <v>45535</v>
      </c>
      <c r="G28" s="41">
        <v>19</v>
      </c>
      <c r="H28" s="33"/>
      <c r="I28" s="40" t="str">
        <f ca="1">IF(AND($C28="Goal",I$7&gt;=$F28,I$7&lt;=$F28+$G28-1),2,IF(AND($C28="Milestone",I$7&gt;=$F28,I$7&lt;=$F28+$G28-1),1,""))</f>
        <v/>
      </c>
      <c r="J28" s="40" t="str">
        <f ca="1">IF(AND($C28="Goal",J$7&gt;=$F28,J$7&lt;=$F28+$G28-1),2,IF(AND($C28="Milestone",J$7&gt;=$F28,J$7&lt;=$F28+$G28-1),1,""))</f>
        <v/>
      </c>
      <c r="K28" s="40" t="str">
        <f ca="1">IF(AND($C28="Goal",K$7&gt;=$F28,K$7&lt;=$F28+$G28-1),2,IF(AND($C28="Milestone",K$7&gt;=$F28,K$7&lt;=$F28+$G28-1),1,""))</f>
        <v/>
      </c>
      <c r="L28" s="40" t="str">
        <f ca="1">IF(AND($C28="Goal",L$7&gt;=$F28,L$7&lt;=$F28+$G28-1),2,IF(AND($C28="Milestone",L$7&gt;=$F28,L$7&lt;=$F28+$G28-1),1,""))</f>
        <v/>
      </c>
      <c r="M28" s="40" t="str">
        <f ca="1">IF(AND($C28="Goal",M$7&gt;=$F28,M$7&lt;=$F28+$G28-1),2,IF(AND($C28="Milestone",M$7&gt;=$F28,M$7&lt;=$F28+$G28-1),1,""))</f>
        <v/>
      </c>
      <c r="N28" s="40" t="str">
        <f ca="1">IF(AND($C28="Goal",N$7&gt;=$F28,N$7&lt;=$F28+$G28-1),2,IF(AND($C28="Milestone",N$7&gt;=$F28,N$7&lt;=$F28+$G28-1),1,""))</f>
        <v/>
      </c>
      <c r="O28" s="40" t="str">
        <f ca="1">IF(AND($C28="Goal",O$7&gt;=$F28,O$7&lt;=$F28+$G28-1),2,IF(AND($C28="Milestone",O$7&gt;=$F28,O$7&lt;=$F28+$G28-1),1,""))</f>
        <v/>
      </c>
      <c r="P28" s="40" t="str">
        <f ca="1">IF(AND($C28="Goal",P$7&gt;=$F28,P$7&lt;=$F28+$G28-1),2,IF(AND($C28="Milestone",P$7&gt;=$F28,P$7&lt;=$F28+$G28-1),1,""))</f>
        <v/>
      </c>
      <c r="Q28" s="40" t="str">
        <f ca="1">IF(AND($C28="Goal",Q$7&gt;=$F28,Q$7&lt;=$F28+$G28-1),2,IF(AND($C28="Milestone",Q$7&gt;=$F28,Q$7&lt;=$F28+$G28-1),1,""))</f>
        <v/>
      </c>
      <c r="R28" s="40" t="str">
        <f ca="1">IF(AND($C28="Goal",R$7&gt;=$F28,R$7&lt;=$F28+$G28-1),2,IF(AND($C28="Milestone",R$7&gt;=$F28,R$7&lt;=$F28+$G28-1),1,""))</f>
        <v/>
      </c>
      <c r="S28" s="40" t="str">
        <f ca="1">IF(AND($C28="Goal",S$7&gt;=$F28,S$7&lt;=$F28+$G28-1),2,IF(AND($C28="Milestone",S$7&gt;=$F28,S$7&lt;=$F28+$G28-1),1,""))</f>
        <v/>
      </c>
      <c r="T28" s="40" t="str">
        <f ca="1">IF(AND($C28="Goal",T$7&gt;=$F28,T$7&lt;=$F28+$G28-1),2,IF(AND($C28="Milestone",T$7&gt;=$F28,T$7&lt;=$F28+$G28-1),1,""))</f>
        <v/>
      </c>
      <c r="U28" s="40" t="str">
        <f ca="1">IF(AND($C28="Goal",U$7&gt;=$F28,U$7&lt;=$F28+$G28-1),2,IF(AND($C28="Milestone",U$7&gt;=$F28,U$7&lt;=$F28+$G28-1),1,""))</f>
        <v/>
      </c>
      <c r="V28" s="40" t="str">
        <f ca="1">IF(AND($C28="Goal",V$7&gt;=$F28,V$7&lt;=$F28+$G28-1),2,IF(AND($C28="Milestone",V$7&gt;=$F28,V$7&lt;=$F28+$G28-1),1,""))</f>
        <v/>
      </c>
      <c r="W28" s="40" t="str">
        <f ca="1">IF(AND($C28="Goal",W$7&gt;=$F28,W$7&lt;=$F28+$G28-1),2,IF(AND($C28="Milestone",W$7&gt;=$F28,W$7&lt;=$F28+$G28-1),1,""))</f>
        <v/>
      </c>
      <c r="X28" s="40" t="str">
        <f ca="1">IF(AND($C28="Goal",X$7&gt;=$F28,X$7&lt;=$F28+$G28-1),2,IF(AND($C28="Milestone",X$7&gt;=$F28,X$7&lt;=$F28+$G28-1),1,""))</f>
        <v/>
      </c>
      <c r="Y28" s="40" t="str">
        <f ca="1">IF(AND($C28="Goal",Y$7&gt;=$F28,Y$7&lt;=$F28+$G28-1),2,IF(AND($C28="Milestone",Y$7&gt;=$F28,Y$7&lt;=$F28+$G28-1),1,""))</f>
        <v/>
      </c>
      <c r="Z28" s="40" t="str">
        <f ca="1">IF(AND($C28="Goal",Z$7&gt;=$F28,Z$7&lt;=$F28+$G28-1),2,IF(AND($C28="Milestone",Z$7&gt;=$F28,Z$7&lt;=$F28+$G28-1),1,""))</f>
        <v/>
      </c>
      <c r="AA28" s="40" t="str">
        <f ca="1">IF(AND($C28="Goal",AA$7&gt;=$F28,AA$7&lt;=$F28+$G28-1),2,IF(AND($C28="Milestone",AA$7&gt;=$F28,AA$7&lt;=$F28+$G28-1),1,""))</f>
        <v/>
      </c>
      <c r="AB28" s="40" t="str">
        <f ca="1">IF(AND($C28="Goal",AB$7&gt;=$F28,AB$7&lt;=$F28+$G28-1),2,IF(AND($C28="Milestone",AB$7&gt;=$F28,AB$7&lt;=$F28+$G28-1),1,""))</f>
        <v/>
      </c>
      <c r="AC28" s="40" t="str">
        <f ca="1">IF(AND($C28="Goal",AC$7&gt;=$F28,AC$7&lt;=$F28+$G28-1),2,IF(AND($C28="Milestone",AC$7&gt;=$F28,AC$7&lt;=$F28+$G28-1),1,""))</f>
        <v/>
      </c>
      <c r="AD28" s="40" t="str">
        <f ca="1">IF(AND($C28="Goal",AD$7&gt;=$F28,AD$7&lt;=$F28+$G28-1),2,IF(AND($C28="Milestone",AD$7&gt;=$F28,AD$7&lt;=$F28+$G28-1),1,""))</f>
        <v/>
      </c>
      <c r="AE28" s="40" t="str">
        <f ca="1">IF(AND($C28="Goal",AE$7&gt;=$F28,AE$7&lt;=$F28+$G28-1),2,IF(AND($C28="Milestone",AE$7&gt;=$F28,AE$7&lt;=$F28+$G28-1),1,""))</f>
        <v/>
      </c>
      <c r="AF28" s="40" t="str">
        <f ca="1">IF(AND($C28="Goal",AF$7&gt;=$F28,AF$7&lt;=$F28+$G28-1),2,IF(AND($C28="Milestone",AF$7&gt;=$F28,AF$7&lt;=$F28+$G28-1),1,""))</f>
        <v/>
      </c>
      <c r="AG28" s="40" t="str">
        <f ca="1">IF(AND($C28="Goal",AG$7&gt;=$F28,AG$7&lt;=$F28+$G28-1),2,IF(AND($C28="Milestone",AG$7&gt;=$F28,AG$7&lt;=$F28+$G28-1),1,""))</f>
        <v/>
      </c>
      <c r="AH28" s="40" t="str">
        <f ca="1">IF(AND($C28="Goal",AH$7&gt;=$F28,AH$7&lt;=$F28+$G28-1),2,IF(AND($C28="Milestone",AH$7&gt;=$F28,AH$7&lt;=$F28+$G28-1),1,""))</f>
        <v/>
      </c>
      <c r="AI28" s="40" t="str">
        <f ca="1">IF(AND($C28="Goal",AI$7&gt;=$F28,AI$7&lt;=$F28+$G28-1),2,IF(AND($C28="Milestone",AI$7&gt;=$F28,AI$7&lt;=$F28+$G28-1),1,""))</f>
        <v/>
      </c>
      <c r="AJ28" s="40" t="str">
        <f ca="1">IF(AND($C28="Goal",AJ$7&gt;=$F28,AJ$7&lt;=$F28+$G28-1),2,IF(AND($C28="Milestone",AJ$7&gt;=$F28,AJ$7&lt;=$F28+$G28-1),1,""))</f>
        <v/>
      </c>
      <c r="AK28" s="40" t="str">
        <f ca="1">IF(AND($C28="Goal",AK$7&gt;=$F28,AK$7&lt;=$F28+$G28-1),2,IF(AND($C28="Milestone",AK$7&gt;=$F28,AK$7&lt;=$F28+$G28-1),1,""))</f>
        <v/>
      </c>
      <c r="AL28" s="40" t="str">
        <f ca="1">IF(AND($C28="Goal",AL$7&gt;=$F28,AL$7&lt;=$F28+$G28-1),2,IF(AND($C28="Milestone",AL$7&gt;=$F28,AL$7&lt;=$F28+$G28-1),1,""))</f>
        <v/>
      </c>
      <c r="AM28" s="40" t="str">
        <f ca="1">IF(AND($C28="Goal",AM$7&gt;=$F28,AM$7&lt;=$F28+$G28-1),2,IF(AND($C28="Milestone",AM$7&gt;=$F28,AM$7&lt;=$F28+$G28-1),1,""))</f>
        <v/>
      </c>
      <c r="AN28" s="40" t="str">
        <f ca="1">IF(AND($C28="Goal",AN$7&gt;=$F28,AN$7&lt;=$F28+$G28-1),2,IF(AND($C28="Milestone",AN$7&gt;=$F28,AN$7&lt;=$F28+$G28-1),1,""))</f>
        <v/>
      </c>
      <c r="AO28" s="40" t="str">
        <f ca="1">IF(AND($C28="Goal",AO$7&gt;=$F28,AO$7&lt;=$F28+$G28-1),2,IF(AND($C28="Milestone",AO$7&gt;=$F28,AO$7&lt;=$F28+$G28-1),1,""))</f>
        <v/>
      </c>
      <c r="AP28" s="40" t="str">
        <f ca="1">IF(AND($C28="Goal",AP$7&gt;=$F28,AP$7&lt;=$F28+$G28-1),2,IF(AND($C28="Milestone",AP$7&gt;=$F28,AP$7&lt;=$F28+$G28-1),1,""))</f>
        <v/>
      </c>
      <c r="AQ28" s="40" t="str">
        <f ca="1">IF(AND($C28="Goal",AQ$7&gt;=$F28,AQ$7&lt;=$F28+$G28-1),2,IF(AND($C28="Milestone",AQ$7&gt;=$F28,AQ$7&lt;=$F28+$G28-1),1,""))</f>
        <v/>
      </c>
      <c r="AR28" s="40" t="str">
        <f ca="1">IF(AND($C28="Goal",AR$7&gt;=$F28,AR$7&lt;=$F28+$G28-1),2,IF(AND($C28="Milestone",AR$7&gt;=$F28,AR$7&lt;=$F28+$G28-1),1,""))</f>
        <v/>
      </c>
      <c r="AS28" s="40" t="str">
        <f ca="1">IF(AND($C28="Goal",AS$7&gt;=$F28,AS$7&lt;=$F28+$G28-1),2,IF(AND($C28="Milestone",AS$7&gt;=$F28,AS$7&lt;=$F28+$G28-1),1,""))</f>
        <v/>
      </c>
      <c r="AT28" s="40" t="str">
        <f ca="1">IF(AND($C28="Goal",AT$7&gt;=$F28,AT$7&lt;=$F28+$G28-1),2,IF(AND($C28="Milestone",AT$7&gt;=$F28,AT$7&lt;=$F28+$G28-1),1,""))</f>
        <v/>
      </c>
      <c r="AU28" s="40" t="str">
        <f ca="1">IF(AND($C28="Goal",AU$7&gt;=$F28,AU$7&lt;=$F28+$G28-1),2,IF(AND($C28="Milestone",AU$7&gt;=$F28,AU$7&lt;=$F28+$G28-1),1,""))</f>
        <v/>
      </c>
      <c r="AV28" s="40" t="str">
        <f ca="1">IF(AND($C28="Goal",AV$7&gt;=$F28,AV$7&lt;=$F28+$G28-1),2,IF(AND($C28="Milestone",AV$7&gt;=$F28,AV$7&lt;=$F28+$G28-1),1,""))</f>
        <v/>
      </c>
      <c r="AW28" s="40" t="str">
        <f ca="1">IF(AND($C28="Goal",AW$7&gt;=$F28,AW$7&lt;=$F28+$G28-1),2,IF(AND($C28="Milestone",AW$7&gt;=$F28,AW$7&lt;=$F28+$G28-1),1,""))</f>
        <v/>
      </c>
      <c r="AX28" s="40" t="str">
        <f ca="1">IF(AND($C28="Goal",AX$7&gt;=$F28,AX$7&lt;=$F28+$G28-1),2,IF(AND($C28="Milestone",AX$7&gt;=$F28,AX$7&lt;=$F28+$G28-1),1,""))</f>
        <v/>
      </c>
      <c r="AY28" s="40" t="str">
        <f ca="1">IF(AND($C28="Goal",AY$7&gt;=$F28,AY$7&lt;=$F28+$G28-1),2,IF(AND($C28="Milestone",AY$7&gt;=$F28,AY$7&lt;=$F28+$G28-1),1,""))</f>
        <v/>
      </c>
      <c r="AZ28" s="40" t="str">
        <f ca="1">IF(AND($C28="Goal",AZ$7&gt;=$F28,AZ$7&lt;=$F28+$G28-1),2,IF(AND($C28="Milestone",AZ$7&gt;=$F28,AZ$7&lt;=$F28+$G28-1),1,""))</f>
        <v/>
      </c>
      <c r="BA28" s="40" t="str">
        <f ca="1">IF(AND($C28="Goal",BA$7&gt;=$F28,BA$7&lt;=$F28+$G28-1),2,IF(AND($C28="Milestone",BA$7&gt;=$F28,BA$7&lt;=$F28+$G28-1),1,""))</f>
        <v/>
      </c>
      <c r="BB28" s="40" t="str">
        <f ca="1">IF(AND($C28="Goal",BB$7&gt;=$F28,BB$7&lt;=$F28+$G28-1),2,IF(AND($C28="Milestone",BB$7&gt;=$F28,BB$7&lt;=$F28+$G28-1),1,""))</f>
        <v/>
      </c>
      <c r="BC28" s="40" t="str">
        <f ca="1">IF(AND($C28="Goal",BC$7&gt;=$F28,BC$7&lt;=$F28+$G28-1),2,IF(AND($C28="Milestone",BC$7&gt;=$F28,BC$7&lt;=$F28+$G28-1),1,""))</f>
        <v/>
      </c>
      <c r="BD28" s="40" t="str">
        <f ca="1">IF(AND($C28="Goal",BD$7&gt;=$F28,BD$7&lt;=$F28+$G28-1),2,IF(AND($C28="Milestone",BD$7&gt;=$F28,BD$7&lt;=$F28+$G28-1),1,""))</f>
        <v/>
      </c>
      <c r="BE28" s="40" t="str">
        <f ca="1">IF(AND($C28="Goal",BE$7&gt;=$F28,BE$7&lt;=$F28+$G28-1),2,IF(AND($C28="Milestone",BE$7&gt;=$F28,BE$7&lt;=$F28+$G28-1),1,""))</f>
        <v/>
      </c>
      <c r="BF28" s="40" t="str">
        <f ca="1">IF(AND($C28="Goal",BF$7&gt;=$F28,BF$7&lt;=$F28+$G28-1),2,IF(AND($C28="Milestone",BF$7&gt;=$F28,BF$7&lt;=$F28+$G28-1),1,""))</f>
        <v/>
      </c>
      <c r="BG28" s="40" t="str">
        <f ca="1">IF(AND($C28="Goal",BG$7&gt;=$F28,BG$7&lt;=$F28+$G28-1),2,IF(AND($C28="Milestone",BG$7&gt;=$F28,BG$7&lt;=$F28+$G28-1),1,""))</f>
        <v/>
      </c>
      <c r="BH28" s="40" t="str">
        <f ca="1">IF(AND($C28="Goal",BH$7&gt;=$F28,BH$7&lt;=$F28+$G28-1),2,IF(AND($C28="Milestone",BH$7&gt;=$F28,BH$7&lt;=$F28+$G28-1),1,""))</f>
        <v/>
      </c>
      <c r="BI28" s="40" t="str">
        <f ca="1">IF(AND($C28="Goal",BI$7&gt;=$F28,BI$7&lt;=$F28+$G28-1),2,IF(AND($C28="Milestone",BI$7&gt;=$F28,BI$7&lt;=$F28+$G28-1),1,""))</f>
        <v/>
      </c>
      <c r="BJ28" s="40" t="str">
        <f ca="1">IF(AND($C28="Goal",BJ$7&gt;=$F28,BJ$7&lt;=$F28+$G28-1),2,IF(AND($C28="Milestone",BJ$7&gt;=$F28,BJ$7&lt;=$F28+$G28-1),1,""))</f>
        <v/>
      </c>
      <c r="BK28" s="40" t="str">
        <f ca="1">IF(AND($C28="Goal",BK$7&gt;=$F28,BK$7&lt;=$F28+$G28-1),2,IF(AND($C28="Milestone",BK$7&gt;=$F28,BK$7&lt;=$F28+$G28-1),1,""))</f>
        <v/>
      </c>
      <c r="BL28" s="40" t="str">
        <f ca="1">IF(AND($C28="Goal",BL$7&gt;=$F28,BL$7&lt;=$F28+$G28-1),2,IF(AND($C28="Milestone",BL$7&gt;=$F28,BL$7&lt;=$F28+$G28-1),1,""))</f>
        <v/>
      </c>
    </row>
    <row r="29" spans="1:64" s="31" customFormat="1" ht="40.15" customHeight="1" x14ac:dyDescent="0.25">
      <c r="A29" s="26"/>
      <c r="B29" s="46" t="s">
        <v>84</v>
      </c>
      <c r="C29" s="33"/>
      <c r="D29" s="33"/>
      <c r="E29" s="43"/>
      <c r="F29" s="42"/>
      <c r="G29" s="41"/>
      <c r="H29" s="33"/>
      <c r="I29" s="40" t="str">
        <f ca="1">IF(AND($C29="Goal",I$7&gt;=$F29,I$7&lt;=$F29+$G29-1),2,IF(AND($C29="Milestone",I$7&gt;=$F29,I$7&lt;=$F29+$G29-1),1,""))</f>
        <v/>
      </c>
      <c r="J29" s="40" t="str">
        <f ca="1">IF(AND($C29="Goal",J$7&gt;=$F29,J$7&lt;=$F29+$G29-1),2,IF(AND($C29="Milestone",J$7&gt;=$F29,J$7&lt;=$F29+$G29-1),1,""))</f>
        <v/>
      </c>
      <c r="K29" s="40" t="str">
        <f ca="1">IF(AND($C29="Goal",K$7&gt;=$F29,K$7&lt;=$F29+$G29-1),2,IF(AND($C29="Milestone",K$7&gt;=$F29,K$7&lt;=$F29+$G29-1),1,""))</f>
        <v/>
      </c>
      <c r="L29" s="40" t="str">
        <f ca="1">IF(AND($C29="Goal",L$7&gt;=$F29,L$7&lt;=$F29+$G29-1),2,IF(AND($C29="Milestone",L$7&gt;=$F29,L$7&lt;=$F29+$G29-1),1,""))</f>
        <v/>
      </c>
      <c r="M29" s="40" t="str">
        <f ca="1">IF(AND($C29="Goal",M$7&gt;=$F29,M$7&lt;=$F29+$G29-1),2,IF(AND($C29="Milestone",M$7&gt;=$F29,M$7&lt;=$F29+$G29-1),1,""))</f>
        <v/>
      </c>
      <c r="N29" s="40" t="str">
        <f ca="1">IF(AND($C29="Goal",N$7&gt;=$F29,N$7&lt;=$F29+$G29-1),2,IF(AND($C29="Milestone",N$7&gt;=$F29,N$7&lt;=$F29+$G29-1),1,""))</f>
        <v/>
      </c>
      <c r="O29" s="40" t="str">
        <f ca="1">IF(AND($C29="Goal",O$7&gt;=$F29,O$7&lt;=$F29+$G29-1),2,IF(AND($C29="Milestone",O$7&gt;=$F29,O$7&lt;=$F29+$G29-1),1,""))</f>
        <v/>
      </c>
      <c r="P29" s="40" t="str">
        <f ca="1">IF(AND($C29="Goal",P$7&gt;=$F29,P$7&lt;=$F29+$G29-1),2,IF(AND($C29="Milestone",P$7&gt;=$F29,P$7&lt;=$F29+$G29-1),1,""))</f>
        <v/>
      </c>
      <c r="Q29" s="40" t="str">
        <f ca="1">IF(AND($C29="Goal",Q$7&gt;=$F29,Q$7&lt;=$F29+$G29-1),2,IF(AND($C29="Milestone",Q$7&gt;=$F29,Q$7&lt;=$F29+$G29-1),1,""))</f>
        <v/>
      </c>
      <c r="R29" s="40" t="str">
        <f ca="1">IF(AND($C29="Goal",R$7&gt;=$F29,R$7&lt;=$F29+$G29-1),2,IF(AND($C29="Milestone",R$7&gt;=$F29,R$7&lt;=$F29+$G29-1),1,""))</f>
        <v/>
      </c>
      <c r="S29" s="40" t="str">
        <f ca="1">IF(AND($C29="Goal",S$7&gt;=$F29,S$7&lt;=$F29+$G29-1),2,IF(AND($C29="Milestone",S$7&gt;=$F29,S$7&lt;=$F29+$G29-1),1,""))</f>
        <v/>
      </c>
      <c r="T29" s="40" t="str">
        <f ca="1">IF(AND($C29="Goal",T$7&gt;=$F29,T$7&lt;=$F29+$G29-1),2,IF(AND($C29="Milestone",T$7&gt;=$F29,T$7&lt;=$F29+$G29-1),1,""))</f>
        <v/>
      </c>
      <c r="U29" s="40" t="str">
        <f ca="1">IF(AND($C29="Goal",U$7&gt;=$F29,U$7&lt;=$F29+$G29-1),2,IF(AND($C29="Milestone",U$7&gt;=$F29,U$7&lt;=$F29+$G29-1),1,""))</f>
        <v/>
      </c>
      <c r="V29" s="40" t="str">
        <f ca="1">IF(AND($C29="Goal",V$7&gt;=$F29,V$7&lt;=$F29+$G29-1),2,IF(AND($C29="Milestone",V$7&gt;=$F29,V$7&lt;=$F29+$G29-1),1,""))</f>
        <v/>
      </c>
      <c r="W29" s="40" t="str">
        <f ca="1">IF(AND($C29="Goal",W$7&gt;=$F29,W$7&lt;=$F29+$G29-1),2,IF(AND($C29="Milestone",W$7&gt;=$F29,W$7&lt;=$F29+$G29-1),1,""))</f>
        <v/>
      </c>
      <c r="X29" s="40" t="str">
        <f ca="1">IF(AND($C29="Goal",X$7&gt;=$F29,X$7&lt;=$F29+$G29-1),2,IF(AND($C29="Milestone",X$7&gt;=$F29,X$7&lt;=$F29+$G29-1),1,""))</f>
        <v/>
      </c>
      <c r="Y29" s="40" t="str">
        <f ca="1">IF(AND($C29="Goal",Y$7&gt;=$F29,Y$7&lt;=$F29+$G29-1),2,IF(AND($C29="Milestone",Y$7&gt;=$F29,Y$7&lt;=$F29+$G29-1),1,""))</f>
        <v/>
      </c>
      <c r="Z29" s="40" t="str">
        <f ca="1">IF(AND($C29="Goal",Z$7&gt;=$F29,Z$7&lt;=$F29+$G29-1),2,IF(AND($C29="Milestone",Z$7&gt;=$F29,Z$7&lt;=$F29+$G29-1),1,""))</f>
        <v/>
      </c>
      <c r="AA29" s="40" t="str">
        <f ca="1">IF(AND($C29="Goal",AA$7&gt;=$F29,AA$7&lt;=$F29+$G29-1),2,IF(AND($C29="Milestone",AA$7&gt;=$F29,AA$7&lt;=$F29+$G29-1),1,""))</f>
        <v/>
      </c>
      <c r="AB29" s="40" t="str">
        <f ca="1">IF(AND($C29="Goal",AB$7&gt;=$F29,AB$7&lt;=$F29+$G29-1),2,IF(AND($C29="Milestone",AB$7&gt;=$F29,AB$7&lt;=$F29+$G29-1),1,""))</f>
        <v/>
      </c>
      <c r="AC29" s="40" t="str">
        <f ca="1">IF(AND($C29="Goal",AC$7&gt;=$F29,AC$7&lt;=$F29+$G29-1),2,IF(AND($C29="Milestone",AC$7&gt;=$F29,AC$7&lt;=$F29+$G29-1),1,""))</f>
        <v/>
      </c>
      <c r="AD29" s="40" t="str">
        <f ca="1">IF(AND($C29="Goal",AD$7&gt;=$F29,AD$7&lt;=$F29+$G29-1),2,IF(AND($C29="Milestone",AD$7&gt;=$F29,AD$7&lt;=$F29+$G29-1),1,""))</f>
        <v/>
      </c>
      <c r="AE29" s="40" t="str">
        <f ca="1">IF(AND($C29="Goal",AE$7&gt;=$F29,AE$7&lt;=$F29+$G29-1),2,IF(AND($C29="Milestone",AE$7&gt;=$F29,AE$7&lt;=$F29+$G29-1),1,""))</f>
        <v/>
      </c>
      <c r="AF29" s="40" t="str">
        <f ca="1">IF(AND($C29="Goal",AF$7&gt;=$F29,AF$7&lt;=$F29+$G29-1),2,IF(AND($C29="Milestone",AF$7&gt;=$F29,AF$7&lt;=$F29+$G29-1),1,""))</f>
        <v/>
      </c>
      <c r="AG29" s="40" t="str">
        <f ca="1">IF(AND($C29="Goal",AG$7&gt;=$F29,AG$7&lt;=$F29+$G29-1),2,IF(AND($C29="Milestone",AG$7&gt;=$F29,AG$7&lt;=$F29+$G29-1),1,""))</f>
        <v/>
      </c>
      <c r="AH29" s="40" t="str">
        <f ca="1">IF(AND($C29="Goal",AH$7&gt;=$F29,AH$7&lt;=$F29+$G29-1),2,IF(AND($C29="Milestone",AH$7&gt;=$F29,AH$7&lt;=$F29+$G29-1),1,""))</f>
        <v/>
      </c>
      <c r="AI29" s="40" t="str">
        <f ca="1">IF(AND($C29="Goal",AI$7&gt;=$F29,AI$7&lt;=$F29+$G29-1),2,IF(AND($C29="Milestone",AI$7&gt;=$F29,AI$7&lt;=$F29+$G29-1),1,""))</f>
        <v/>
      </c>
      <c r="AJ29" s="40" t="str">
        <f ca="1">IF(AND($C29="Goal",AJ$7&gt;=$F29,AJ$7&lt;=$F29+$G29-1),2,IF(AND($C29="Milestone",AJ$7&gt;=$F29,AJ$7&lt;=$F29+$G29-1),1,""))</f>
        <v/>
      </c>
      <c r="AK29" s="40" t="str">
        <f ca="1">IF(AND($C29="Goal",AK$7&gt;=$F29,AK$7&lt;=$F29+$G29-1),2,IF(AND($C29="Milestone",AK$7&gt;=$F29,AK$7&lt;=$F29+$G29-1),1,""))</f>
        <v/>
      </c>
      <c r="AL29" s="40" t="str">
        <f ca="1">IF(AND($C29="Goal",AL$7&gt;=$F29,AL$7&lt;=$F29+$G29-1),2,IF(AND($C29="Milestone",AL$7&gt;=$F29,AL$7&lt;=$F29+$G29-1),1,""))</f>
        <v/>
      </c>
      <c r="AM29" s="40" t="str">
        <f ca="1">IF(AND($C29="Goal",AM$7&gt;=$F29,AM$7&lt;=$F29+$G29-1),2,IF(AND($C29="Milestone",AM$7&gt;=$F29,AM$7&lt;=$F29+$G29-1),1,""))</f>
        <v/>
      </c>
      <c r="AN29" s="40" t="str">
        <f ca="1">IF(AND($C29="Goal",AN$7&gt;=$F29,AN$7&lt;=$F29+$G29-1),2,IF(AND($C29="Milestone",AN$7&gt;=$F29,AN$7&lt;=$F29+$G29-1),1,""))</f>
        <v/>
      </c>
      <c r="AO29" s="40" t="str">
        <f ca="1">IF(AND($C29="Goal",AO$7&gt;=$F29,AO$7&lt;=$F29+$G29-1),2,IF(AND($C29="Milestone",AO$7&gt;=$F29,AO$7&lt;=$F29+$G29-1),1,""))</f>
        <v/>
      </c>
      <c r="AP29" s="40" t="str">
        <f ca="1">IF(AND($C29="Goal",AP$7&gt;=$F29,AP$7&lt;=$F29+$G29-1),2,IF(AND($C29="Milestone",AP$7&gt;=$F29,AP$7&lt;=$F29+$G29-1),1,""))</f>
        <v/>
      </c>
      <c r="AQ29" s="40" t="str">
        <f ca="1">IF(AND($C29="Goal",AQ$7&gt;=$F29,AQ$7&lt;=$F29+$G29-1),2,IF(AND($C29="Milestone",AQ$7&gt;=$F29,AQ$7&lt;=$F29+$G29-1),1,""))</f>
        <v/>
      </c>
      <c r="AR29" s="40" t="str">
        <f ca="1">IF(AND($C29="Goal",AR$7&gt;=$F29,AR$7&lt;=$F29+$G29-1),2,IF(AND($C29="Milestone",AR$7&gt;=$F29,AR$7&lt;=$F29+$G29-1),1,""))</f>
        <v/>
      </c>
      <c r="AS29" s="40" t="str">
        <f ca="1">IF(AND($C29="Goal",AS$7&gt;=$F29,AS$7&lt;=$F29+$G29-1),2,IF(AND($C29="Milestone",AS$7&gt;=$F29,AS$7&lt;=$F29+$G29-1),1,""))</f>
        <v/>
      </c>
      <c r="AT29" s="40" t="str">
        <f ca="1">IF(AND($C29="Goal",AT$7&gt;=$F29,AT$7&lt;=$F29+$G29-1),2,IF(AND($C29="Milestone",AT$7&gt;=$F29,AT$7&lt;=$F29+$G29-1),1,""))</f>
        <v/>
      </c>
      <c r="AU29" s="40" t="str">
        <f ca="1">IF(AND($C29="Goal",AU$7&gt;=$F29,AU$7&lt;=$F29+$G29-1),2,IF(AND($C29="Milestone",AU$7&gt;=$F29,AU$7&lt;=$F29+$G29-1),1,""))</f>
        <v/>
      </c>
      <c r="AV29" s="40" t="str">
        <f ca="1">IF(AND($C29="Goal",AV$7&gt;=$F29,AV$7&lt;=$F29+$G29-1),2,IF(AND($C29="Milestone",AV$7&gt;=$F29,AV$7&lt;=$F29+$G29-1),1,""))</f>
        <v/>
      </c>
      <c r="AW29" s="40" t="str">
        <f ca="1">IF(AND($C29="Goal",AW$7&gt;=$F29,AW$7&lt;=$F29+$G29-1),2,IF(AND($C29="Milestone",AW$7&gt;=$F29,AW$7&lt;=$F29+$G29-1),1,""))</f>
        <v/>
      </c>
      <c r="AX29" s="40" t="str">
        <f ca="1">IF(AND($C29="Goal",AX$7&gt;=$F29,AX$7&lt;=$F29+$G29-1),2,IF(AND($C29="Milestone",AX$7&gt;=$F29,AX$7&lt;=$F29+$G29-1),1,""))</f>
        <v/>
      </c>
      <c r="AY29" s="40" t="str">
        <f ca="1">IF(AND($C29="Goal",AY$7&gt;=$F29,AY$7&lt;=$F29+$G29-1),2,IF(AND($C29="Milestone",AY$7&gt;=$F29,AY$7&lt;=$F29+$G29-1),1,""))</f>
        <v/>
      </c>
      <c r="AZ29" s="40" t="str">
        <f ca="1">IF(AND($C29="Goal",AZ$7&gt;=$F29,AZ$7&lt;=$F29+$G29-1),2,IF(AND($C29="Milestone",AZ$7&gt;=$F29,AZ$7&lt;=$F29+$G29-1),1,""))</f>
        <v/>
      </c>
      <c r="BA29" s="40" t="str">
        <f ca="1">IF(AND($C29="Goal",BA$7&gt;=$F29,BA$7&lt;=$F29+$G29-1),2,IF(AND($C29="Milestone",BA$7&gt;=$F29,BA$7&lt;=$F29+$G29-1),1,""))</f>
        <v/>
      </c>
      <c r="BB29" s="40" t="str">
        <f ca="1">IF(AND($C29="Goal",BB$7&gt;=$F29,BB$7&lt;=$F29+$G29-1),2,IF(AND($C29="Milestone",BB$7&gt;=$F29,BB$7&lt;=$F29+$G29-1),1,""))</f>
        <v/>
      </c>
      <c r="BC29" s="40" t="str">
        <f ca="1">IF(AND($C29="Goal",BC$7&gt;=$F29,BC$7&lt;=$F29+$G29-1),2,IF(AND($C29="Milestone",BC$7&gt;=$F29,BC$7&lt;=$F29+$G29-1),1,""))</f>
        <v/>
      </c>
      <c r="BD29" s="40" t="str">
        <f ca="1">IF(AND($C29="Goal",BD$7&gt;=$F29,BD$7&lt;=$F29+$G29-1),2,IF(AND($C29="Milestone",BD$7&gt;=$F29,BD$7&lt;=$F29+$G29-1),1,""))</f>
        <v/>
      </c>
      <c r="BE29" s="40" t="str">
        <f ca="1">IF(AND($C29="Goal",BE$7&gt;=$F29,BE$7&lt;=$F29+$G29-1),2,IF(AND($C29="Milestone",BE$7&gt;=$F29,BE$7&lt;=$F29+$G29-1),1,""))</f>
        <v/>
      </c>
      <c r="BF29" s="40" t="str">
        <f ca="1">IF(AND($C29="Goal",BF$7&gt;=$F29,BF$7&lt;=$F29+$G29-1),2,IF(AND($C29="Milestone",BF$7&gt;=$F29,BF$7&lt;=$F29+$G29-1),1,""))</f>
        <v/>
      </c>
      <c r="BG29" s="40" t="str">
        <f ca="1">IF(AND($C29="Goal",BG$7&gt;=$F29,BG$7&lt;=$F29+$G29-1),2,IF(AND($C29="Milestone",BG$7&gt;=$F29,BG$7&lt;=$F29+$G29-1),1,""))</f>
        <v/>
      </c>
      <c r="BH29" s="40" t="str">
        <f ca="1">IF(AND($C29="Goal",BH$7&gt;=$F29,BH$7&lt;=$F29+$G29-1),2,IF(AND($C29="Milestone",BH$7&gt;=$F29,BH$7&lt;=$F29+$G29-1),1,""))</f>
        <v/>
      </c>
      <c r="BI29" s="40" t="str">
        <f ca="1">IF(AND($C29="Goal",BI$7&gt;=$F29,BI$7&lt;=$F29+$G29-1),2,IF(AND($C29="Milestone",BI$7&gt;=$F29,BI$7&lt;=$F29+$G29-1),1,""))</f>
        <v/>
      </c>
      <c r="BJ29" s="40" t="str">
        <f ca="1">IF(AND($C29="Goal",BJ$7&gt;=$F29,BJ$7&lt;=$F29+$G29-1),2,IF(AND($C29="Milestone",BJ$7&gt;=$F29,BJ$7&lt;=$F29+$G29-1),1,""))</f>
        <v/>
      </c>
      <c r="BK29" s="40" t="str">
        <f ca="1">IF(AND($C29="Goal",BK$7&gt;=$F29,BK$7&lt;=$F29+$G29-1),2,IF(AND($C29="Milestone",BK$7&gt;=$F29,BK$7&lt;=$F29+$G29-1),1,""))</f>
        <v/>
      </c>
      <c r="BL29" s="40" t="str">
        <f ca="1">IF(AND($C29="Goal",BL$7&gt;=$F29,BL$7&lt;=$F29+$G29-1),2,IF(AND($C29="Milestone",BL$7&gt;=$F29,BL$7&lt;=$F29+$G29-1),1,""))</f>
        <v/>
      </c>
    </row>
    <row r="30" spans="1:64" s="31" customFormat="1" ht="40.15" customHeight="1" x14ac:dyDescent="0.25">
      <c r="A30" s="26"/>
      <c r="B30" s="45" t="s">
        <v>83</v>
      </c>
      <c r="C30" s="33"/>
      <c r="D30" s="33"/>
      <c r="E30" s="43"/>
      <c r="F30" s="42">
        <f ca="1">F27+3</f>
        <v>45569</v>
      </c>
      <c r="G30" s="41">
        <v>15</v>
      </c>
      <c r="H30" s="33"/>
      <c r="I30" s="40" t="str">
        <f ca="1">IF(AND($C30="Goal",I$7&gt;=$F30,I$7&lt;=$F30+$G30-1),2,IF(AND($C30="Milestone",I$7&gt;=$F30,I$7&lt;=$F30+$G30-1),1,""))</f>
        <v/>
      </c>
      <c r="J30" s="40" t="str">
        <f ca="1">IF(AND($C30="Goal",J$7&gt;=$F30,J$7&lt;=$F30+$G30-1),2,IF(AND($C30="Milestone",J$7&gt;=$F30,J$7&lt;=$F30+$G30-1),1,""))</f>
        <v/>
      </c>
      <c r="K30" s="40" t="str">
        <f ca="1">IF(AND($C30="Goal",K$7&gt;=$F30,K$7&lt;=$F30+$G30-1),2,IF(AND($C30="Milestone",K$7&gt;=$F30,K$7&lt;=$F30+$G30-1),1,""))</f>
        <v/>
      </c>
      <c r="L30" s="40" t="str">
        <f ca="1">IF(AND($C30="Goal",L$7&gt;=$F30,L$7&lt;=$F30+$G30-1),2,IF(AND($C30="Milestone",L$7&gt;=$F30,L$7&lt;=$F30+$G30-1),1,""))</f>
        <v/>
      </c>
      <c r="M30" s="40" t="str">
        <f ca="1">IF(AND($C30="Goal",M$7&gt;=$F30,M$7&lt;=$F30+$G30-1),2,IF(AND($C30="Milestone",M$7&gt;=$F30,M$7&lt;=$F30+$G30-1),1,""))</f>
        <v/>
      </c>
      <c r="N30" s="40" t="str">
        <f ca="1">IF(AND($C30="Goal",N$7&gt;=$F30,N$7&lt;=$F30+$G30-1),2,IF(AND($C30="Milestone",N$7&gt;=$F30,N$7&lt;=$F30+$G30-1),1,""))</f>
        <v/>
      </c>
      <c r="O30" s="40" t="str">
        <f ca="1">IF(AND($C30="Goal",O$7&gt;=$F30,O$7&lt;=$F30+$G30-1),2,IF(AND($C30="Milestone",O$7&gt;=$F30,O$7&lt;=$F30+$G30-1),1,""))</f>
        <v/>
      </c>
      <c r="P30" s="40" t="str">
        <f ca="1">IF(AND($C30="Goal",P$7&gt;=$F30,P$7&lt;=$F30+$G30-1),2,IF(AND($C30="Milestone",P$7&gt;=$F30,P$7&lt;=$F30+$G30-1),1,""))</f>
        <v/>
      </c>
      <c r="Q30" s="40" t="str">
        <f ca="1">IF(AND($C30="Goal",Q$7&gt;=$F30,Q$7&lt;=$F30+$G30-1),2,IF(AND($C30="Milestone",Q$7&gt;=$F30,Q$7&lt;=$F30+$G30-1),1,""))</f>
        <v/>
      </c>
      <c r="R30" s="40" t="str">
        <f ca="1">IF(AND($C30="Goal",R$7&gt;=$F30,R$7&lt;=$F30+$G30-1),2,IF(AND($C30="Milestone",R$7&gt;=$F30,R$7&lt;=$F30+$G30-1),1,""))</f>
        <v/>
      </c>
      <c r="S30" s="40" t="str">
        <f ca="1">IF(AND($C30="Goal",S$7&gt;=$F30,S$7&lt;=$F30+$G30-1),2,IF(AND($C30="Milestone",S$7&gt;=$F30,S$7&lt;=$F30+$G30-1),1,""))</f>
        <v/>
      </c>
      <c r="T30" s="40" t="str">
        <f ca="1">IF(AND($C30="Goal",T$7&gt;=$F30,T$7&lt;=$F30+$G30-1),2,IF(AND($C30="Milestone",T$7&gt;=$F30,T$7&lt;=$F30+$G30-1),1,""))</f>
        <v/>
      </c>
      <c r="U30" s="40" t="str">
        <f ca="1">IF(AND($C30="Goal",U$7&gt;=$F30,U$7&lt;=$F30+$G30-1),2,IF(AND($C30="Milestone",U$7&gt;=$F30,U$7&lt;=$F30+$G30-1),1,""))</f>
        <v/>
      </c>
      <c r="V30" s="40" t="str">
        <f ca="1">IF(AND($C30="Goal",V$7&gt;=$F30,V$7&lt;=$F30+$G30-1),2,IF(AND($C30="Milestone",V$7&gt;=$F30,V$7&lt;=$F30+$G30-1),1,""))</f>
        <v/>
      </c>
      <c r="W30" s="40" t="str">
        <f ca="1">IF(AND($C30="Goal",W$7&gt;=$F30,W$7&lt;=$F30+$G30-1),2,IF(AND($C30="Milestone",W$7&gt;=$F30,W$7&lt;=$F30+$G30-1),1,""))</f>
        <v/>
      </c>
      <c r="X30" s="40" t="str">
        <f ca="1">IF(AND($C30="Goal",X$7&gt;=$F30,X$7&lt;=$F30+$G30-1),2,IF(AND($C30="Milestone",X$7&gt;=$F30,X$7&lt;=$F30+$G30-1),1,""))</f>
        <v/>
      </c>
      <c r="Y30" s="40" t="str">
        <f ca="1">IF(AND($C30="Goal",Y$7&gt;=$F30,Y$7&lt;=$F30+$G30-1),2,IF(AND($C30="Milestone",Y$7&gt;=$F30,Y$7&lt;=$F30+$G30-1),1,""))</f>
        <v/>
      </c>
      <c r="Z30" s="40" t="str">
        <f ca="1">IF(AND($C30="Goal",Z$7&gt;=$F30,Z$7&lt;=$F30+$G30-1),2,IF(AND($C30="Milestone",Z$7&gt;=$F30,Z$7&lt;=$F30+$G30-1),1,""))</f>
        <v/>
      </c>
      <c r="AA30" s="40" t="str">
        <f ca="1">IF(AND($C30="Goal",AA$7&gt;=$F30,AA$7&lt;=$F30+$G30-1),2,IF(AND($C30="Milestone",AA$7&gt;=$F30,AA$7&lt;=$F30+$G30-1),1,""))</f>
        <v/>
      </c>
      <c r="AB30" s="40" t="str">
        <f ca="1">IF(AND($C30="Goal",AB$7&gt;=$F30,AB$7&lt;=$F30+$G30-1),2,IF(AND($C30="Milestone",AB$7&gt;=$F30,AB$7&lt;=$F30+$G30-1),1,""))</f>
        <v/>
      </c>
      <c r="AC30" s="40" t="str">
        <f ca="1">IF(AND($C30="Goal",AC$7&gt;=$F30,AC$7&lt;=$F30+$G30-1),2,IF(AND($C30="Milestone",AC$7&gt;=$F30,AC$7&lt;=$F30+$G30-1),1,""))</f>
        <v/>
      </c>
      <c r="AD30" s="40" t="str">
        <f ca="1">IF(AND($C30="Goal",AD$7&gt;=$F30,AD$7&lt;=$F30+$G30-1),2,IF(AND($C30="Milestone",AD$7&gt;=$F30,AD$7&lt;=$F30+$G30-1),1,""))</f>
        <v/>
      </c>
      <c r="AE30" s="40" t="str">
        <f ca="1">IF(AND($C30="Goal",AE$7&gt;=$F30,AE$7&lt;=$F30+$G30-1),2,IF(AND($C30="Milestone",AE$7&gt;=$F30,AE$7&lt;=$F30+$G30-1),1,""))</f>
        <v/>
      </c>
      <c r="AF30" s="40" t="str">
        <f ca="1">IF(AND($C30="Goal",AF$7&gt;=$F30,AF$7&lt;=$F30+$G30-1),2,IF(AND($C30="Milestone",AF$7&gt;=$F30,AF$7&lt;=$F30+$G30-1),1,""))</f>
        <v/>
      </c>
      <c r="AG30" s="40" t="str">
        <f ca="1">IF(AND($C30="Goal",AG$7&gt;=$F30,AG$7&lt;=$F30+$G30-1),2,IF(AND($C30="Milestone",AG$7&gt;=$F30,AG$7&lt;=$F30+$G30-1),1,""))</f>
        <v/>
      </c>
      <c r="AH30" s="40" t="str">
        <f ca="1">IF(AND($C30="Goal",AH$7&gt;=$F30,AH$7&lt;=$F30+$G30-1),2,IF(AND($C30="Milestone",AH$7&gt;=$F30,AH$7&lt;=$F30+$G30-1),1,""))</f>
        <v/>
      </c>
      <c r="AI30" s="40" t="str">
        <f ca="1">IF(AND($C30="Goal",AI$7&gt;=$F30,AI$7&lt;=$F30+$G30-1),2,IF(AND($C30="Milestone",AI$7&gt;=$F30,AI$7&lt;=$F30+$G30-1),1,""))</f>
        <v/>
      </c>
      <c r="AJ30" s="40" t="str">
        <f ca="1">IF(AND($C30="Goal",AJ$7&gt;=$F30,AJ$7&lt;=$F30+$G30-1),2,IF(AND($C30="Milestone",AJ$7&gt;=$F30,AJ$7&lt;=$F30+$G30-1),1,""))</f>
        <v/>
      </c>
      <c r="AK30" s="40" t="str">
        <f ca="1">IF(AND($C30="Goal",AK$7&gt;=$F30,AK$7&lt;=$F30+$G30-1),2,IF(AND($C30="Milestone",AK$7&gt;=$F30,AK$7&lt;=$F30+$G30-1),1,""))</f>
        <v/>
      </c>
      <c r="AL30" s="40" t="str">
        <f ca="1">IF(AND($C30="Goal",AL$7&gt;=$F30,AL$7&lt;=$F30+$G30-1),2,IF(AND($C30="Milestone",AL$7&gt;=$F30,AL$7&lt;=$F30+$G30-1),1,""))</f>
        <v/>
      </c>
      <c r="AM30" s="40" t="str">
        <f ca="1">IF(AND($C30="Goal",AM$7&gt;=$F30,AM$7&lt;=$F30+$G30-1),2,IF(AND($C30="Milestone",AM$7&gt;=$F30,AM$7&lt;=$F30+$G30-1),1,""))</f>
        <v/>
      </c>
      <c r="AN30" s="40" t="str">
        <f ca="1">IF(AND($C30="Goal",AN$7&gt;=$F30,AN$7&lt;=$F30+$G30-1),2,IF(AND($C30="Milestone",AN$7&gt;=$F30,AN$7&lt;=$F30+$G30-1),1,""))</f>
        <v/>
      </c>
      <c r="AO30" s="40" t="str">
        <f ca="1">IF(AND($C30="Goal",AO$7&gt;=$F30,AO$7&lt;=$F30+$G30-1),2,IF(AND($C30="Milestone",AO$7&gt;=$F30,AO$7&lt;=$F30+$G30-1),1,""))</f>
        <v/>
      </c>
      <c r="AP30" s="40" t="str">
        <f ca="1">IF(AND($C30="Goal",AP$7&gt;=$F30,AP$7&lt;=$F30+$G30-1),2,IF(AND($C30="Milestone",AP$7&gt;=$F30,AP$7&lt;=$F30+$G30-1),1,""))</f>
        <v/>
      </c>
      <c r="AQ30" s="40" t="str">
        <f ca="1">IF(AND($C30="Goal",AQ$7&gt;=$F30,AQ$7&lt;=$F30+$G30-1),2,IF(AND($C30="Milestone",AQ$7&gt;=$F30,AQ$7&lt;=$F30+$G30-1),1,""))</f>
        <v/>
      </c>
      <c r="AR30" s="40" t="str">
        <f ca="1">IF(AND($C30="Goal",AR$7&gt;=$F30,AR$7&lt;=$F30+$G30-1),2,IF(AND($C30="Milestone",AR$7&gt;=$F30,AR$7&lt;=$F30+$G30-1),1,""))</f>
        <v/>
      </c>
      <c r="AS30" s="40" t="str">
        <f ca="1">IF(AND($C30="Goal",AS$7&gt;=$F30,AS$7&lt;=$F30+$G30-1),2,IF(AND($C30="Milestone",AS$7&gt;=$F30,AS$7&lt;=$F30+$G30-1),1,""))</f>
        <v/>
      </c>
      <c r="AT30" s="40" t="str">
        <f ca="1">IF(AND($C30="Goal",AT$7&gt;=$F30,AT$7&lt;=$F30+$G30-1),2,IF(AND($C30="Milestone",AT$7&gt;=$F30,AT$7&lt;=$F30+$G30-1),1,""))</f>
        <v/>
      </c>
      <c r="AU30" s="40" t="str">
        <f ca="1">IF(AND($C30="Goal",AU$7&gt;=$F30,AU$7&lt;=$F30+$G30-1),2,IF(AND($C30="Milestone",AU$7&gt;=$F30,AU$7&lt;=$F30+$G30-1),1,""))</f>
        <v/>
      </c>
      <c r="AV30" s="40" t="str">
        <f ca="1">IF(AND($C30="Goal",AV$7&gt;=$F30,AV$7&lt;=$F30+$G30-1),2,IF(AND($C30="Milestone",AV$7&gt;=$F30,AV$7&lt;=$F30+$G30-1),1,""))</f>
        <v/>
      </c>
      <c r="AW30" s="40" t="str">
        <f ca="1">IF(AND($C30="Goal",AW$7&gt;=$F30,AW$7&lt;=$F30+$G30-1),2,IF(AND($C30="Milestone",AW$7&gt;=$F30,AW$7&lt;=$F30+$G30-1),1,""))</f>
        <v/>
      </c>
      <c r="AX30" s="40" t="str">
        <f ca="1">IF(AND($C30="Goal",AX$7&gt;=$F30,AX$7&lt;=$F30+$G30-1),2,IF(AND($C30="Milestone",AX$7&gt;=$F30,AX$7&lt;=$F30+$G30-1),1,""))</f>
        <v/>
      </c>
      <c r="AY30" s="40" t="str">
        <f ca="1">IF(AND($C30="Goal",AY$7&gt;=$F30,AY$7&lt;=$F30+$G30-1),2,IF(AND($C30="Milestone",AY$7&gt;=$F30,AY$7&lt;=$F30+$G30-1),1,""))</f>
        <v/>
      </c>
      <c r="AZ30" s="40" t="str">
        <f ca="1">IF(AND($C30="Goal",AZ$7&gt;=$F30,AZ$7&lt;=$F30+$G30-1),2,IF(AND($C30="Milestone",AZ$7&gt;=$F30,AZ$7&lt;=$F30+$G30-1),1,""))</f>
        <v/>
      </c>
      <c r="BA30" s="40" t="str">
        <f ca="1">IF(AND($C30="Goal",BA$7&gt;=$F30,BA$7&lt;=$F30+$G30-1),2,IF(AND($C30="Milestone",BA$7&gt;=$F30,BA$7&lt;=$F30+$G30-1),1,""))</f>
        <v/>
      </c>
      <c r="BB30" s="40" t="str">
        <f ca="1">IF(AND($C30="Goal",BB$7&gt;=$F30,BB$7&lt;=$F30+$G30-1),2,IF(AND($C30="Milestone",BB$7&gt;=$F30,BB$7&lt;=$F30+$G30-1),1,""))</f>
        <v/>
      </c>
      <c r="BC30" s="40" t="str">
        <f ca="1">IF(AND($C30="Goal",BC$7&gt;=$F30,BC$7&lt;=$F30+$G30-1),2,IF(AND($C30="Milestone",BC$7&gt;=$F30,BC$7&lt;=$F30+$G30-1),1,""))</f>
        <v/>
      </c>
      <c r="BD30" s="40" t="str">
        <f ca="1">IF(AND($C30="Goal",BD$7&gt;=$F30,BD$7&lt;=$F30+$G30-1),2,IF(AND($C30="Milestone",BD$7&gt;=$F30,BD$7&lt;=$F30+$G30-1),1,""))</f>
        <v/>
      </c>
      <c r="BE30" s="40" t="str">
        <f ca="1">IF(AND($C30="Goal",BE$7&gt;=$F30,BE$7&lt;=$F30+$G30-1),2,IF(AND($C30="Milestone",BE$7&gt;=$F30,BE$7&lt;=$F30+$G30-1),1,""))</f>
        <v/>
      </c>
      <c r="BF30" s="40" t="str">
        <f ca="1">IF(AND($C30="Goal",BF$7&gt;=$F30,BF$7&lt;=$F30+$G30-1),2,IF(AND($C30="Milestone",BF$7&gt;=$F30,BF$7&lt;=$F30+$G30-1),1,""))</f>
        <v/>
      </c>
      <c r="BG30" s="40" t="str">
        <f ca="1">IF(AND($C30="Goal",BG$7&gt;=$F30,BG$7&lt;=$F30+$G30-1),2,IF(AND($C30="Milestone",BG$7&gt;=$F30,BG$7&lt;=$F30+$G30-1),1,""))</f>
        <v/>
      </c>
      <c r="BH30" s="40" t="str">
        <f ca="1">IF(AND($C30="Goal",BH$7&gt;=$F30,BH$7&lt;=$F30+$G30-1),2,IF(AND($C30="Milestone",BH$7&gt;=$F30,BH$7&lt;=$F30+$G30-1),1,""))</f>
        <v/>
      </c>
      <c r="BI30" s="40" t="str">
        <f ca="1">IF(AND($C30="Goal",BI$7&gt;=$F30,BI$7&lt;=$F30+$G30-1),2,IF(AND($C30="Milestone",BI$7&gt;=$F30,BI$7&lt;=$F30+$G30-1),1,""))</f>
        <v/>
      </c>
      <c r="BJ30" s="40" t="str">
        <f ca="1">IF(AND($C30="Goal",BJ$7&gt;=$F30,BJ$7&lt;=$F30+$G30-1),2,IF(AND($C30="Milestone",BJ$7&gt;=$F30,BJ$7&lt;=$F30+$G30-1),1,""))</f>
        <v/>
      </c>
      <c r="BK30" s="40" t="str">
        <f ca="1">IF(AND($C30="Goal",BK$7&gt;=$F30,BK$7&lt;=$F30+$G30-1),2,IF(AND($C30="Milestone",BK$7&gt;=$F30,BK$7&lt;=$F30+$G30-1),1,""))</f>
        <v/>
      </c>
      <c r="BL30" s="40" t="str">
        <f ca="1">IF(AND($C30="Goal",BL$7&gt;=$F30,BL$7&lt;=$F30+$G30-1),2,IF(AND($C30="Milestone",BL$7&gt;=$F30,BL$7&lt;=$F30+$G30-1),1,""))</f>
        <v/>
      </c>
    </row>
    <row r="31" spans="1:64" s="31" customFormat="1" ht="40.15" customHeight="1" x14ac:dyDescent="0.25">
      <c r="A31" s="26"/>
      <c r="B31" s="45" t="s">
        <v>82</v>
      </c>
      <c r="C31" s="33"/>
      <c r="D31" s="33"/>
      <c r="E31" s="43"/>
      <c r="F31" s="42">
        <f ca="1">F30+14</f>
        <v>45583</v>
      </c>
      <c r="G31" s="41">
        <v>5</v>
      </c>
      <c r="H31" s="33"/>
      <c r="I31" s="40" t="str">
        <f ca="1">IF(AND($C31="Goal",I$7&gt;=$F31,I$7&lt;=$F31+$G31-1),2,IF(AND($C31="Milestone",I$7&gt;=$F31,I$7&lt;=$F31+$G31-1),1,""))</f>
        <v/>
      </c>
      <c r="J31" s="40" t="str">
        <f ca="1">IF(AND($C31="Goal",J$7&gt;=$F31,J$7&lt;=$F31+$G31-1),2,IF(AND($C31="Milestone",J$7&gt;=$F31,J$7&lt;=$F31+$G31-1),1,""))</f>
        <v/>
      </c>
      <c r="K31" s="40" t="str">
        <f ca="1">IF(AND($C31="Goal",K$7&gt;=$F31,K$7&lt;=$F31+$G31-1),2,IF(AND($C31="Milestone",K$7&gt;=$F31,K$7&lt;=$F31+$G31-1),1,""))</f>
        <v/>
      </c>
      <c r="L31" s="40" t="str">
        <f ca="1">IF(AND($C31="Goal",L$7&gt;=$F31,L$7&lt;=$F31+$G31-1),2,IF(AND($C31="Milestone",L$7&gt;=$F31,L$7&lt;=$F31+$G31-1),1,""))</f>
        <v/>
      </c>
      <c r="M31" s="40" t="str">
        <f ca="1">IF(AND($C31="Goal",M$7&gt;=$F31,M$7&lt;=$F31+$G31-1),2,IF(AND($C31="Milestone",M$7&gt;=$F31,M$7&lt;=$F31+$G31-1),1,""))</f>
        <v/>
      </c>
      <c r="N31" s="40" t="str">
        <f ca="1">IF(AND($C31="Goal",N$7&gt;=$F31,N$7&lt;=$F31+$G31-1),2,IF(AND($C31="Milestone",N$7&gt;=$F31,N$7&lt;=$F31+$G31-1),1,""))</f>
        <v/>
      </c>
      <c r="O31" s="40" t="str">
        <f ca="1">IF(AND($C31="Goal",O$7&gt;=$F31,O$7&lt;=$F31+$G31-1),2,IF(AND($C31="Milestone",O$7&gt;=$F31,O$7&lt;=$F31+$G31-1),1,""))</f>
        <v/>
      </c>
      <c r="P31" s="40" t="str">
        <f ca="1">IF(AND($C31="Goal",P$7&gt;=$F31,P$7&lt;=$F31+$G31-1),2,IF(AND($C31="Milestone",P$7&gt;=$F31,P$7&lt;=$F31+$G31-1),1,""))</f>
        <v/>
      </c>
      <c r="Q31" s="40" t="str">
        <f ca="1">IF(AND($C31="Goal",Q$7&gt;=$F31,Q$7&lt;=$F31+$G31-1),2,IF(AND($C31="Milestone",Q$7&gt;=$F31,Q$7&lt;=$F31+$G31-1),1,""))</f>
        <v/>
      </c>
      <c r="R31" s="40" t="str">
        <f ca="1">IF(AND($C31="Goal",R$7&gt;=$F31,R$7&lt;=$F31+$G31-1),2,IF(AND($C31="Milestone",R$7&gt;=$F31,R$7&lt;=$F31+$G31-1),1,""))</f>
        <v/>
      </c>
      <c r="S31" s="40" t="str">
        <f ca="1">IF(AND($C31="Goal",S$7&gt;=$F31,S$7&lt;=$F31+$G31-1),2,IF(AND($C31="Milestone",S$7&gt;=$F31,S$7&lt;=$F31+$G31-1),1,""))</f>
        <v/>
      </c>
      <c r="T31" s="40" t="str">
        <f ca="1">IF(AND($C31="Goal",T$7&gt;=$F31,T$7&lt;=$F31+$G31-1),2,IF(AND($C31="Milestone",T$7&gt;=$F31,T$7&lt;=$F31+$G31-1),1,""))</f>
        <v/>
      </c>
      <c r="U31" s="40" t="str">
        <f ca="1">IF(AND($C31="Goal",U$7&gt;=$F31,U$7&lt;=$F31+$G31-1),2,IF(AND($C31="Milestone",U$7&gt;=$F31,U$7&lt;=$F31+$G31-1),1,""))</f>
        <v/>
      </c>
      <c r="V31" s="40" t="str">
        <f ca="1">IF(AND($C31="Goal",V$7&gt;=$F31,V$7&lt;=$F31+$G31-1),2,IF(AND($C31="Milestone",V$7&gt;=$F31,V$7&lt;=$F31+$G31-1),1,""))</f>
        <v/>
      </c>
      <c r="W31" s="40" t="str">
        <f ca="1">IF(AND($C31="Goal",W$7&gt;=$F31,W$7&lt;=$F31+$G31-1),2,IF(AND($C31="Milestone",W$7&gt;=$F31,W$7&lt;=$F31+$G31-1),1,""))</f>
        <v/>
      </c>
      <c r="X31" s="40" t="str">
        <f ca="1">IF(AND($C31="Goal",X$7&gt;=$F31,X$7&lt;=$F31+$G31-1),2,IF(AND($C31="Milestone",X$7&gt;=$F31,X$7&lt;=$F31+$G31-1),1,""))</f>
        <v/>
      </c>
      <c r="Y31" s="40" t="str">
        <f ca="1">IF(AND($C31="Goal",Y$7&gt;=$F31,Y$7&lt;=$F31+$G31-1),2,IF(AND($C31="Milestone",Y$7&gt;=$F31,Y$7&lt;=$F31+$G31-1),1,""))</f>
        <v/>
      </c>
      <c r="Z31" s="40" t="str">
        <f ca="1">IF(AND($C31="Goal",Z$7&gt;=$F31,Z$7&lt;=$F31+$G31-1),2,IF(AND($C31="Milestone",Z$7&gt;=$F31,Z$7&lt;=$F31+$G31-1),1,""))</f>
        <v/>
      </c>
      <c r="AA31" s="40" t="str">
        <f ca="1">IF(AND($C31="Goal",AA$7&gt;=$F31,AA$7&lt;=$F31+$G31-1),2,IF(AND($C31="Milestone",AA$7&gt;=$F31,AA$7&lt;=$F31+$G31-1),1,""))</f>
        <v/>
      </c>
      <c r="AB31" s="40" t="str">
        <f ca="1">IF(AND($C31="Goal",AB$7&gt;=$F31,AB$7&lt;=$F31+$G31-1),2,IF(AND($C31="Milestone",AB$7&gt;=$F31,AB$7&lt;=$F31+$G31-1),1,""))</f>
        <v/>
      </c>
      <c r="AC31" s="40" t="str">
        <f ca="1">IF(AND($C31="Goal",AC$7&gt;=$F31,AC$7&lt;=$F31+$G31-1),2,IF(AND($C31="Milestone",AC$7&gt;=$F31,AC$7&lt;=$F31+$G31-1),1,""))</f>
        <v/>
      </c>
      <c r="AD31" s="40" t="str">
        <f ca="1">IF(AND($C31="Goal",AD$7&gt;=$F31,AD$7&lt;=$F31+$G31-1),2,IF(AND($C31="Milestone",AD$7&gt;=$F31,AD$7&lt;=$F31+$G31-1),1,""))</f>
        <v/>
      </c>
      <c r="AE31" s="40" t="str">
        <f ca="1">IF(AND($C31="Goal",AE$7&gt;=$F31,AE$7&lt;=$F31+$G31-1),2,IF(AND($C31="Milestone",AE$7&gt;=$F31,AE$7&lt;=$F31+$G31-1),1,""))</f>
        <v/>
      </c>
      <c r="AF31" s="40" t="str">
        <f ca="1">IF(AND($C31="Goal",AF$7&gt;=$F31,AF$7&lt;=$F31+$G31-1),2,IF(AND($C31="Milestone",AF$7&gt;=$F31,AF$7&lt;=$F31+$G31-1),1,""))</f>
        <v/>
      </c>
      <c r="AG31" s="40" t="str">
        <f ca="1">IF(AND($C31="Goal",AG$7&gt;=$F31,AG$7&lt;=$F31+$G31-1),2,IF(AND($C31="Milestone",AG$7&gt;=$F31,AG$7&lt;=$F31+$G31-1),1,""))</f>
        <v/>
      </c>
      <c r="AH31" s="40" t="str">
        <f ca="1">IF(AND($C31="Goal",AH$7&gt;=$F31,AH$7&lt;=$F31+$G31-1),2,IF(AND($C31="Milestone",AH$7&gt;=$F31,AH$7&lt;=$F31+$G31-1),1,""))</f>
        <v/>
      </c>
      <c r="AI31" s="40" t="str">
        <f ca="1">IF(AND($C31="Goal",AI$7&gt;=$F31,AI$7&lt;=$F31+$G31-1),2,IF(AND($C31="Milestone",AI$7&gt;=$F31,AI$7&lt;=$F31+$G31-1),1,""))</f>
        <v/>
      </c>
      <c r="AJ31" s="40" t="str">
        <f ca="1">IF(AND($C31="Goal",AJ$7&gt;=$F31,AJ$7&lt;=$F31+$G31-1),2,IF(AND($C31="Milestone",AJ$7&gt;=$F31,AJ$7&lt;=$F31+$G31-1),1,""))</f>
        <v/>
      </c>
      <c r="AK31" s="40" t="str">
        <f ca="1">IF(AND($C31="Goal",AK$7&gt;=$F31,AK$7&lt;=$F31+$G31-1),2,IF(AND($C31="Milestone",AK$7&gt;=$F31,AK$7&lt;=$F31+$G31-1),1,""))</f>
        <v/>
      </c>
      <c r="AL31" s="40" t="str">
        <f ca="1">IF(AND($C31="Goal",AL$7&gt;=$F31,AL$7&lt;=$F31+$G31-1),2,IF(AND($C31="Milestone",AL$7&gt;=$F31,AL$7&lt;=$F31+$G31-1),1,""))</f>
        <v/>
      </c>
      <c r="AM31" s="40" t="str">
        <f ca="1">IF(AND($C31="Goal",AM$7&gt;=$F31,AM$7&lt;=$F31+$G31-1),2,IF(AND($C31="Milestone",AM$7&gt;=$F31,AM$7&lt;=$F31+$G31-1),1,""))</f>
        <v/>
      </c>
      <c r="AN31" s="40" t="str">
        <f ca="1">IF(AND($C31="Goal",AN$7&gt;=$F31,AN$7&lt;=$F31+$G31-1),2,IF(AND($C31="Milestone",AN$7&gt;=$F31,AN$7&lt;=$F31+$G31-1),1,""))</f>
        <v/>
      </c>
      <c r="AO31" s="40" t="str">
        <f ca="1">IF(AND($C31="Goal",AO$7&gt;=$F31,AO$7&lt;=$F31+$G31-1),2,IF(AND($C31="Milestone",AO$7&gt;=$F31,AO$7&lt;=$F31+$G31-1),1,""))</f>
        <v/>
      </c>
      <c r="AP31" s="40" t="str">
        <f ca="1">IF(AND($C31="Goal",AP$7&gt;=$F31,AP$7&lt;=$F31+$G31-1),2,IF(AND($C31="Milestone",AP$7&gt;=$F31,AP$7&lt;=$F31+$G31-1),1,""))</f>
        <v/>
      </c>
      <c r="AQ31" s="40" t="str">
        <f ca="1">IF(AND($C31="Goal",AQ$7&gt;=$F31,AQ$7&lt;=$F31+$G31-1),2,IF(AND($C31="Milestone",AQ$7&gt;=$F31,AQ$7&lt;=$F31+$G31-1),1,""))</f>
        <v/>
      </c>
      <c r="AR31" s="40" t="str">
        <f ca="1">IF(AND($C31="Goal",AR$7&gt;=$F31,AR$7&lt;=$F31+$G31-1),2,IF(AND($C31="Milestone",AR$7&gt;=$F31,AR$7&lt;=$F31+$G31-1),1,""))</f>
        <v/>
      </c>
      <c r="AS31" s="40" t="str">
        <f ca="1">IF(AND($C31="Goal",AS$7&gt;=$F31,AS$7&lt;=$F31+$G31-1),2,IF(AND($C31="Milestone",AS$7&gt;=$F31,AS$7&lt;=$F31+$G31-1),1,""))</f>
        <v/>
      </c>
      <c r="AT31" s="40" t="str">
        <f ca="1">IF(AND($C31="Goal",AT$7&gt;=$F31,AT$7&lt;=$F31+$G31-1),2,IF(AND($C31="Milestone",AT$7&gt;=$F31,AT$7&lt;=$F31+$G31-1),1,""))</f>
        <v/>
      </c>
      <c r="AU31" s="40" t="str">
        <f ca="1">IF(AND($C31="Goal",AU$7&gt;=$F31,AU$7&lt;=$F31+$G31-1),2,IF(AND($C31="Milestone",AU$7&gt;=$F31,AU$7&lt;=$F31+$G31-1),1,""))</f>
        <v/>
      </c>
      <c r="AV31" s="40" t="str">
        <f ca="1">IF(AND($C31="Goal",AV$7&gt;=$F31,AV$7&lt;=$F31+$G31-1),2,IF(AND($C31="Milestone",AV$7&gt;=$F31,AV$7&lt;=$F31+$G31-1),1,""))</f>
        <v/>
      </c>
      <c r="AW31" s="40" t="str">
        <f ca="1">IF(AND($C31="Goal",AW$7&gt;=$F31,AW$7&lt;=$F31+$G31-1),2,IF(AND($C31="Milestone",AW$7&gt;=$F31,AW$7&lt;=$F31+$G31-1),1,""))</f>
        <v/>
      </c>
      <c r="AX31" s="40" t="str">
        <f ca="1">IF(AND($C31="Goal",AX$7&gt;=$F31,AX$7&lt;=$F31+$G31-1),2,IF(AND($C31="Milestone",AX$7&gt;=$F31,AX$7&lt;=$F31+$G31-1),1,""))</f>
        <v/>
      </c>
      <c r="AY31" s="40" t="str">
        <f ca="1">IF(AND($C31="Goal",AY$7&gt;=$F31,AY$7&lt;=$F31+$G31-1),2,IF(AND($C31="Milestone",AY$7&gt;=$F31,AY$7&lt;=$F31+$G31-1),1,""))</f>
        <v/>
      </c>
      <c r="AZ31" s="40" t="str">
        <f ca="1">IF(AND($C31="Goal",AZ$7&gt;=$F31,AZ$7&lt;=$F31+$G31-1),2,IF(AND($C31="Milestone",AZ$7&gt;=$F31,AZ$7&lt;=$F31+$G31-1),1,""))</f>
        <v/>
      </c>
      <c r="BA31" s="40" t="str">
        <f ca="1">IF(AND($C31="Goal",BA$7&gt;=$F31,BA$7&lt;=$F31+$G31-1),2,IF(AND($C31="Milestone",BA$7&gt;=$F31,BA$7&lt;=$F31+$G31-1),1,""))</f>
        <v/>
      </c>
      <c r="BB31" s="40" t="str">
        <f ca="1">IF(AND($C31="Goal",BB$7&gt;=$F31,BB$7&lt;=$F31+$G31-1),2,IF(AND($C31="Milestone",BB$7&gt;=$F31,BB$7&lt;=$F31+$G31-1),1,""))</f>
        <v/>
      </c>
      <c r="BC31" s="40" t="str">
        <f ca="1">IF(AND($C31="Goal",BC$7&gt;=$F31,BC$7&lt;=$F31+$G31-1),2,IF(AND($C31="Milestone",BC$7&gt;=$F31,BC$7&lt;=$F31+$G31-1),1,""))</f>
        <v/>
      </c>
      <c r="BD31" s="40" t="str">
        <f ca="1">IF(AND($C31="Goal",BD$7&gt;=$F31,BD$7&lt;=$F31+$G31-1),2,IF(AND($C31="Milestone",BD$7&gt;=$F31,BD$7&lt;=$F31+$G31-1),1,""))</f>
        <v/>
      </c>
      <c r="BE31" s="40" t="str">
        <f ca="1">IF(AND($C31="Goal",BE$7&gt;=$F31,BE$7&lt;=$F31+$G31-1),2,IF(AND($C31="Milestone",BE$7&gt;=$F31,BE$7&lt;=$F31+$G31-1),1,""))</f>
        <v/>
      </c>
      <c r="BF31" s="40" t="str">
        <f ca="1">IF(AND($C31="Goal",BF$7&gt;=$F31,BF$7&lt;=$F31+$G31-1),2,IF(AND($C31="Milestone",BF$7&gt;=$F31,BF$7&lt;=$F31+$G31-1),1,""))</f>
        <v/>
      </c>
      <c r="BG31" s="40" t="str">
        <f ca="1">IF(AND($C31="Goal",BG$7&gt;=$F31,BG$7&lt;=$F31+$G31-1),2,IF(AND($C31="Milestone",BG$7&gt;=$F31,BG$7&lt;=$F31+$G31-1),1,""))</f>
        <v/>
      </c>
      <c r="BH31" s="40" t="str">
        <f ca="1">IF(AND($C31="Goal",BH$7&gt;=$F31,BH$7&lt;=$F31+$G31-1),2,IF(AND($C31="Milestone",BH$7&gt;=$F31,BH$7&lt;=$F31+$G31-1),1,""))</f>
        <v/>
      </c>
      <c r="BI31" s="40" t="str">
        <f ca="1">IF(AND($C31="Goal",BI$7&gt;=$F31,BI$7&lt;=$F31+$G31-1),2,IF(AND($C31="Milestone",BI$7&gt;=$F31,BI$7&lt;=$F31+$G31-1),1,""))</f>
        <v/>
      </c>
      <c r="BJ31" s="40" t="str">
        <f ca="1">IF(AND($C31="Goal",BJ$7&gt;=$F31,BJ$7&lt;=$F31+$G31-1),2,IF(AND($C31="Milestone",BJ$7&gt;=$F31,BJ$7&lt;=$F31+$G31-1),1,""))</f>
        <v/>
      </c>
      <c r="BK31" s="40" t="str">
        <f ca="1">IF(AND($C31="Goal",BK$7&gt;=$F31,BK$7&lt;=$F31+$G31-1),2,IF(AND($C31="Milestone",BK$7&gt;=$F31,BK$7&lt;=$F31+$G31-1),1,""))</f>
        <v/>
      </c>
      <c r="BL31" s="40" t="str">
        <f ca="1">IF(AND($C31="Goal",BL$7&gt;=$F31,BL$7&lt;=$F31+$G31-1),2,IF(AND($C31="Milestone",BL$7&gt;=$F31,BL$7&lt;=$F31+$G31-1),1,""))</f>
        <v/>
      </c>
    </row>
    <row r="32" spans="1:64" s="31" customFormat="1" ht="40.15" customHeight="1" x14ac:dyDescent="0.25">
      <c r="A32" s="26"/>
      <c r="B32" s="45" t="s">
        <v>81</v>
      </c>
      <c r="C32" s="33" t="s">
        <v>80</v>
      </c>
      <c r="D32" s="33"/>
      <c r="E32" s="43"/>
      <c r="F32" s="42">
        <f ca="1">F31+42</f>
        <v>45625</v>
      </c>
      <c r="G32" s="41">
        <v>1</v>
      </c>
      <c r="H32" s="33"/>
      <c r="I32" s="40" t="str">
        <f ca="1">IF(AND($C32="Goal",I$7&gt;=$F32,I$7&lt;=$F32+$G32-1),2,IF(AND($C32="Milestone",I$7&gt;=$F32,I$7&lt;=$F32+$G32-1),1,""))</f>
        <v/>
      </c>
      <c r="J32" s="40" t="str">
        <f ca="1">IF(AND($C32="Goal",J$7&gt;=$F32,J$7&lt;=$F32+$G32-1),2,IF(AND($C32="Milestone",J$7&gt;=$F32,J$7&lt;=$F32+$G32-1),1,""))</f>
        <v/>
      </c>
      <c r="K32" s="40" t="str">
        <f ca="1">IF(AND($C32="Goal",K$7&gt;=$F32,K$7&lt;=$F32+$G32-1),2,IF(AND($C32="Milestone",K$7&gt;=$F32,K$7&lt;=$F32+$G32-1),1,""))</f>
        <v/>
      </c>
      <c r="L32" s="40" t="str">
        <f ca="1">IF(AND($C32="Goal",L$7&gt;=$F32,L$7&lt;=$F32+$G32-1),2,IF(AND($C32="Milestone",L$7&gt;=$F32,L$7&lt;=$F32+$G32-1),1,""))</f>
        <v/>
      </c>
      <c r="M32" s="40" t="str">
        <f ca="1">IF(AND($C32="Goal",M$7&gt;=$F32,M$7&lt;=$F32+$G32-1),2,IF(AND($C32="Milestone",M$7&gt;=$F32,M$7&lt;=$F32+$G32-1),1,""))</f>
        <v/>
      </c>
      <c r="N32" s="40" t="str">
        <f ca="1">IF(AND($C32="Goal",N$7&gt;=$F32,N$7&lt;=$F32+$G32-1),2,IF(AND($C32="Milestone",N$7&gt;=$F32,N$7&lt;=$F32+$G32-1),1,""))</f>
        <v/>
      </c>
      <c r="O32" s="40" t="str">
        <f ca="1">IF(AND($C32="Goal",O$7&gt;=$F32,O$7&lt;=$F32+$G32-1),2,IF(AND($C32="Milestone",O$7&gt;=$F32,O$7&lt;=$F32+$G32-1),1,""))</f>
        <v/>
      </c>
      <c r="P32" s="40" t="str">
        <f ca="1">IF(AND($C32="Goal",P$7&gt;=$F32,P$7&lt;=$F32+$G32-1),2,IF(AND($C32="Milestone",P$7&gt;=$F32,P$7&lt;=$F32+$G32-1),1,""))</f>
        <v/>
      </c>
      <c r="Q32" s="40" t="str">
        <f ca="1">IF(AND($C32="Goal",Q$7&gt;=$F32,Q$7&lt;=$F32+$G32-1),2,IF(AND($C32="Milestone",Q$7&gt;=$F32,Q$7&lt;=$F32+$G32-1),1,""))</f>
        <v/>
      </c>
      <c r="R32" s="40" t="str">
        <f ca="1">IF(AND($C32="Goal",R$7&gt;=$F32,R$7&lt;=$F32+$G32-1),2,IF(AND($C32="Milestone",R$7&gt;=$F32,R$7&lt;=$F32+$G32-1),1,""))</f>
        <v/>
      </c>
      <c r="S32" s="40" t="str">
        <f ca="1">IF(AND($C32="Goal",S$7&gt;=$F32,S$7&lt;=$F32+$G32-1),2,IF(AND($C32="Milestone",S$7&gt;=$F32,S$7&lt;=$F32+$G32-1),1,""))</f>
        <v/>
      </c>
      <c r="T32" s="40" t="str">
        <f ca="1">IF(AND($C32="Goal",T$7&gt;=$F32,T$7&lt;=$F32+$G32-1),2,IF(AND($C32="Milestone",T$7&gt;=$F32,T$7&lt;=$F32+$G32-1),1,""))</f>
        <v/>
      </c>
      <c r="U32" s="40" t="str">
        <f ca="1">IF(AND($C32="Goal",U$7&gt;=$F32,U$7&lt;=$F32+$G32-1),2,IF(AND($C32="Milestone",U$7&gt;=$F32,U$7&lt;=$F32+$G32-1),1,""))</f>
        <v/>
      </c>
      <c r="V32" s="40" t="str">
        <f ca="1">IF(AND($C32="Goal",V$7&gt;=$F32,V$7&lt;=$F32+$G32-1),2,IF(AND($C32="Milestone",V$7&gt;=$F32,V$7&lt;=$F32+$G32-1),1,""))</f>
        <v/>
      </c>
      <c r="W32" s="40" t="str">
        <f ca="1">IF(AND($C32="Goal",W$7&gt;=$F32,W$7&lt;=$F32+$G32-1),2,IF(AND($C32="Milestone",W$7&gt;=$F32,W$7&lt;=$F32+$G32-1),1,""))</f>
        <v/>
      </c>
      <c r="X32" s="40" t="str">
        <f ca="1">IF(AND($C32="Goal",X$7&gt;=$F32,X$7&lt;=$F32+$G32-1),2,IF(AND($C32="Milestone",X$7&gt;=$F32,X$7&lt;=$F32+$G32-1),1,""))</f>
        <v/>
      </c>
      <c r="Y32" s="40" t="str">
        <f ca="1">IF(AND($C32="Goal",Y$7&gt;=$F32,Y$7&lt;=$F32+$G32-1),2,IF(AND($C32="Milestone",Y$7&gt;=$F32,Y$7&lt;=$F32+$G32-1),1,""))</f>
        <v/>
      </c>
      <c r="Z32" s="40" t="str">
        <f ca="1">IF(AND($C32="Goal",Z$7&gt;=$F32,Z$7&lt;=$F32+$G32-1),2,IF(AND($C32="Milestone",Z$7&gt;=$F32,Z$7&lt;=$F32+$G32-1),1,""))</f>
        <v/>
      </c>
      <c r="AA32" s="40" t="str">
        <f ca="1">IF(AND($C32="Goal",AA$7&gt;=$F32,AA$7&lt;=$F32+$G32-1),2,IF(AND($C32="Milestone",AA$7&gt;=$F32,AA$7&lt;=$F32+$G32-1),1,""))</f>
        <v/>
      </c>
      <c r="AB32" s="40" t="str">
        <f ca="1">IF(AND($C32="Goal",AB$7&gt;=$F32,AB$7&lt;=$F32+$G32-1),2,IF(AND($C32="Milestone",AB$7&gt;=$F32,AB$7&lt;=$F32+$G32-1),1,""))</f>
        <v/>
      </c>
      <c r="AC32" s="40" t="str">
        <f ca="1">IF(AND($C32="Goal",AC$7&gt;=$F32,AC$7&lt;=$F32+$G32-1),2,IF(AND($C32="Milestone",AC$7&gt;=$F32,AC$7&lt;=$F32+$G32-1),1,""))</f>
        <v/>
      </c>
      <c r="AD32" s="40" t="str">
        <f ca="1">IF(AND($C32="Goal",AD$7&gt;=$F32,AD$7&lt;=$F32+$G32-1),2,IF(AND($C32="Milestone",AD$7&gt;=$F32,AD$7&lt;=$F32+$G32-1),1,""))</f>
        <v/>
      </c>
      <c r="AE32" s="40" t="str">
        <f ca="1">IF(AND($C32="Goal",AE$7&gt;=$F32,AE$7&lt;=$F32+$G32-1),2,IF(AND($C32="Milestone",AE$7&gt;=$F32,AE$7&lt;=$F32+$G32-1),1,""))</f>
        <v/>
      </c>
      <c r="AF32" s="40" t="str">
        <f ca="1">IF(AND($C32="Goal",AF$7&gt;=$F32,AF$7&lt;=$F32+$G32-1),2,IF(AND($C32="Milestone",AF$7&gt;=$F32,AF$7&lt;=$F32+$G32-1),1,""))</f>
        <v/>
      </c>
      <c r="AG32" s="40" t="str">
        <f ca="1">IF(AND($C32="Goal",AG$7&gt;=$F32,AG$7&lt;=$F32+$G32-1),2,IF(AND($C32="Milestone",AG$7&gt;=$F32,AG$7&lt;=$F32+$G32-1),1,""))</f>
        <v/>
      </c>
      <c r="AH32" s="40" t="str">
        <f ca="1">IF(AND($C32="Goal",AH$7&gt;=$F32,AH$7&lt;=$F32+$G32-1),2,IF(AND($C32="Milestone",AH$7&gt;=$F32,AH$7&lt;=$F32+$G32-1),1,""))</f>
        <v/>
      </c>
      <c r="AI32" s="40" t="str">
        <f ca="1">IF(AND($C32="Goal",AI$7&gt;=$F32,AI$7&lt;=$F32+$G32-1),2,IF(AND($C32="Milestone",AI$7&gt;=$F32,AI$7&lt;=$F32+$G32-1),1,""))</f>
        <v/>
      </c>
      <c r="AJ32" s="40" t="str">
        <f ca="1">IF(AND($C32="Goal",AJ$7&gt;=$F32,AJ$7&lt;=$F32+$G32-1),2,IF(AND($C32="Milestone",AJ$7&gt;=$F32,AJ$7&lt;=$F32+$G32-1),1,""))</f>
        <v/>
      </c>
      <c r="AK32" s="40" t="str">
        <f ca="1">IF(AND($C32="Goal",AK$7&gt;=$F32,AK$7&lt;=$F32+$G32-1),2,IF(AND($C32="Milestone",AK$7&gt;=$F32,AK$7&lt;=$F32+$G32-1),1,""))</f>
        <v/>
      </c>
      <c r="AL32" s="40" t="str">
        <f ca="1">IF(AND($C32="Goal",AL$7&gt;=$F32,AL$7&lt;=$F32+$G32-1),2,IF(AND($C32="Milestone",AL$7&gt;=$F32,AL$7&lt;=$F32+$G32-1),1,""))</f>
        <v/>
      </c>
      <c r="AM32" s="40" t="str">
        <f ca="1">IF(AND($C32="Goal",AM$7&gt;=$F32,AM$7&lt;=$F32+$G32-1),2,IF(AND($C32="Milestone",AM$7&gt;=$F32,AM$7&lt;=$F32+$G32-1),1,""))</f>
        <v/>
      </c>
      <c r="AN32" s="40" t="str">
        <f ca="1">IF(AND($C32="Goal",AN$7&gt;=$F32,AN$7&lt;=$F32+$G32-1),2,IF(AND($C32="Milestone",AN$7&gt;=$F32,AN$7&lt;=$F32+$G32-1),1,""))</f>
        <v/>
      </c>
      <c r="AO32" s="40" t="str">
        <f ca="1">IF(AND($C32="Goal",AO$7&gt;=$F32,AO$7&lt;=$F32+$G32-1),2,IF(AND($C32="Milestone",AO$7&gt;=$F32,AO$7&lt;=$F32+$G32-1),1,""))</f>
        <v/>
      </c>
      <c r="AP32" s="40" t="str">
        <f ca="1">IF(AND($C32="Goal",AP$7&gt;=$F32,AP$7&lt;=$F32+$G32-1),2,IF(AND($C32="Milestone",AP$7&gt;=$F32,AP$7&lt;=$F32+$G32-1),1,""))</f>
        <v/>
      </c>
      <c r="AQ32" s="40" t="str">
        <f ca="1">IF(AND($C32="Goal",AQ$7&gt;=$F32,AQ$7&lt;=$F32+$G32-1),2,IF(AND($C32="Milestone",AQ$7&gt;=$F32,AQ$7&lt;=$F32+$G32-1),1,""))</f>
        <v/>
      </c>
      <c r="AR32" s="40" t="str">
        <f ca="1">IF(AND($C32="Goal",AR$7&gt;=$F32,AR$7&lt;=$F32+$G32-1),2,IF(AND($C32="Milestone",AR$7&gt;=$F32,AR$7&lt;=$F32+$G32-1),1,""))</f>
        <v/>
      </c>
      <c r="AS32" s="40" t="str">
        <f ca="1">IF(AND($C32="Goal",AS$7&gt;=$F32,AS$7&lt;=$F32+$G32-1),2,IF(AND($C32="Milestone",AS$7&gt;=$F32,AS$7&lt;=$F32+$G32-1),1,""))</f>
        <v/>
      </c>
      <c r="AT32" s="40" t="str">
        <f ca="1">IF(AND($C32="Goal",AT$7&gt;=$F32,AT$7&lt;=$F32+$G32-1),2,IF(AND($C32="Milestone",AT$7&gt;=$F32,AT$7&lt;=$F32+$G32-1),1,""))</f>
        <v/>
      </c>
      <c r="AU32" s="40" t="str">
        <f ca="1">IF(AND($C32="Goal",AU$7&gt;=$F32,AU$7&lt;=$F32+$G32-1),2,IF(AND($C32="Milestone",AU$7&gt;=$F32,AU$7&lt;=$F32+$G32-1),1,""))</f>
        <v/>
      </c>
      <c r="AV32" s="40" t="str">
        <f ca="1">IF(AND($C32="Goal",AV$7&gt;=$F32,AV$7&lt;=$F32+$G32-1),2,IF(AND($C32="Milestone",AV$7&gt;=$F32,AV$7&lt;=$F32+$G32-1),1,""))</f>
        <v/>
      </c>
      <c r="AW32" s="40" t="str">
        <f ca="1">IF(AND($C32="Goal",AW$7&gt;=$F32,AW$7&lt;=$F32+$G32-1),2,IF(AND($C32="Milestone",AW$7&gt;=$F32,AW$7&lt;=$F32+$G32-1),1,""))</f>
        <v/>
      </c>
      <c r="AX32" s="40" t="str">
        <f ca="1">IF(AND($C32="Goal",AX$7&gt;=$F32,AX$7&lt;=$F32+$G32-1),2,IF(AND($C32="Milestone",AX$7&gt;=$F32,AX$7&lt;=$F32+$G32-1),1,""))</f>
        <v/>
      </c>
      <c r="AY32" s="40" t="str">
        <f ca="1">IF(AND($C32="Goal",AY$7&gt;=$F32,AY$7&lt;=$F32+$G32-1),2,IF(AND($C32="Milestone",AY$7&gt;=$F32,AY$7&lt;=$F32+$G32-1),1,""))</f>
        <v/>
      </c>
      <c r="AZ32" s="40" t="str">
        <f ca="1">IF(AND($C32="Goal",AZ$7&gt;=$F32,AZ$7&lt;=$F32+$G32-1),2,IF(AND($C32="Milestone",AZ$7&gt;=$F32,AZ$7&lt;=$F32+$G32-1),1,""))</f>
        <v/>
      </c>
      <c r="BA32" s="40" t="str">
        <f ca="1">IF(AND($C32="Goal",BA$7&gt;=$F32,BA$7&lt;=$F32+$G32-1),2,IF(AND($C32="Milestone",BA$7&gt;=$F32,BA$7&lt;=$F32+$G32-1),1,""))</f>
        <v/>
      </c>
      <c r="BB32" s="40" t="str">
        <f ca="1">IF(AND($C32="Goal",BB$7&gt;=$F32,BB$7&lt;=$F32+$G32-1),2,IF(AND($C32="Milestone",BB$7&gt;=$F32,BB$7&lt;=$F32+$G32-1),1,""))</f>
        <v/>
      </c>
      <c r="BC32" s="40" t="str">
        <f ca="1">IF(AND($C32="Goal",BC$7&gt;=$F32,BC$7&lt;=$F32+$G32-1),2,IF(AND($C32="Milestone",BC$7&gt;=$F32,BC$7&lt;=$F32+$G32-1),1,""))</f>
        <v/>
      </c>
      <c r="BD32" s="40" t="str">
        <f ca="1">IF(AND($C32="Goal",BD$7&gt;=$F32,BD$7&lt;=$F32+$G32-1),2,IF(AND($C32="Milestone",BD$7&gt;=$F32,BD$7&lt;=$F32+$G32-1),1,""))</f>
        <v/>
      </c>
      <c r="BE32" s="40" t="str">
        <f ca="1">IF(AND($C32="Goal",BE$7&gt;=$F32,BE$7&lt;=$F32+$G32-1),2,IF(AND($C32="Milestone",BE$7&gt;=$F32,BE$7&lt;=$F32+$G32-1),1,""))</f>
        <v/>
      </c>
      <c r="BF32" s="40" t="str">
        <f ca="1">IF(AND($C32="Goal",BF$7&gt;=$F32,BF$7&lt;=$F32+$G32-1),2,IF(AND($C32="Milestone",BF$7&gt;=$F32,BF$7&lt;=$F32+$G32-1),1,""))</f>
        <v/>
      </c>
      <c r="BG32" s="40" t="str">
        <f ca="1">IF(AND($C32="Goal",BG$7&gt;=$F32,BG$7&lt;=$F32+$G32-1),2,IF(AND($C32="Milestone",BG$7&gt;=$F32,BG$7&lt;=$F32+$G32-1),1,""))</f>
        <v/>
      </c>
      <c r="BH32" s="40" t="str">
        <f ca="1">IF(AND($C32="Goal",BH$7&gt;=$F32,BH$7&lt;=$F32+$G32-1),2,IF(AND($C32="Milestone",BH$7&gt;=$F32,BH$7&lt;=$F32+$G32-1),1,""))</f>
        <v/>
      </c>
      <c r="BI32" s="40" t="str">
        <f ca="1">IF(AND($C32="Goal",BI$7&gt;=$F32,BI$7&lt;=$F32+$G32-1),2,IF(AND($C32="Milestone",BI$7&gt;=$F32,BI$7&lt;=$F32+$G32-1),1,""))</f>
        <v/>
      </c>
      <c r="BJ32" s="40" t="str">
        <f ca="1">IF(AND($C32="Goal",BJ$7&gt;=$F32,BJ$7&lt;=$F32+$G32-1),2,IF(AND($C32="Milestone",BJ$7&gt;=$F32,BJ$7&lt;=$F32+$G32-1),1,""))</f>
        <v/>
      </c>
      <c r="BK32" s="40" t="str">
        <f ca="1">IF(AND($C32="Goal",BK$7&gt;=$F32,BK$7&lt;=$F32+$G32-1),2,IF(AND($C32="Milestone",BK$7&gt;=$F32,BK$7&lt;=$F32+$G32-1),1,""))</f>
        <v/>
      </c>
      <c r="BL32" s="40" t="str">
        <f ca="1">IF(AND($C32="Goal",BL$7&gt;=$F32,BL$7&lt;=$F32+$G32-1),2,IF(AND($C32="Milestone",BL$7&gt;=$F32,BL$7&lt;=$F32+$G32-1),1,""))</f>
        <v/>
      </c>
    </row>
    <row r="33" spans="1:65" s="31" customFormat="1" ht="40.15" customHeight="1" x14ac:dyDescent="0.25">
      <c r="A33" s="26"/>
      <c r="B33" s="45" t="s">
        <v>79</v>
      </c>
      <c r="C33" s="33"/>
      <c r="D33" s="33"/>
      <c r="E33" s="43"/>
      <c r="F33" s="42"/>
      <c r="G33" s="41"/>
      <c r="H33" s="33"/>
      <c r="I33" s="40" t="str">
        <f ca="1">IF(AND($C33="Goal",I$7&gt;=$F33,I$7&lt;=$F33+$G33-1),2,IF(AND($C33="Milestone",I$7&gt;=$F33,I$7&lt;=$F33+$G33-1),1,""))</f>
        <v/>
      </c>
      <c r="J33" s="40" t="str">
        <f ca="1">IF(AND($C33="Goal",J$7&gt;=$F33,J$7&lt;=$F33+$G33-1),2,IF(AND($C33="Milestone",J$7&gt;=$F33,J$7&lt;=$F33+$G33-1),1,""))</f>
        <v/>
      </c>
      <c r="K33" s="40" t="str">
        <f ca="1">IF(AND($C33="Goal",K$7&gt;=$F33,K$7&lt;=$F33+$G33-1),2,IF(AND($C33="Milestone",K$7&gt;=$F33,K$7&lt;=$F33+$G33-1),1,""))</f>
        <v/>
      </c>
      <c r="L33" s="40" t="str">
        <f ca="1">IF(AND($C33="Goal",L$7&gt;=$F33,L$7&lt;=$F33+$G33-1),2,IF(AND($C33="Milestone",L$7&gt;=$F33,L$7&lt;=$F33+$G33-1),1,""))</f>
        <v/>
      </c>
      <c r="M33" s="40" t="str">
        <f ca="1">IF(AND($C33="Goal",M$7&gt;=$F33,M$7&lt;=$F33+$G33-1),2,IF(AND($C33="Milestone",M$7&gt;=$F33,M$7&lt;=$F33+$G33-1),1,""))</f>
        <v/>
      </c>
      <c r="N33" s="40" t="str">
        <f ca="1">IF(AND($C33="Goal",N$7&gt;=$F33,N$7&lt;=$F33+$G33-1),2,IF(AND($C33="Milestone",N$7&gt;=$F33,N$7&lt;=$F33+$G33-1),1,""))</f>
        <v/>
      </c>
      <c r="O33" s="40" t="str">
        <f ca="1">IF(AND($C33="Goal",O$7&gt;=$F33,O$7&lt;=$F33+$G33-1),2,IF(AND($C33="Milestone",O$7&gt;=$F33,O$7&lt;=$F33+$G33-1),1,""))</f>
        <v/>
      </c>
      <c r="P33" s="40" t="str">
        <f ca="1">IF(AND($C33="Goal",P$7&gt;=$F33,P$7&lt;=$F33+$G33-1),2,IF(AND($C33="Milestone",P$7&gt;=$F33,P$7&lt;=$F33+$G33-1),1,""))</f>
        <v/>
      </c>
      <c r="Q33" s="40" t="str">
        <f ca="1">IF(AND($C33="Goal",Q$7&gt;=$F33,Q$7&lt;=$F33+$G33-1),2,IF(AND($C33="Milestone",Q$7&gt;=$F33,Q$7&lt;=$F33+$G33-1),1,""))</f>
        <v/>
      </c>
      <c r="R33" s="40" t="str">
        <f ca="1">IF(AND($C33="Goal",R$7&gt;=$F33,R$7&lt;=$F33+$G33-1),2,IF(AND($C33="Milestone",R$7&gt;=$F33,R$7&lt;=$F33+$G33-1),1,""))</f>
        <v/>
      </c>
      <c r="S33" s="40" t="str">
        <f ca="1">IF(AND($C33="Goal",S$7&gt;=$F33,S$7&lt;=$F33+$G33-1),2,IF(AND($C33="Milestone",S$7&gt;=$F33,S$7&lt;=$F33+$G33-1),1,""))</f>
        <v/>
      </c>
      <c r="T33" s="40" t="str">
        <f ca="1">IF(AND($C33="Goal",T$7&gt;=$F33,T$7&lt;=$F33+$G33-1),2,IF(AND($C33="Milestone",T$7&gt;=$F33,T$7&lt;=$F33+$G33-1),1,""))</f>
        <v/>
      </c>
      <c r="U33" s="40" t="str">
        <f ca="1">IF(AND($C33="Goal",U$7&gt;=$F33,U$7&lt;=$F33+$G33-1),2,IF(AND($C33="Milestone",U$7&gt;=$F33,U$7&lt;=$F33+$G33-1),1,""))</f>
        <v/>
      </c>
      <c r="V33" s="40" t="str">
        <f ca="1">IF(AND($C33="Goal",V$7&gt;=$F33,V$7&lt;=$F33+$G33-1),2,IF(AND($C33="Milestone",V$7&gt;=$F33,V$7&lt;=$F33+$G33-1),1,""))</f>
        <v/>
      </c>
      <c r="W33" s="40" t="str">
        <f ca="1">IF(AND($C33="Goal",W$7&gt;=$F33,W$7&lt;=$F33+$G33-1),2,IF(AND($C33="Milestone",W$7&gt;=$F33,W$7&lt;=$F33+$G33-1),1,""))</f>
        <v/>
      </c>
      <c r="X33" s="40" t="str">
        <f ca="1">IF(AND($C33="Goal",X$7&gt;=$F33,X$7&lt;=$F33+$G33-1),2,IF(AND($C33="Milestone",X$7&gt;=$F33,X$7&lt;=$F33+$G33-1),1,""))</f>
        <v/>
      </c>
      <c r="Y33" s="40" t="str">
        <f ca="1">IF(AND($C33="Goal",Y$7&gt;=$F33,Y$7&lt;=$F33+$G33-1),2,IF(AND($C33="Milestone",Y$7&gt;=$F33,Y$7&lt;=$F33+$G33-1),1,""))</f>
        <v/>
      </c>
      <c r="Z33" s="40" t="str">
        <f ca="1">IF(AND($C33="Goal",Z$7&gt;=$F33,Z$7&lt;=$F33+$G33-1),2,IF(AND($C33="Milestone",Z$7&gt;=$F33,Z$7&lt;=$F33+$G33-1),1,""))</f>
        <v/>
      </c>
      <c r="AA33" s="40" t="str">
        <f ca="1">IF(AND($C33="Goal",AA$7&gt;=$F33,AA$7&lt;=$F33+$G33-1),2,IF(AND($C33="Milestone",AA$7&gt;=$F33,AA$7&lt;=$F33+$G33-1),1,""))</f>
        <v/>
      </c>
      <c r="AB33" s="40" t="str">
        <f ca="1">IF(AND($C33="Goal",AB$7&gt;=$F33,AB$7&lt;=$F33+$G33-1),2,IF(AND($C33="Milestone",AB$7&gt;=$F33,AB$7&lt;=$F33+$G33-1),1,""))</f>
        <v/>
      </c>
      <c r="AC33" s="40" t="str">
        <f ca="1">IF(AND($C33="Goal",AC$7&gt;=$F33,AC$7&lt;=$F33+$G33-1),2,IF(AND($C33="Milestone",AC$7&gt;=$F33,AC$7&lt;=$F33+$G33-1),1,""))</f>
        <v/>
      </c>
      <c r="AD33" s="40" t="str">
        <f ca="1">IF(AND($C33="Goal",AD$7&gt;=$F33,AD$7&lt;=$F33+$G33-1),2,IF(AND($C33="Milestone",AD$7&gt;=$F33,AD$7&lt;=$F33+$G33-1),1,""))</f>
        <v/>
      </c>
      <c r="AE33" s="40" t="str">
        <f ca="1">IF(AND($C33="Goal",AE$7&gt;=$F33,AE$7&lt;=$F33+$G33-1),2,IF(AND($C33="Milestone",AE$7&gt;=$F33,AE$7&lt;=$F33+$G33-1),1,""))</f>
        <v/>
      </c>
      <c r="AF33" s="40" t="str">
        <f ca="1">IF(AND($C33="Goal",AF$7&gt;=$F33,AF$7&lt;=$F33+$G33-1),2,IF(AND($C33="Milestone",AF$7&gt;=$F33,AF$7&lt;=$F33+$G33-1),1,""))</f>
        <v/>
      </c>
      <c r="AG33" s="40" t="str">
        <f ca="1">IF(AND($C33="Goal",AG$7&gt;=$F33,AG$7&lt;=$F33+$G33-1),2,IF(AND($C33="Milestone",AG$7&gt;=$F33,AG$7&lt;=$F33+$G33-1),1,""))</f>
        <v/>
      </c>
      <c r="AH33" s="40" t="str">
        <f ca="1">IF(AND($C33="Goal",AH$7&gt;=$F33,AH$7&lt;=$F33+$G33-1),2,IF(AND($C33="Milestone",AH$7&gt;=$F33,AH$7&lt;=$F33+$G33-1),1,""))</f>
        <v/>
      </c>
      <c r="AI33" s="40" t="str">
        <f ca="1">IF(AND($C33="Goal",AI$7&gt;=$F33,AI$7&lt;=$F33+$G33-1),2,IF(AND($C33="Milestone",AI$7&gt;=$F33,AI$7&lt;=$F33+$G33-1),1,""))</f>
        <v/>
      </c>
      <c r="AJ33" s="40" t="str">
        <f ca="1">IF(AND($C33="Goal",AJ$7&gt;=$F33,AJ$7&lt;=$F33+$G33-1),2,IF(AND($C33="Milestone",AJ$7&gt;=$F33,AJ$7&lt;=$F33+$G33-1),1,""))</f>
        <v/>
      </c>
      <c r="AK33" s="40" t="str">
        <f ca="1">IF(AND($C33="Goal",AK$7&gt;=$F33,AK$7&lt;=$F33+$G33-1),2,IF(AND($C33="Milestone",AK$7&gt;=$F33,AK$7&lt;=$F33+$G33-1),1,""))</f>
        <v/>
      </c>
      <c r="AL33" s="40" t="str">
        <f ca="1">IF(AND($C33="Goal",AL$7&gt;=$F33,AL$7&lt;=$F33+$G33-1),2,IF(AND($C33="Milestone",AL$7&gt;=$F33,AL$7&lt;=$F33+$G33-1),1,""))</f>
        <v/>
      </c>
      <c r="AM33" s="40" t="str">
        <f ca="1">IF(AND($C33="Goal",AM$7&gt;=$F33,AM$7&lt;=$F33+$G33-1),2,IF(AND($C33="Milestone",AM$7&gt;=$F33,AM$7&lt;=$F33+$G33-1),1,""))</f>
        <v/>
      </c>
      <c r="AN33" s="40" t="str">
        <f ca="1">IF(AND($C33="Goal",AN$7&gt;=$F33,AN$7&lt;=$F33+$G33-1),2,IF(AND($C33="Milestone",AN$7&gt;=$F33,AN$7&lt;=$F33+$G33-1),1,""))</f>
        <v/>
      </c>
      <c r="AO33" s="40" t="str">
        <f ca="1">IF(AND($C33="Goal",AO$7&gt;=$F33,AO$7&lt;=$F33+$G33-1),2,IF(AND($C33="Milestone",AO$7&gt;=$F33,AO$7&lt;=$F33+$G33-1),1,""))</f>
        <v/>
      </c>
      <c r="AP33" s="40" t="str">
        <f ca="1">IF(AND($C33="Goal",AP$7&gt;=$F33,AP$7&lt;=$F33+$G33-1),2,IF(AND($C33="Milestone",AP$7&gt;=$F33,AP$7&lt;=$F33+$G33-1),1,""))</f>
        <v/>
      </c>
      <c r="AQ33" s="40" t="str">
        <f ca="1">IF(AND($C33="Goal",AQ$7&gt;=$F33,AQ$7&lt;=$F33+$G33-1),2,IF(AND($C33="Milestone",AQ$7&gt;=$F33,AQ$7&lt;=$F33+$G33-1),1,""))</f>
        <v/>
      </c>
      <c r="AR33" s="40" t="str">
        <f ca="1">IF(AND($C33="Goal",AR$7&gt;=$F33,AR$7&lt;=$F33+$G33-1),2,IF(AND($C33="Milestone",AR$7&gt;=$F33,AR$7&lt;=$F33+$G33-1),1,""))</f>
        <v/>
      </c>
      <c r="AS33" s="40" t="str">
        <f ca="1">IF(AND($C33="Goal",AS$7&gt;=$F33,AS$7&lt;=$F33+$G33-1),2,IF(AND($C33="Milestone",AS$7&gt;=$F33,AS$7&lt;=$F33+$G33-1),1,""))</f>
        <v/>
      </c>
      <c r="AT33" s="40" t="str">
        <f ca="1">IF(AND($C33="Goal",AT$7&gt;=$F33,AT$7&lt;=$F33+$G33-1),2,IF(AND($C33="Milestone",AT$7&gt;=$F33,AT$7&lt;=$F33+$G33-1),1,""))</f>
        <v/>
      </c>
      <c r="AU33" s="40" t="str">
        <f ca="1">IF(AND($C33="Goal",AU$7&gt;=$F33,AU$7&lt;=$F33+$G33-1),2,IF(AND($C33="Milestone",AU$7&gt;=$F33,AU$7&lt;=$F33+$G33-1),1,""))</f>
        <v/>
      </c>
      <c r="AV33" s="40" t="str">
        <f ca="1">IF(AND($C33="Goal",AV$7&gt;=$F33,AV$7&lt;=$F33+$G33-1),2,IF(AND($C33="Milestone",AV$7&gt;=$F33,AV$7&lt;=$F33+$G33-1),1,""))</f>
        <v/>
      </c>
      <c r="AW33" s="40" t="str">
        <f ca="1">IF(AND($C33="Goal",AW$7&gt;=$F33,AW$7&lt;=$F33+$G33-1),2,IF(AND($C33="Milestone",AW$7&gt;=$F33,AW$7&lt;=$F33+$G33-1),1,""))</f>
        <v/>
      </c>
      <c r="AX33" s="40" t="str">
        <f ca="1">IF(AND($C33="Goal",AX$7&gt;=$F33,AX$7&lt;=$F33+$G33-1),2,IF(AND($C33="Milestone",AX$7&gt;=$F33,AX$7&lt;=$F33+$G33-1),1,""))</f>
        <v/>
      </c>
      <c r="AY33" s="40" t="str">
        <f ca="1">IF(AND($C33="Goal",AY$7&gt;=$F33,AY$7&lt;=$F33+$G33-1),2,IF(AND($C33="Milestone",AY$7&gt;=$F33,AY$7&lt;=$F33+$G33-1),1,""))</f>
        <v/>
      </c>
      <c r="AZ33" s="40" t="str">
        <f ca="1">IF(AND($C33="Goal",AZ$7&gt;=$F33,AZ$7&lt;=$F33+$G33-1),2,IF(AND($C33="Milestone",AZ$7&gt;=$F33,AZ$7&lt;=$F33+$G33-1),1,""))</f>
        <v/>
      </c>
      <c r="BA33" s="40" t="str">
        <f ca="1">IF(AND($C33="Goal",BA$7&gt;=$F33,BA$7&lt;=$F33+$G33-1),2,IF(AND($C33="Milestone",BA$7&gt;=$F33,BA$7&lt;=$F33+$G33-1),1,""))</f>
        <v/>
      </c>
      <c r="BB33" s="40" t="str">
        <f ca="1">IF(AND($C33="Goal",BB$7&gt;=$F33,BB$7&lt;=$F33+$G33-1),2,IF(AND($C33="Milestone",BB$7&gt;=$F33,BB$7&lt;=$F33+$G33-1),1,""))</f>
        <v/>
      </c>
      <c r="BC33" s="40" t="str">
        <f ca="1">IF(AND($C33="Goal",BC$7&gt;=$F33,BC$7&lt;=$F33+$G33-1),2,IF(AND($C33="Milestone",BC$7&gt;=$F33,BC$7&lt;=$F33+$G33-1),1,""))</f>
        <v/>
      </c>
      <c r="BD33" s="40" t="str">
        <f ca="1">IF(AND($C33="Goal",BD$7&gt;=$F33,BD$7&lt;=$F33+$G33-1),2,IF(AND($C33="Milestone",BD$7&gt;=$F33,BD$7&lt;=$F33+$G33-1),1,""))</f>
        <v/>
      </c>
      <c r="BE33" s="40" t="str">
        <f ca="1">IF(AND($C33="Goal",BE$7&gt;=$F33,BE$7&lt;=$F33+$G33-1),2,IF(AND($C33="Milestone",BE$7&gt;=$F33,BE$7&lt;=$F33+$G33-1),1,""))</f>
        <v/>
      </c>
      <c r="BF33" s="40" t="str">
        <f ca="1">IF(AND($C33="Goal",BF$7&gt;=$F33,BF$7&lt;=$F33+$G33-1),2,IF(AND($C33="Milestone",BF$7&gt;=$F33,BF$7&lt;=$F33+$G33-1),1,""))</f>
        <v/>
      </c>
      <c r="BG33" s="40" t="str">
        <f ca="1">IF(AND($C33="Goal",BG$7&gt;=$F33,BG$7&lt;=$F33+$G33-1),2,IF(AND($C33="Milestone",BG$7&gt;=$F33,BG$7&lt;=$F33+$G33-1),1,""))</f>
        <v/>
      </c>
      <c r="BH33" s="40" t="str">
        <f ca="1">IF(AND($C33="Goal",BH$7&gt;=$F33,BH$7&lt;=$F33+$G33-1),2,IF(AND($C33="Milestone",BH$7&gt;=$F33,BH$7&lt;=$F33+$G33-1),1,""))</f>
        <v/>
      </c>
      <c r="BI33" s="40" t="str">
        <f ca="1">IF(AND($C33="Goal",BI$7&gt;=$F33,BI$7&lt;=$F33+$G33-1),2,IF(AND($C33="Milestone",BI$7&gt;=$F33,BI$7&lt;=$F33+$G33-1),1,""))</f>
        <v/>
      </c>
      <c r="BJ33" s="40" t="str">
        <f ca="1">IF(AND($C33="Goal",BJ$7&gt;=$F33,BJ$7&lt;=$F33+$G33-1),2,IF(AND($C33="Milestone",BJ$7&gt;=$F33,BJ$7&lt;=$F33+$G33-1),1,""))</f>
        <v/>
      </c>
      <c r="BK33" s="40" t="str">
        <f ca="1">IF(AND($C33="Goal",BK$7&gt;=$F33,BK$7&lt;=$F33+$G33-1),2,IF(AND($C33="Milestone",BK$7&gt;=$F33,BK$7&lt;=$F33+$G33-1),1,""))</f>
        <v/>
      </c>
      <c r="BL33" s="40" t="str">
        <f ca="1">IF(AND($C33="Goal",BL$7&gt;=$F33,BL$7&lt;=$F33+$G33-1),2,IF(AND($C33="Milestone",BL$7&gt;=$F33,BL$7&lt;=$F33+$G33-1),1,""))</f>
        <v/>
      </c>
    </row>
    <row r="34" spans="1:65" s="31" customFormat="1" ht="40.15" customHeight="1" x14ac:dyDescent="0.25">
      <c r="A34" s="26"/>
      <c r="B34" s="44" t="s">
        <v>78</v>
      </c>
      <c r="C34" s="33"/>
      <c r="D34" s="33"/>
      <c r="E34" s="43"/>
      <c r="F34" s="42"/>
      <c r="G34" s="41"/>
      <c r="H34" s="33"/>
      <c r="I34" s="40" t="str">
        <f ca="1">IF(AND($C34="Goal",I$7&gt;=$F34,I$7&lt;=$F34+$G34-1),2,IF(AND($C34="Milestone",I$7&gt;=$F34,I$7&lt;=$F34+$G34-1),1,""))</f>
        <v/>
      </c>
      <c r="J34" s="40" t="str">
        <f ca="1">IF(AND($C34="Goal",J$7&gt;=$F34,J$7&lt;=$F34+$G34-1),2,IF(AND($C34="Milestone",J$7&gt;=$F34,J$7&lt;=$F34+$G34-1),1,""))</f>
        <v/>
      </c>
      <c r="K34" s="40" t="str">
        <f ca="1">IF(AND($C34="Goal",K$7&gt;=$F34,K$7&lt;=$F34+$G34-1),2,IF(AND($C34="Milestone",K$7&gt;=$F34,K$7&lt;=$F34+$G34-1),1,""))</f>
        <v/>
      </c>
      <c r="L34" s="40" t="str">
        <f ca="1">IF(AND($C34="Goal",L$7&gt;=$F34,L$7&lt;=$F34+$G34-1),2,IF(AND($C34="Milestone",L$7&gt;=$F34,L$7&lt;=$F34+$G34-1),1,""))</f>
        <v/>
      </c>
      <c r="M34" s="40" t="str">
        <f ca="1">IF(AND($C34="Goal",M$7&gt;=$F34,M$7&lt;=$F34+$G34-1),2,IF(AND($C34="Milestone",M$7&gt;=$F34,M$7&lt;=$F34+$G34-1),1,""))</f>
        <v/>
      </c>
      <c r="N34" s="40" t="str">
        <f ca="1">IF(AND($C34="Goal",N$7&gt;=$F34,N$7&lt;=$F34+$G34-1),2,IF(AND($C34="Milestone",N$7&gt;=$F34,N$7&lt;=$F34+$G34-1),1,""))</f>
        <v/>
      </c>
      <c r="O34" s="40" t="str">
        <f ca="1">IF(AND($C34="Goal",O$7&gt;=$F34,O$7&lt;=$F34+$G34-1),2,IF(AND($C34="Milestone",O$7&gt;=$F34,O$7&lt;=$F34+$G34-1),1,""))</f>
        <v/>
      </c>
      <c r="P34" s="40" t="str">
        <f ca="1">IF(AND($C34="Goal",P$7&gt;=$F34,P$7&lt;=$F34+$G34-1),2,IF(AND($C34="Milestone",P$7&gt;=$F34,P$7&lt;=$F34+$G34-1),1,""))</f>
        <v/>
      </c>
      <c r="Q34" s="40" t="str">
        <f ca="1">IF(AND($C34="Goal",Q$7&gt;=$F34,Q$7&lt;=$F34+$G34-1),2,IF(AND($C34="Milestone",Q$7&gt;=$F34,Q$7&lt;=$F34+$G34-1),1,""))</f>
        <v/>
      </c>
      <c r="R34" s="40" t="str">
        <f ca="1">IF(AND($C34="Goal",R$7&gt;=$F34,R$7&lt;=$F34+$G34-1),2,IF(AND($C34="Milestone",R$7&gt;=$F34,R$7&lt;=$F34+$G34-1),1,""))</f>
        <v/>
      </c>
      <c r="S34" s="40" t="str">
        <f ca="1">IF(AND($C34="Goal",S$7&gt;=$F34,S$7&lt;=$F34+$G34-1),2,IF(AND($C34="Milestone",S$7&gt;=$F34,S$7&lt;=$F34+$G34-1),1,""))</f>
        <v/>
      </c>
      <c r="T34" s="40" t="str">
        <f ca="1">IF(AND($C34="Goal",T$7&gt;=$F34,T$7&lt;=$F34+$G34-1),2,IF(AND($C34="Milestone",T$7&gt;=$F34,T$7&lt;=$F34+$G34-1),1,""))</f>
        <v/>
      </c>
      <c r="U34" s="40" t="str">
        <f ca="1">IF(AND($C34="Goal",U$7&gt;=$F34,U$7&lt;=$F34+$G34-1),2,IF(AND($C34="Milestone",U$7&gt;=$F34,U$7&lt;=$F34+$G34-1),1,""))</f>
        <v/>
      </c>
      <c r="V34" s="40" t="str">
        <f ca="1">IF(AND($C34="Goal",V$7&gt;=$F34,V$7&lt;=$F34+$G34-1),2,IF(AND($C34="Milestone",V$7&gt;=$F34,V$7&lt;=$F34+$G34-1),1,""))</f>
        <v/>
      </c>
      <c r="W34" s="40" t="str">
        <f ca="1">IF(AND($C34="Goal",W$7&gt;=$F34,W$7&lt;=$F34+$G34-1),2,IF(AND($C34="Milestone",W$7&gt;=$F34,W$7&lt;=$F34+$G34-1),1,""))</f>
        <v/>
      </c>
      <c r="X34" s="40" t="str">
        <f ca="1">IF(AND($C34="Goal",X$7&gt;=$F34,X$7&lt;=$F34+$G34-1),2,IF(AND($C34="Milestone",X$7&gt;=$F34,X$7&lt;=$F34+$G34-1),1,""))</f>
        <v/>
      </c>
      <c r="Y34" s="40" t="str">
        <f ca="1">IF(AND($C34="Goal",Y$7&gt;=$F34,Y$7&lt;=$F34+$G34-1),2,IF(AND($C34="Milestone",Y$7&gt;=$F34,Y$7&lt;=$F34+$G34-1),1,""))</f>
        <v/>
      </c>
      <c r="Z34" s="40" t="str">
        <f ca="1">IF(AND($C34="Goal",Z$7&gt;=$F34,Z$7&lt;=$F34+$G34-1),2,IF(AND($C34="Milestone",Z$7&gt;=$F34,Z$7&lt;=$F34+$G34-1),1,""))</f>
        <v/>
      </c>
      <c r="AA34" s="40" t="str">
        <f ca="1">IF(AND($C34="Goal",AA$7&gt;=$F34,AA$7&lt;=$F34+$G34-1),2,IF(AND($C34="Milestone",AA$7&gt;=$F34,AA$7&lt;=$F34+$G34-1),1,""))</f>
        <v/>
      </c>
      <c r="AB34" s="40" t="str">
        <f ca="1">IF(AND($C34="Goal",AB$7&gt;=$F34,AB$7&lt;=$F34+$G34-1),2,IF(AND($C34="Milestone",AB$7&gt;=$F34,AB$7&lt;=$F34+$G34-1),1,""))</f>
        <v/>
      </c>
      <c r="AC34" s="40" t="str">
        <f ca="1">IF(AND($C34="Goal",AC$7&gt;=$F34,AC$7&lt;=$F34+$G34-1),2,IF(AND($C34="Milestone",AC$7&gt;=$F34,AC$7&lt;=$F34+$G34-1),1,""))</f>
        <v/>
      </c>
      <c r="AD34" s="40" t="str">
        <f ca="1">IF(AND($C34="Goal",AD$7&gt;=$F34,AD$7&lt;=$F34+$G34-1),2,IF(AND($C34="Milestone",AD$7&gt;=$F34,AD$7&lt;=$F34+$G34-1),1,""))</f>
        <v/>
      </c>
      <c r="AE34" s="40" t="str">
        <f ca="1">IF(AND($C34="Goal",AE$7&gt;=$F34,AE$7&lt;=$F34+$G34-1),2,IF(AND($C34="Milestone",AE$7&gt;=$F34,AE$7&lt;=$F34+$G34-1),1,""))</f>
        <v/>
      </c>
      <c r="AF34" s="40" t="str">
        <f ca="1">IF(AND($C34="Goal",AF$7&gt;=$F34,AF$7&lt;=$F34+$G34-1),2,IF(AND($C34="Milestone",AF$7&gt;=$F34,AF$7&lt;=$F34+$G34-1),1,""))</f>
        <v/>
      </c>
      <c r="AG34" s="40" t="str">
        <f ca="1">IF(AND($C34="Goal",AG$7&gt;=$F34,AG$7&lt;=$F34+$G34-1),2,IF(AND($C34="Milestone",AG$7&gt;=$F34,AG$7&lt;=$F34+$G34-1),1,""))</f>
        <v/>
      </c>
      <c r="AH34" s="40" t="str">
        <f ca="1">IF(AND($C34="Goal",AH$7&gt;=$F34,AH$7&lt;=$F34+$G34-1),2,IF(AND($C34="Milestone",AH$7&gt;=$F34,AH$7&lt;=$F34+$G34-1),1,""))</f>
        <v/>
      </c>
      <c r="AI34" s="40" t="str">
        <f ca="1">IF(AND($C34="Goal",AI$7&gt;=$F34,AI$7&lt;=$F34+$G34-1),2,IF(AND($C34="Milestone",AI$7&gt;=$F34,AI$7&lt;=$F34+$G34-1),1,""))</f>
        <v/>
      </c>
      <c r="AJ34" s="40" t="str">
        <f ca="1">IF(AND($C34="Goal",AJ$7&gt;=$F34,AJ$7&lt;=$F34+$G34-1),2,IF(AND($C34="Milestone",AJ$7&gt;=$F34,AJ$7&lt;=$F34+$G34-1),1,""))</f>
        <v/>
      </c>
      <c r="AK34" s="40" t="str">
        <f ca="1">IF(AND($C34="Goal",AK$7&gt;=$F34,AK$7&lt;=$F34+$G34-1),2,IF(AND($C34="Milestone",AK$7&gt;=$F34,AK$7&lt;=$F34+$G34-1),1,""))</f>
        <v/>
      </c>
      <c r="AL34" s="40" t="str">
        <f ca="1">IF(AND($C34="Goal",AL$7&gt;=$F34,AL$7&lt;=$F34+$G34-1),2,IF(AND($C34="Milestone",AL$7&gt;=$F34,AL$7&lt;=$F34+$G34-1),1,""))</f>
        <v/>
      </c>
      <c r="AM34" s="40" t="str">
        <f ca="1">IF(AND($C34="Goal",AM$7&gt;=$F34,AM$7&lt;=$F34+$G34-1),2,IF(AND($C34="Milestone",AM$7&gt;=$F34,AM$7&lt;=$F34+$G34-1),1,""))</f>
        <v/>
      </c>
      <c r="AN34" s="40" t="str">
        <f ca="1">IF(AND($C34="Goal",AN$7&gt;=$F34,AN$7&lt;=$F34+$G34-1),2,IF(AND($C34="Milestone",AN$7&gt;=$F34,AN$7&lt;=$F34+$G34-1),1,""))</f>
        <v/>
      </c>
      <c r="AO34" s="40" t="str">
        <f ca="1">IF(AND($C34="Goal",AO$7&gt;=$F34,AO$7&lt;=$F34+$G34-1),2,IF(AND($C34="Milestone",AO$7&gt;=$F34,AO$7&lt;=$F34+$G34-1),1,""))</f>
        <v/>
      </c>
      <c r="AP34" s="40" t="str">
        <f ca="1">IF(AND($C34="Goal",AP$7&gt;=$F34,AP$7&lt;=$F34+$G34-1),2,IF(AND($C34="Milestone",AP$7&gt;=$F34,AP$7&lt;=$F34+$G34-1),1,""))</f>
        <v/>
      </c>
      <c r="AQ34" s="40" t="str">
        <f ca="1">IF(AND($C34="Goal",AQ$7&gt;=$F34,AQ$7&lt;=$F34+$G34-1),2,IF(AND($C34="Milestone",AQ$7&gt;=$F34,AQ$7&lt;=$F34+$G34-1),1,""))</f>
        <v/>
      </c>
      <c r="AR34" s="40" t="str">
        <f ca="1">IF(AND($C34="Goal",AR$7&gt;=$F34,AR$7&lt;=$F34+$G34-1),2,IF(AND($C34="Milestone",AR$7&gt;=$F34,AR$7&lt;=$F34+$G34-1),1,""))</f>
        <v/>
      </c>
      <c r="AS34" s="40" t="str">
        <f ca="1">IF(AND($C34="Goal",AS$7&gt;=$F34,AS$7&lt;=$F34+$G34-1),2,IF(AND($C34="Milestone",AS$7&gt;=$F34,AS$7&lt;=$F34+$G34-1),1,""))</f>
        <v/>
      </c>
      <c r="AT34" s="40" t="str">
        <f ca="1">IF(AND($C34="Goal",AT$7&gt;=$F34,AT$7&lt;=$F34+$G34-1),2,IF(AND($C34="Milestone",AT$7&gt;=$F34,AT$7&lt;=$F34+$G34-1),1,""))</f>
        <v/>
      </c>
      <c r="AU34" s="40" t="str">
        <f ca="1">IF(AND($C34="Goal",AU$7&gt;=$F34,AU$7&lt;=$F34+$G34-1),2,IF(AND($C34="Milestone",AU$7&gt;=$F34,AU$7&lt;=$F34+$G34-1),1,""))</f>
        <v/>
      </c>
      <c r="AV34" s="40" t="str">
        <f ca="1">IF(AND($C34="Goal",AV$7&gt;=$F34,AV$7&lt;=$F34+$G34-1),2,IF(AND($C34="Milestone",AV$7&gt;=$F34,AV$7&lt;=$F34+$G34-1),1,""))</f>
        <v/>
      </c>
      <c r="AW34" s="40" t="str">
        <f ca="1">IF(AND($C34="Goal",AW$7&gt;=$F34,AW$7&lt;=$F34+$G34-1),2,IF(AND($C34="Milestone",AW$7&gt;=$F34,AW$7&lt;=$F34+$G34-1),1,""))</f>
        <v/>
      </c>
      <c r="AX34" s="40" t="str">
        <f ca="1">IF(AND($C34="Goal",AX$7&gt;=$F34,AX$7&lt;=$F34+$G34-1),2,IF(AND($C34="Milestone",AX$7&gt;=$F34,AX$7&lt;=$F34+$G34-1),1,""))</f>
        <v/>
      </c>
      <c r="AY34" s="40" t="str">
        <f ca="1">IF(AND($C34="Goal",AY$7&gt;=$F34,AY$7&lt;=$F34+$G34-1),2,IF(AND($C34="Milestone",AY$7&gt;=$F34,AY$7&lt;=$F34+$G34-1),1,""))</f>
        <v/>
      </c>
      <c r="AZ34" s="40" t="str">
        <f ca="1">IF(AND($C34="Goal",AZ$7&gt;=$F34,AZ$7&lt;=$F34+$G34-1),2,IF(AND($C34="Milestone",AZ$7&gt;=$F34,AZ$7&lt;=$F34+$G34-1),1,""))</f>
        <v/>
      </c>
      <c r="BA34" s="40" t="str">
        <f ca="1">IF(AND($C34="Goal",BA$7&gt;=$F34,BA$7&lt;=$F34+$G34-1),2,IF(AND($C34="Milestone",BA$7&gt;=$F34,BA$7&lt;=$F34+$G34-1),1,""))</f>
        <v/>
      </c>
      <c r="BB34" s="40" t="str">
        <f ca="1">IF(AND($C34="Goal",BB$7&gt;=$F34,BB$7&lt;=$F34+$G34-1),2,IF(AND($C34="Milestone",BB$7&gt;=$F34,BB$7&lt;=$F34+$G34-1),1,""))</f>
        <v/>
      </c>
      <c r="BC34" s="40" t="str">
        <f ca="1">IF(AND($C34="Goal",BC$7&gt;=$F34,BC$7&lt;=$F34+$G34-1),2,IF(AND($C34="Milestone",BC$7&gt;=$F34,BC$7&lt;=$F34+$G34-1),1,""))</f>
        <v/>
      </c>
      <c r="BD34" s="40" t="str">
        <f ca="1">IF(AND($C34="Goal",BD$7&gt;=$F34,BD$7&lt;=$F34+$G34-1),2,IF(AND($C34="Milestone",BD$7&gt;=$F34,BD$7&lt;=$F34+$G34-1),1,""))</f>
        <v/>
      </c>
      <c r="BE34" s="40" t="str">
        <f ca="1">IF(AND($C34="Goal",BE$7&gt;=$F34,BE$7&lt;=$F34+$G34-1),2,IF(AND($C34="Milestone",BE$7&gt;=$F34,BE$7&lt;=$F34+$G34-1),1,""))</f>
        <v/>
      </c>
      <c r="BF34" s="40" t="str">
        <f ca="1">IF(AND($C34="Goal",BF$7&gt;=$F34,BF$7&lt;=$F34+$G34-1),2,IF(AND($C34="Milestone",BF$7&gt;=$F34,BF$7&lt;=$F34+$G34-1),1,""))</f>
        <v/>
      </c>
      <c r="BG34" s="40" t="str">
        <f ca="1">IF(AND($C34="Goal",BG$7&gt;=$F34,BG$7&lt;=$F34+$G34-1),2,IF(AND($C34="Milestone",BG$7&gt;=$F34,BG$7&lt;=$F34+$G34-1),1,""))</f>
        <v/>
      </c>
      <c r="BH34" s="40" t="str">
        <f ca="1">IF(AND($C34="Goal",BH$7&gt;=$F34,BH$7&lt;=$F34+$G34-1),2,IF(AND($C34="Milestone",BH$7&gt;=$F34,BH$7&lt;=$F34+$G34-1),1,""))</f>
        <v/>
      </c>
      <c r="BI34" s="40" t="str">
        <f ca="1">IF(AND($C34="Goal",BI$7&gt;=$F34,BI$7&lt;=$F34+$G34-1),2,IF(AND($C34="Milestone",BI$7&gt;=$F34,BI$7&lt;=$F34+$G34-1),1,""))</f>
        <v/>
      </c>
      <c r="BJ34" s="40" t="str">
        <f ca="1">IF(AND($C34="Goal",BJ$7&gt;=$F34,BJ$7&lt;=$F34+$G34-1),2,IF(AND($C34="Milestone",BJ$7&gt;=$F34,BJ$7&lt;=$F34+$G34-1),1,""))</f>
        <v/>
      </c>
      <c r="BK34" s="40" t="str">
        <f ca="1">IF(AND($C34="Goal",BK$7&gt;=$F34,BK$7&lt;=$F34+$G34-1),2,IF(AND($C34="Milestone",BK$7&gt;=$F34,BK$7&lt;=$F34+$G34-1),1,""))</f>
        <v/>
      </c>
      <c r="BL34" s="40" t="str">
        <f ca="1">IF(AND($C34="Goal",BL$7&gt;=$F34,BL$7&lt;=$F34+$G34-1),2,IF(AND($C34="Milestone",BL$7&gt;=$F34,BL$7&lt;=$F34+$G34-1),1,""))</f>
        <v/>
      </c>
    </row>
    <row r="35" spans="1:65" s="31" customFormat="1" ht="40.15" customHeight="1" x14ac:dyDescent="0.25">
      <c r="A35" s="26"/>
      <c r="B35" s="44"/>
      <c r="C35" s="33"/>
      <c r="D35" s="33"/>
      <c r="E35" s="43"/>
      <c r="F35" s="42"/>
      <c r="G35" s="41"/>
      <c r="H35" s="33"/>
      <c r="I35" s="40" t="str">
        <f ca="1">IF(AND($C35="Goal",I$7&gt;=$F35,I$7&lt;=$F35+$G35-1),2,IF(AND($C35="Milestone",I$7&gt;=$F35,I$7&lt;=$F35+$G35-1),1,""))</f>
        <v/>
      </c>
      <c r="J35" s="40" t="str">
        <f ca="1">IF(AND($C35="Goal",J$7&gt;=$F35,J$7&lt;=$F35+$G35-1),2,IF(AND($C35="Milestone",J$7&gt;=$F35,J$7&lt;=$F35+$G35-1),1,""))</f>
        <v/>
      </c>
      <c r="K35" s="40" t="str">
        <f ca="1">IF(AND($C35="Goal",K$7&gt;=$F35,K$7&lt;=$F35+$G35-1),2,IF(AND($C35="Milestone",K$7&gt;=$F35,K$7&lt;=$F35+$G35-1),1,""))</f>
        <v/>
      </c>
      <c r="L35" s="40" t="str">
        <f ca="1">IF(AND($C35="Goal",L$7&gt;=$F35,L$7&lt;=$F35+$G35-1),2,IF(AND($C35="Milestone",L$7&gt;=$F35,L$7&lt;=$F35+$G35-1),1,""))</f>
        <v/>
      </c>
      <c r="M35" s="40" t="str">
        <f ca="1">IF(AND($C35="Goal",M$7&gt;=$F35,M$7&lt;=$F35+$G35-1),2,IF(AND($C35="Milestone",M$7&gt;=$F35,M$7&lt;=$F35+$G35-1),1,""))</f>
        <v/>
      </c>
      <c r="N35" s="40" t="str">
        <f ca="1">IF(AND($C35="Goal",N$7&gt;=$F35,N$7&lt;=$F35+$G35-1),2,IF(AND($C35="Milestone",N$7&gt;=$F35,N$7&lt;=$F35+$G35-1),1,""))</f>
        <v/>
      </c>
      <c r="O35" s="40" t="str">
        <f ca="1">IF(AND($C35="Goal",O$7&gt;=$F35,O$7&lt;=$F35+$G35-1),2,IF(AND($C35="Milestone",O$7&gt;=$F35,O$7&lt;=$F35+$G35-1),1,""))</f>
        <v/>
      </c>
      <c r="P35" s="40" t="str">
        <f ca="1">IF(AND($C35="Goal",P$7&gt;=$F35,P$7&lt;=$F35+$G35-1),2,IF(AND($C35="Milestone",P$7&gt;=$F35,P$7&lt;=$F35+$G35-1),1,""))</f>
        <v/>
      </c>
      <c r="Q35" s="40" t="str">
        <f ca="1">IF(AND($C35="Goal",Q$7&gt;=$F35,Q$7&lt;=$F35+$G35-1),2,IF(AND($C35="Milestone",Q$7&gt;=$F35,Q$7&lt;=$F35+$G35-1),1,""))</f>
        <v/>
      </c>
      <c r="R35" s="40" t="str">
        <f ca="1">IF(AND($C35="Goal",R$7&gt;=$F35,R$7&lt;=$F35+$G35-1),2,IF(AND($C35="Milestone",R$7&gt;=$F35,R$7&lt;=$F35+$G35-1),1,""))</f>
        <v/>
      </c>
      <c r="S35" s="40" t="str">
        <f ca="1">IF(AND($C35="Goal",S$7&gt;=$F35,S$7&lt;=$F35+$G35-1),2,IF(AND($C35="Milestone",S$7&gt;=$F35,S$7&lt;=$F35+$G35-1),1,""))</f>
        <v/>
      </c>
      <c r="T35" s="40" t="str">
        <f ca="1">IF(AND($C35="Goal",T$7&gt;=$F35,T$7&lt;=$F35+$G35-1),2,IF(AND($C35="Milestone",T$7&gt;=$F35,T$7&lt;=$F35+$G35-1),1,""))</f>
        <v/>
      </c>
      <c r="U35" s="40" t="str">
        <f ca="1">IF(AND($C35="Goal",U$7&gt;=$F35,U$7&lt;=$F35+$G35-1),2,IF(AND($C35="Milestone",U$7&gt;=$F35,U$7&lt;=$F35+$G35-1),1,""))</f>
        <v/>
      </c>
      <c r="V35" s="40" t="str">
        <f ca="1">IF(AND($C35="Goal",V$7&gt;=$F35,V$7&lt;=$F35+$G35-1),2,IF(AND($C35="Milestone",V$7&gt;=$F35,V$7&lt;=$F35+$G35-1),1,""))</f>
        <v/>
      </c>
      <c r="W35" s="40" t="str">
        <f ca="1">IF(AND($C35="Goal",W$7&gt;=$F35,W$7&lt;=$F35+$G35-1),2,IF(AND($C35="Milestone",W$7&gt;=$F35,W$7&lt;=$F35+$G35-1),1,""))</f>
        <v/>
      </c>
      <c r="X35" s="40" t="str">
        <f ca="1">IF(AND($C35="Goal",X$7&gt;=$F35,X$7&lt;=$F35+$G35-1),2,IF(AND($C35="Milestone",X$7&gt;=$F35,X$7&lt;=$F35+$G35-1),1,""))</f>
        <v/>
      </c>
      <c r="Y35" s="40" t="str">
        <f ca="1">IF(AND($C35="Goal",Y$7&gt;=$F35,Y$7&lt;=$F35+$G35-1),2,IF(AND($C35="Milestone",Y$7&gt;=$F35,Y$7&lt;=$F35+$G35-1),1,""))</f>
        <v/>
      </c>
      <c r="Z35" s="40" t="str">
        <f ca="1">IF(AND($C35="Goal",Z$7&gt;=$F35,Z$7&lt;=$F35+$G35-1),2,IF(AND($C35="Milestone",Z$7&gt;=$F35,Z$7&lt;=$F35+$G35-1),1,""))</f>
        <v/>
      </c>
      <c r="AA35" s="40" t="str">
        <f ca="1">IF(AND($C35="Goal",AA$7&gt;=$F35,AA$7&lt;=$F35+$G35-1),2,IF(AND($C35="Milestone",AA$7&gt;=$F35,AA$7&lt;=$F35+$G35-1),1,""))</f>
        <v/>
      </c>
      <c r="AB35" s="40" t="str">
        <f ca="1">IF(AND($C35="Goal",AB$7&gt;=$F35,AB$7&lt;=$F35+$G35-1),2,IF(AND($C35="Milestone",AB$7&gt;=$F35,AB$7&lt;=$F35+$G35-1),1,""))</f>
        <v/>
      </c>
      <c r="AC35" s="40" t="str">
        <f ca="1">IF(AND($C35="Goal",AC$7&gt;=$F35,AC$7&lt;=$F35+$G35-1),2,IF(AND($C35="Milestone",AC$7&gt;=$F35,AC$7&lt;=$F35+$G35-1),1,""))</f>
        <v/>
      </c>
      <c r="AD35" s="40" t="str">
        <f ca="1">IF(AND($C35="Goal",AD$7&gt;=$F35,AD$7&lt;=$F35+$G35-1),2,IF(AND($C35="Milestone",AD$7&gt;=$F35,AD$7&lt;=$F35+$G35-1),1,""))</f>
        <v/>
      </c>
      <c r="AE35" s="40" t="str">
        <f ca="1">IF(AND($C35="Goal",AE$7&gt;=$F35,AE$7&lt;=$F35+$G35-1),2,IF(AND($C35="Milestone",AE$7&gt;=$F35,AE$7&lt;=$F35+$G35-1),1,""))</f>
        <v/>
      </c>
      <c r="AF35" s="40" t="str">
        <f ca="1">IF(AND($C35="Goal",AF$7&gt;=$F35,AF$7&lt;=$F35+$G35-1),2,IF(AND($C35="Milestone",AF$7&gt;=$F35,AF$7&lt;=$F35+$G35-1),1,""))</f>
        <v/>
      </c>
      <c r="AG35" s="40" t="str">
        <f ca="1">IF(AND($C35="Goal",AG$7&gt;=$F35,AG$7&lt;=$F35+$G35-1),2,IF(AND($C35="Milestone",AG$7&gt;=$F35,AG$7&lt;=$F35+$G35-1),1,""))</f>
        <v/>
      </c>
      <c r="AH35" s="40" t="str">
        <f ca="1">IF(AND($C35="Goal",AH$7&gt;=$F35,AH$7&lt;=$F35+$G35-1),2,IF(AND($C35="Milestone",AH$7&gt;=$F35,AH$7&lt;=$F35+$G35-1),1,""))</f>
        <v/>
      </c>
      <c r="AI35" s="40" t="str">
        <f ca="1">IF(AND($C35="Goal",AI$7&gt;=$F35,AI$7&lt;=$F35+$G35-1),2,IF(AND($C35="Milestone",AI$7&gt;=$F35,AI$7&lt;=$F35+$G35-1),1,""))</f>
        <v/>
      </c>
      <c r="AJ35" s="40" t="str">
        <f ca="1">IF(AND($C35="Goal",AJ$7&gt;=$F35,AJ$7&lt;=$F35+$G35-1),2,IF(AND($C35="Milestone",AJ$7&gt;=$F35,AJ$7&lt;=$F35+$G35-1),1,""))</f>
        <v/>
      </c>
      <c r="AK35" s="40" t="str">
        <f ca="1">IF(AND($C35="Goal",AK$7&gt;=$F35,AK$7&lt;=$F35+$G35-1),2,IF(AND($C35="Milestone",AK$7&gt;=$F35,AK$7&lt;=$F35+$G35-1),1,""))</f>
        <v/>
      </c>
      <c r="AL35" s="40" t="str">
        <f ca="1">IF(AND($C35="Goal",AL$7&gt;=$F35,AL$7&lt;=$F35+$G35-1),2,IF(AND($C35="Milestone",AL$7&gt;=$F35,AL$7&lt;=$F35+$G35-1),1,""))</f>
        <v/>
      </c>
      <c r="AM35" s="40" t="str">
        <f ca="1">IF(AND($C35="Goal",AM$7&gt;=$F35,AM$7&lt;=$F35+$G35-1),2,IF(AND($C35="Milestone",AM$7&gt;=$F35,AM$7&lt;=$F35+$G35-1),1,""))</f>
        <v/>
      </c>
      <c r="AN35" s="40" t="str">
        <f ca="1">IF(AND($C35="Goal",AN$7&gt;=$F35,AN$7&lt;=$F35+$G35-1),2,IF(AND($C35="Milestone",AN$7&gt;=$F35,AN$7&lt;=$F35+$G35-1),1,""))</f>
        <v/>
      </c>
      <c r="AO35" s="40" t="str">
        <f ca="1">IF(AND($C35="Goal",AO$7&gt;=$F35,AO$7&lt;=$F35+$G35-1),2,IF(AND($C35="Milestone",AO$7&gt;=$F35,AO$7&lt;=$F35+$G35-1),1,""))</f>
        <v/>
      </c>
      <c r="AP35" s="40" t="str">
        <f ca="1">IF(AND($C35="Goal",AP$7&gt;=$F35,AP$7&lt;=$F35+$G35-1),2,IF(AND($C35="Milestone",AP$7&gt;=$F35,AP$7&lt;=$F35+$G35-1),1,""))</f>
        <v/>
      </c>
      <c r="AQ35" s="40" t="str">
        <f ca="1">IF(AND($C35="Goal",AQ$7&gt;=$F35,AQ$7&lt;=$F35+$G35-1),2,IF(AND($C35="Milestone",AQ$7&gt;=$F35,AQ$7&lt;=$F35+$G35-1),1,""))</f>
        <v/>
      </c>
      <c r="AR35" s="40" t="str">
        <f ca="1">IF(AND($C35="Goal",AR$7&gt;=$F35,AR$7&lt;=$F35+$G35-1),2,IF(AND($C35="Milestone",AR$7&gt;=$F35,AR$7&lt;=$F35+$G35-1),1,""))</f>
        <v/>
      </c>
      <c r="AS35" s="40" t="str">
        <f ca="1">IF(AND($C35="Goal",AS$7&gt;=$F35,AS$7&lt;=$F35+$G35-1),2,IF(AND($C35="Milestone",AS$7&gt;=$F35,AS$7&lt;=$F35+$G35-1),1,""))</f>
        <v/>
      </c>
      <c r="AT35" s="40" t="str">
        <f ca="1">IF(AND($C35="Goal",AT$7&gt;=$F35,AT$7&lt;=$F35+$G35-1),2,IF(AND($C35="Milestone",AT$7&gt;=$F35,AT$7&lt;=$F35+$G35-1),1,""))</f>
        <v/>
      </c>
      <c r="AU35" s="40" t="str">
        <f ca="1">IF(AND($C35="Goal",AU$7&gt;=$F35,AU$7&lt;=$F35+$G35-1),2,IF(AND($C35="Milestone",AU$7&gt;=$F35,AU$7&lt;=$F35+$G35-1),1,""))</f>
        <v/>
      </c>
      <c r="AV35" s="40" t="str">
        <f ca="1">IF(AND($C35="Goal",AV$7&gt;=$F35,AV$7&lt;=$F35+$G35-1),2,IF(AND($C35="Milestone",AV$7&gt;=$F35,AV$7&lt;=$F35+$G35-1),1,""))</f>
        <v/>
      </c>
      <c r="AW35" s="40" t="str">
        <f ca="1">IF(AND($C35="Goal",AW$7&gt;=$F35,AW$7&lt;=$F35+$G35-1),2,IF(AND($C35="Milestone",AW$7&gt;=$F35,AW$7&lt;=$F35+$G35-1),1,""))</f>
        <v/>
      </c>
      <c r="AX35" s="40" t="str">
        <f ca="1">IF(AND($C35="Goal",AX$7&gt;=$F35,AX$7&lt;=$F35+$G35-1),2,IF(AND($C35="Milestone",AX$7&gt;=$F35,AX$7&lt;=$F35+$G35-1),1,""))</f>
        <v/>
      </c>
      <c r="AY35" s="40" t="str">
        <f ca="1">IF(AND($C35="Goal",AY$7&gt;=$F35,AY$7&lt;=$F35+$G35-1),2,IF(AND($C35="Milestone",AY$7&gt;=$F35,AY$7&lt;=$F35+$G35-1),1,""))</f>
        <v/>
      </c>
      <c r="AZ35" s="40" t="str">
        <f ca="1">IF(AND($C35="Goal",AZ$7&gt;=$F35,AZ$7&lt;=$F35+$G35-1),2,IF(AND($C35="Milestone",AZ$7&gt;=$F35,AZ$7&lt;=$F35+$G35-1),1,""))</f>
        <v/>
      </c>
      <c r="BA35" s="40" t="str">
        <f ca="1">IF(AND($C35="Goal",BA$7&gt;=$F35,BA$7&lt;=$F35+$G35-1),2,IF(AND($C35="Milestone",BA$7&gt;=$F35,BA$7&lt;=$F35+$G35-1),1,""))</f>
        <v/>
      </c>
      <c r="BB35" s="40" t="str">
        <f ca="1">IF(AND($C35="Goal",BB$7&gt;=$F35,BB$7&lt;=$F35+$G35-1),2,IF(AND($C35="Milestone",BB$7&gt;=$F35,BB$7&lt;=$F35+$G35-1),1,""))</f>
        <v/>
      </c>
      <c r="BC35" s="40" t="str">
        <f ca="1">IF(AND($C35="Goal",BC$7&gt;=$F35,BC$7&lt;=$F35+$G35-1),2,IF(AND($C35="Milestone",BC$7&gt;=$F35,BC$7&lt;=$F35+$G35-1),1,""))</f>
        <v/>
      </c>
      <c r="BD35" s="40" t="str">
        <f ca="1">IF(AND($C35="Goal",BD$7&gt;=$F35,BD$7&lt;=$F35+$G35-1),2,IF(AND($C35="Milestone",BD$7&gt;=$F35,BD$7&lt;=$F35+$G35-1),1,""))</f>
        <v/>
      </c>
      <c r="BE35" s="40" t="str">
        <f ca="1">IF(AND($C35="Goal",BE$7&gt;=$F35,BE$7&lt;=$F35+$G35-1),2,IF(AND($C35="Milestone",BE$7&gt;=$F35,BE$7&lt;=$F35+$G35-1),1,""))</f>
        <v/>
      </c>
      <c r="BF35" s="40" t="str">
        <f ca="1">IF(AND($C35="Goal",BF$7&gt;=$F35,BF$7&lt;=$F35+$G35-1),2,IF(AND($C35="Milestone",BF$7&gt;=$F35,BF$7&lt;=$F35+$G35-1),1,""))</f>
        <v/>
      </c>
      <c r="BG35" s="40" t="str">
        <f ca="1">IF(AND($C35="Goal",BG$7&gt;=$F35,BG$7&lt;=$F35+$G35-1),2,IF(AND($C35="Milestone",BG$7&gt;=$F35,BG$7&lt;=$F35+$G35-1),1,""))</f>
        <v/>
      </c>
      <c r="BH35" s="40" t="str">
        <f ca="1">IF(AND($C35="Goal",BH$7&gt;=$F35,BH$7&lt;=$F35+$G35-1),2,IF(AND($C35="Milestone",BH$7&gt;=$F35,BH$7&lt;=$F35+$G35-1),1,""))</f>
        <v/>
      </c>
      <c r="BI35" s="40" t="str">
        <f ca="1">IF(AND($C35="Goal",BI$7&gt;=$F35,BI$7&lt;=$F35+$G35-1),2,IF(AND($C35="Milestone",BI$7&gt;=$F35,BI$7&lt;=$F35+$G35-1),1,""))</f>
        <v/>
      </c>
      <c r="BJ35" s="40" t="str">
        <f ca="1">IF(AND($C35="Goal",BJ$7&gt;=$F35,BJ$7&lt;=$F35+$G35-1),2,IF(AND($C35="Milestone",BJ$7&gt;=$F35,BJ$7&lt;=$F35+$G35-1),1,""))</f>
        <v/>
      </c>
      <c r="BK35" s="40" t="str">
        <f ca="1">IF(AND($C35="Goal",BK$7&gt;=$F35,BK$7&lt;=$F35+$G35-1),2,IF(AND($C35="Milestone",BK$7&gt;=$F35,BK$7&lt;=$F35+$G35-1),1,""))</f>
        <v/>
      </c>
      <c r="BL35" s="40" t="str">
        <f ca="1">IF(AND($C35="Goal",BL$7&gt;=$F35,BL$7&lt;=$F35+$G35-1),2,IF(AND($C35="Milestone",BL$7&gt;=$F35,BL$7&lt;=$F35+$G35-1),1,""))</f>
        <v/>
      </c>
      <c r="BM35" s="39"/>
    </row>
    <row r="36" spans="1:65" s="31" customFormat="1" ht="40.15" customHeight="1" x14ac:dyDescent="0.25">
      <c r="A36" s="38"/>
      <c r="B36" s="37" t="s">
        <v>77</v>
      </c>
      <c r="C36" s="33"/>
      <c r="D36" s="33"/>
      <c r="E36" s="36"/>
      <c r="F36" s="35"/>
      <c r="G36" s="34"/>
      <c r="H36" s="33"/>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row>
    <row r="37" spans="1:65" ht="30" customHeight="1" x14ac:dyDescent="0.25">
      <c r="D37" s="30"/>
      <c r="G37" s="29"/>
      <c r="H37" s="28"/>
    </row>
    <row r="38" spans="1:65" ht="30" customHeight="1" x14ac:dyDescent="0.25">
      <c r="D38" s="27"/>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{DAB76FFF-0D62-4DD2-BD92-B445EF374334}</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allowBlank="1" showInputMessage="1" showErrorMessage="1" prompt="This is an empty row" sqref="A35" xr:uid="{60F6BB2A-523D-41BA-B324-85E19FB9FF7E}"/>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type="list" allowBlank="1" showInputMessage="1" sqref="C11" xr:uid="{218D9212-09C8-4DA2-9014-64503951B170}">
      <formula1>"Goal,Milestone,On Track, Low Risk, Med Risk, High Risk"</formula1>
    </dataValidation>
    <dataValidation type="list" allowBlank="1" showInputMessage="1" showErrorMessage="1" sqref="C10 C12:C35" xr:uid="{12A8278F-D51D-4B98-A311-DB5FCD18D214}">
      <formula1>"Goal,Milestone,On Track, Low Risk, Med Risk, High Risk"</formula1>
    </dataValidation>
    <dataValidation type="whole" operator="greaterThanOrEqual" allowBlank="1" showInputMessage="1" promptTitle="Scrolling Increment" prompt="Changing this number will scroll the Gantt Chart view." sqref="C7" xr:uid="{662A47A0-7258-440E-8D71-BC54CBC9C651}">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AB76FFF-0D62-4DD2-BD92-B445EF37433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A92DEC6-7493-4005-8B93-E6A8D4F9D45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FF02FC0B-395F-4A00-941C-DAEE5A841BCE}">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23FA-EB25-4C48-8978-A9F8093B97D4}">
  <dimension ref="A1:T201"/>
  <sheetViews>
    <sheetView showGridLines="0" workbookViewId="0">
      <selection activeCell="H24" sqref="H24"/>
    </sheetView>
  </sheetViews>
  <sheetFormatPr defaultRowHeight="15" x14ac:dyDescent="0.25"/>
  <cols>
    <col min="1" max="1" width="15.7109375" customWidth="1"/>
    <col min="2" max="2" width="11.28515625" customWidth="1"/>
    <col min="3" max="3" width="7.42578125" customWidth="1"/>
    <col min="4" max="4" width="16.140625" customWidth="1"/>
    <col min="5" max="5" width="14.5703125" customWidth="1"/>
    <col min="6" max="6" width="5" customWidth="1"/>
    <col min="7" max="7" width="16" customWidth="1"/>
    <col min="8" max="8" width="19.5703125" customWidth="1"/>
    <col min="11" max="11" width="9.5703125" customWidth="1"/>
    <col min="16" max="16" width="11" customWidth="1"/>
    <col min="17" max="17" width="5.28515625" customWidth="1"/>
    <col min="18" max="18" width="14.5703125" customWidth="1"/>
    <col min="19" max="19" width="8.7109375" customWidth="1"/>
  </cols>
  <sheetData>
    <row r="1" spans="1:20" x14ac:dyDescent="0.25">
      <c r="A1" s="105" t="s">
        <v>147</v>
      </c>
      <c r="D1" s="105" t="s">
        <v>146</v>
      </c>
      <c r="G1" s="105" t="s">
        <v>145</v>
      </c>
      <c r="H1" s="105"/>
      <c r="K1" s="114" t="s">
        <v>159</v>
      </c>
      <c r="L1" s="113" t="s">
        <v>158</v>
      </c>
      <c r="O1" s="113" t="s">
        <v>151</v>
      </c>
      <c r="P1">
        <f>ROUND(AVERAGE(L2:L201),0)</f>
        <v>69</v>
      </c>
      <c r="R1" s="113" t="s">
        <v>155</v>
      </c>
      <c r="S1" s="113" t="s">
        <v>157</v>
      </c>
      <c r="T1" s="113" t="s">
        <v>156</v>
      </c>
    </row>
    <row r="2" spans="1:20" x14ac:dyDescent="0.25">
      <c r="A2" s="104" t="s">
        <v>144</v>
      </c>
      <c r="B2" s="103" t="s">
        <v>143</v>
      </c>
      <c r="C2" s="1"/>
      <c r="D2" s="104" t="s">
        <v>142</v>
      </c>
      <c r="E2" s="103" t="s">
        <v>138</v>
      </c>
      <c r="F2" s="1"/>
      <c r="G2" s="104" t="s">
        <v>141</v>
      </c>
      <c r="H2" s="103" t="s">
        <v>140</v>
      </c>
      <c r="K2" s="109">
        <v>1</v>
      </c>
      <c r="L2" s="108">
        <v>74</v>
      </c>
      <c r="O2" s="113" t="s">
        <v>155</v>
      </c>
      <c r="P2">
        <f>(ROUND(_xlfn.STDEV.P(L2:L201),0))</f>
        <v>16</v>
      </c>
      <c r="R2" t="s">
        <v>154</v>
      </c>
      <c r="S2">
        <f>S3-$P$2</f>
        <v>21</v>
      </c>
      <c r="T2" s="112">
        <v>0</v>
      </c>
    </row>
    <row r="3" spans="1:20" x14ac:dyDescent="0.25">
      <c r="A3" s="100" t="s">
        <v>139</v>
      </c>
      <c r="B3" s="99">
        <v>20</v>
      </c>
      <c r="C3" s="1"/>
      <c r="D3" s="100" t="s">
        <v>138</v>
      </c>
      <c r="E3" s="99">
        <v>10</v>
      </c>
      <c r="F3" s="1"/>
      <c r="G3" s="100" t="s">
        <v>137</v>
      </c>
      <c r="H3" s="99">
        <v>20</v>
      </c>
      <c r="K3" s="111">
        <v>2</v>
      </c>
      <c r="L3" s="110">
        <v>65</v>
      </c>
      <c r="R3" t="s">
        <v>153</v>
      </c>
      <c r="S3">
        <f>S4-$P$2</f>
        <v>37</v>
      </c>
      <c r="T3" s="112">
        <v>0</v>
      </c>
    </row>
    <row r="4" spans="1:20" x14ac:dyDescent="0.25">
      <c r="A4" s="102" t="s">
        <v>136</v>
      </c>
      <c r="B4" s="101">
        <v>20</v>
      </c>
      <c r="C4" s="1"/>
      <c r="D4" s="102" t="s">
        <v>135</v>
      </c>
      <c r="E4" s="101">
        <v>1</v>
      </c>
      <c r="F4" s="1"/>
      <c r="G4" s="102" t="s">
        <v>134</v>
      </c>
      <c r="H4" s="101">
        <v>63</v>
      </c>
      <c r="K4" s="109">
        <v>3</v>
      </c>
      <c r="L4" s="108">
        <v>88</v>
      </c>
      <c r="O4">
        <v>1</v>
      </c>
      <c r="P4">
        <f>_xlfn.NORM.DIST(O4,$P$1,$P$2,FALSE)</f>
        <v>2.9824147838253095E-6</v>
      </c>
      <c r="R4" t="s">
        <v>152</v>
      </c>
      <c r="S4">
        <f>S5-$P$2</f>
        <v>53</v>
      </c>
      <c r="T4" s="112">
        <v>0</v>
      </c>
    </row>
    <row r="5" spans="1:20" x14ac:dyDescent="0.25">
      <c r="A5" s="100" t="s">
        <v>133</v>
      </c>
      <c r="B5" s="99">
        <v>20</v>
      </c>
      <c r="C5" s="1"/>
      <c r="D5" s="98" t="s">
        <v>132</v>
      </c>
      <c r="E5" s="97">
        <v>200</v>
      </c>
      <c r="F5" s="1"/>
      <c r="G5" s="100" t="s">
        <v>131</v>
      </c>
      <c r="H5" s="99">
        <v>34</v>
      </c>
      <c r="K5" s="111">
        <v>4</v>
      </c>
      <c r="L5" s="110">
        <v>53</v>
      </c>
      <c r="O5">
        <v>2</v>
      </c>
      <c r="P5">
        <f>_xlfn.NORM.DIST(O5,$P$1,$P$2,FALSE)</f>
        <v>3.8822123231510105E-6</v>
      </c>
      <c r="R5" t="s">
        <v>151</v>
      </c>
      <c r="S5">
        <f>P1</f>
        <v>69</v>
      </c>
      <c r="T5" s="112">
        <v>0</v>
      </c>
    </row>
    <row r="6" spans="1:20" x14ac:dyDescent="0.25">
      <c r="A6" s="102" t="s">
        <v>130</v>
      </c>
      <c r="B6" s="101">
        <v>20</v>
      </c>
      <c r="C6" s="1"/>
      <c r="D6" s="1"/>
      <c r="E6" s="1"/>
      <c r="F6" s="1"/>
      <c r="G6" s="102" t="s">
        <v>129</v>
      </c>
      <c r="H6" s="101">
        <v>90</v>
      </c>
      <c r="K6" s="109">
        <v>5</v>
      </c>
      <c r="L6" s="108">
        <v>67</v>
      </c>
      <c r="O6">
        <v>3</v>
      </c>
      <c r="P6">
        <f>_xlfn.NORM.DIST(O6,$P$1,$P$2,FALSE)</f>
        <v>5.0337780347246339E-6</v>
      </c>
      <c r="R6" t="s">
        <v>150</v>
      </c>
      <c r="S6">
        <f>S5+$P$2</f>
        <v>85</v>
      </c>
      <c r="T6" s="112">
        <v>0</v>
      </c>
    </row>
    <row r="7" spans="1:20" x14ac:dyDescent="0.25">
      <c r="A7" s="100" t="s">
        <v>128</v>
      </c>
      <c r="B7" s="99">
        <v>20</v>
      </c>
      <c r="C7" s="1"/>
      <c r="D7" s="1"/>
      <c r="E7" s="1"/>
      <c r="F7" s="1"/>
      <c r="G7" s="98" t="s">
        <v>127</v>
      </c>
      <c r="H7" s="97">
        <v>77</v>
      </c>
      <c r="K7" s="111">
        <v>6</v>
      </c>
      <c r="L7" s="110">
        <v>88</v>
      </c>
      <c r="O7">
        <v>4</v>
      </c>
      <c r="P7">
        <f>_xlfn.NORM.DIST(O7,$P$1,$P$2,FALSE)</f>
        <v>6.5014821729802438E-6</v>
      </c>
      <c r="R7" t="s">
        <v>149</v>
      </c>
      <c r="S7">
        <f>S6+$P$2</f>
        <v>101</v>
      </c>
      <c r="T7" s="112">
        <v>0</v>
      </c>
    </row>
    <row r="8" spans="1:20" x14ac:dyDescent="0.25">
      <c r="A8" s="96" t="s">
        <v>126</v>
      </c>
      <c r="B8" s="95">
        <v>100</v>
      </c>
      <c r="C8" s="1"/>
      <c r="D8" s="1"/>
      <c r="E8" s="1"/>
      <c r="F8" s="1"/>
      <c r="G8" s="1"/>
      <c r="H8" s="1"/>
      <c r="K8" s="109">
        <v>7</v>
      </c>
      <c r="L8" s="108">
        <v>84</v>
      </c>
      <c r="O8">
        <v>5</v>
      </c>
      <c r="P8">
        <f>_xlfn.NORM.DIST(O8,$P$1,$P$2,FALSE)</f>
        <v>8.3643891103053355E-6</v>
      </c>
      <c r="R8" t="s">
        <v>148</v>
      </c>
      <c r="S8">
        <f>S7+$P$2</f>
        <v>117</v>
      </c>
      <c r="T8" s="112">
        <v>0</v>
      </c>
    </row>
    <row r="9" spans="1:20" x14ac:dyDescent="0.25">
      <c r="K9" s="111">
        <v>8</v>
      </c>
      <c r="L9" s="110">
        <v>85</v>
      </c>
      <c r="O9">
        <v>6</v>
      </c>
      <c r="P9">
        <f>_xlfn.NORM.DIST(O9,$P$1,$P$2,FALSE)</f>
        <v>1.0719131949670218E-5</v>
      </c>
    </row>
    <row r="10" spans="1:20" x14ac:dyDescent="0.25">
      <c r="K10" s="109">
        <v>9</v>
      </c>
      <c r="L10" s="108">
        <v>58</v>
      </c>
      <c r="O10">
        <v>7</v>
      </c>
      <c r="P10">
        <f>_xlfn.NORM.DIST(O10,$P$1,$P$2,FALSE)</f>
        <v>1.3683227360288256E-5</v>
      </c>
    </row>
    <row r="11" spans="1:20" x14ac:dyDescent="0.25">
      <c r="K11" s="111">
        <v>10</v>
      </c>
      <c r="L11" s="110">
        <v>97</v>
      </c>
      <c r="O11">
        <v>8</v>
      </c>
      <c r="P11">
        <f>_xlfn.NORM.DIST(O11,$P$1,$P$2,FALSE)</f>
        <v>1.739886853739763E-5</v>
      </c>
    </row>
    <row r="12" spans="1:20" x14ac:dyDescent="0.25">
      <c r="K12" s="109">
        <v>11</v>
      </c>
      <c r="L12" s="108">
        <v>83</v>
      </c>
      <c r="O12">
        <v>9</v>
      </c>
      <c r="P12">
        <f>_xlfn.NORM.DIST(O12,$P$1,$P$2,FALSE)</f>
        <v>2.2037230147965338E-5</v>
      </c>
    </row>
    <row r="13" spans="1:20" x14ac:dyDescent="0.25">
      <c r="K13" s="111">
        <v>12</v>
      </c>
      <c r="L13" s="110">
        <v>65</v>
      </c>
      <c r="O13">
        <v>10</v>
      </c>
      <c r="P13">
        <f>_xlfn.NORM.DIST(O13,$P$1,$P$2,FALSE)</f>
        <v>2.7803312757050643E-5</v>
      </c>
    </row>
    <row r="14" spans="1:20" x14ac:dyDescent="0.25">
      <c r="K14" s="109">
        <v>13</v>
      </c>
      <c r="L14" s="108">
        <v>72</v>
      </c>
      <c r="O14">
        <v>11</v>
      </c>
      <c r="P14">
        <f>_xlfn.NORM.DIST(O14,$P$1,$P$2,FALSE)</f>
        <v>3.4941345139510304E-5</v>
      </c>
    </row>
    <row r="15" spans="1:20" x14ac:dyDescent="0.25">
      <c r="K15" s="111">
        <v>14</v>
      </c>
      <c r="L15" s="110">
        <v>56</v>
      </c>
      <c r="O15">
        <v>12</v>
      </c>
      <c r="P15">
        <f>_xlfn.NORM.DIST(O15,$P$1,$P$2,FALSE)</f>
        <v>4.374075068418392E-5</v>
      </c>
    </row>
    <row r="16" spans="1:20" x14ac:dyDescent="0.25">
      <c r="K16" s="109">
        <v>15</v>
      </c>
      <c r="L16" s="108">
        <v>87</v>
      </c>
      <c r="O16">
        <v>13</v>
      </c>
      <c r="P16">
        <f>_xlfn.NORM.DIST(O16,$P$1,$P$2,FALSE)</f>
        <v>5.454266844036001E-5</v>
      </c>
    </row>
    <row r="17" spans="11:16" x14ac:dyDescent="0.25">
      <c r="K17" s="111">
        <v>16</v>
      </c>
      <c r="L17" s="110">
        <v>63</v>
      </c>
      <c r="O17">
        <v>14</v>
      </c>
      <c r="P17">
        <f>_xlfn.NORM.DIST(O17,$P$1,$P$2,FALSE)</f>
        <v>6.774699994466575E-5</v>
      </c>
    </row>
    <row r="18" spans="11:16" x14ac:dyDescent="0.25">
      <c r="K18" s="109">
        <v>17</v>
      </c>
      <c r="L18" s="108">
        <v>88</v>
      </c>
      <c r="O18">
        <v>15</v>
      </c>
      <c r="P18">
        <f>_xlfn.NORM.DIST(O18,$P$1,$P$2,FALSE)</f>
        <v>8.3819929593148611E-5</v>
      </c>
    </row>
    <row r="19" spans="11:16" x14ac:dyDescent="0.25">
      <c r="K19" s="111">
        <v>18</v>
      </c>
      <c r="L19" s="110">
        <v>44</v>
      </c>
      <c r="O19">
        <v>16</v>
      </c>
      <c r="P19">
        <f>_xlfn.NORM.DIST(O19,$P$1,$P$2,FALSE)</f>
        <v>1.0330183890039114E-4</v>
      </c>
    </row>
    <row r="20" spans="11:16" x14ac:dyDescent="0.25">
      <c r="K20" s="109">
        <v>19</v>
      </c>
      <c r="L20" s="108">
        <v>65</v>
      </c>
      <c r="O20">
        <v>17</v>
      </c>
      <c r="P20">
        <f>_xlfn.NORM.DIST(O20,$P$1,$P$2,FALSE)</f>
        <v>1.2681550358123551E-4</v>
      </c>
    </row>
    <row r="21" spans="11:16" x14ac:dyDescent="0.25">
      <c r="K21" s="111">
        <v>20</v>
      </c>
      <c r="L21" s="110">
        <v>84</v>
      </c>
      <c r="O21">
        <v>18</v>
      </c>
      <c r="P21">
        <f>_xlfn.NORM.DIST(O21,$P$1,$P$2,FALSE)</f>
        <v>1.5507442725645626E-4</v>
      </c>
    </row>
    <row r="22" spans="11:16" x14ac:dyDescent="0.25">
      <c r="K22" s="109">
        <v>21</v>
      </c>
      <c r="L22" s="108">
        <v>76</v>
      </c>
      <c r="O22">
        <v>19</v>
      </c>
      <c r="P22">
        <f>_xlfn.NORM.DIST(O22,$P$1,$P$2,FALSE)</f>
        <v>1.8889112719992226E-4</v>
      </c>
    </row>
    <row r="23" spans="11:16" x14ac:dyDescent="0.25">
      <c r="K23" s="111">
        <v>22</v>
      </c>
      <c r="L23" s="110">
        <v>87</v>
      </c>
      <c r="O23">
        <v>20</v>
      </c>
      <c r="P23">
        <f>_xlfn.NORM.DIST(O23,$P$1,$P$2,FALSE)</f>
        <v>2.2918514664338913E-4</v>
      </c>
    </row>
    <row r="24" spans="11:16" x14ac:dyDescent="0.25">
      <c r="K24" s="109">
        <v>23</v>
      </c>
      <c r="L24" s="108">
        <v>79</v>
      </c>
      <c r="O24">
        <v>21</v>
      </c>
      <c r="P24">
        <f>_xlfn.NORM.DIST(O24,$P$1,$P$2,FALSE)</f>
        <v>2.7699052574612547E-4</v>
      </c>
    </row>
    <row r="25" spans="11:16" x14ac:dyDescent="0.25">
      <c r="K25" s="111">
        <v>24</v>
      </c>
      <c r="L25" s="110">
        <v>46</v>
      </c>
      <c r="O25">
        <v>22</v>
      </c>
      <c r="P25">
        <f>_xlfn.NORM.DIST(O25,$P$1,$P$2,FALSE)</f>
        <v>3.3346242072414468E-4</v>
      </c>
    </row>
    <row r="26" spans="11:16" x14ac:dyDescent="0.25">
      <c r="K26" s="109">
        <v>25</v>
      </c>
      <c r="L26" s="108">
        <v>80</v>
      </c>
      <c r="O26">
        <v>23</v>
      </c>
      <c r="P26">
        <f>_xlfn.NORM.DIST(O26,$P$1,$P$2,FALSE)</f>
        <v>3.9988251942022228E-4</v>
      </c>
    </row>
    <row r="27" spans="11:16" x14ac:dyDescent="0.25">
      <c r="K27" s="111">
        <v>26</v>
      </c>
      <c r="L27" s="110">
        <v>99</v>
      </c>
      <c r="O27">
        <v>24</v>
      </c>
      <c r="P27">
        <f>_xlfn.NORM.DIST(O27,$P$1,$P$2,FALSE)</f>
        <v>4.776628636716501E-4</v>
      </c>
    </row>
    <row r="28" spans="11:16" x14ac:dyDescent="0.25">
      <c r="K28" s="109">
        <v>27</v>
      </c>
      <c r="L28" s="108">
        <v>74</v>
      </c>
      <c r="O28">
        <v>25</v>
      </c>
      <c r="P28">
        <f>_xlfn.NORM.DIST(O28,$P$1,$P$2,FALSE)</f>
        <v>5.6834765634944081E-4</v>
      </c>
    </row>
    <row r="29" spans="11:16" x14ac:dyDescent="0.25">
      <c r="K29" s="111">
        <v>28</v>
      </c>
      <c r="L29" s="110">
        <v>96</v>
      </c>
      <c r="O29">
        <v>26</v>
      </c>
      <c r="P29">
        <f>_xlfn.NORM.DIST(O29,$P$1,$P$2,FALSE)</f>
        <v>6.7361260626693149E-4</v>
      </c>
    </row>
    <row r="30" spans="11:16" x14ac:dyDescent="0.25">
      <c r="K30" s="109">
        <v>29</v>
      </c>
      <c r="L30" s="108">
        <v>63</v>
      </c>
      <c r="O30">
        <v>27</v>
      </c>
      <c r="P30">
        <f>_xlfn.NORM.DIST(O30,$P$1,$P$2,FALSE)</f>
        <v>7.9526134980196454E-4</v>
      </c>
    </row>
    <row r="31" spans="11:16" x14ac:dyDescent="0.25">
      <c r="K31" s="111">
        <v>30</v>
      </c>
      <c r="L31" s="110">
        <v>58</v>
      </c>
      <c r="O31">
        <v>28</v>
      </c>
      <c r="P31">
        <f>_xlfn.NORM.DIST(O31,$P$1,$P$2,FALSE)</f>
        <v>9.3521848661962169E-4</v>
      </c>
    </row>
    <row r="32" spans="11:16" x14ac:dyDescent="0.25">
      <c r="K32" s="109">
        <v>31</v>
      </c>
      <c r="L32" s="108">
        <v>57</v>
      </c>
      <c r="O32">
        <v>29</v>
      </c>
      <c r="P32">
        <f>_xlfn.NORM.DIST(O32,$P$1,$P$2,FALSE)</f>
        <v>1.0955187808480338E-3</v>
      </c>
    </row>
    <row r="33" spans="11:16" x14ac:dyDescent="0.25">
      <c r="K33" s="111">
        <v>32</v>
      </c>
      <c r="L33" s="110">
        <v>86</v>
      </c>
      <c r="O33">
        <v>30</v>
      </c>
      <c r="P33">
        <f>_xlfn.NORM.DIST(O33,$P$1,$P$2,FALSE)</f>
        <v>1.2782921107988374E-3</v>
      </c>
    </row>
    <row r="34" spans="11:16" x14ac:dyDescent="0.25">
      <c r="K34" s="109">
        <v>33</v>
      </c>
      <c r="L34" s="108">
        <v>90</v>
      </c>
      <c r="O34">
        <v>31</v>
      </c>
      <c r="P34">
        <f>_xlfn.NORM.DIST(O34,$P$1,$P$2,FALSE)</f>
        <v>1.4857438018696129E-3</v>
      </c>
    </row>
    <row r="35" spans="11:16" x14ac:dyDescent="0.25">
      <c r="K35" s="111">
        <v>34</v>
      </c>
      <c r="L35" s="110">
        <v>53</v>
      </c>
      <c r="O35">
        <v>32</v>
      </c>
      <c r="P35">
        <f>_xlfn.NORM.DIST(O35,$P$1,$P$2,FALSE)</f>
        <v>1.7201300501815293E-3</v>
      </c>
    </row>
    <row r="36" spans="11:16" x14ac:dyDescent="0.25">
      <c r="K36" s="109">
        <v>35</v>
      </c>
      <c r="L36" s="108">
        <v>49</v>
      </c>
      <c r="O36">
        <v>33</v>
      </c>
      <c r="P36">
        <f>_xlfn.NORM.DIST(O36,$P$1,$P$2,FALSE)</f>
        <v>1.9837282397292136E-3</v>
      </c>
    </row>
    <row r="37" spans="11:16" x14ac:dyDescent="0.25">
      <c r="K37" s="111">
        <v>36</v>
      </c>
      <c r="L37" s="110">
        <v>44</v>
      </c>
      <c r="O37">
        <v>34</v>
      </c>
      <c r="P37">
        <f>_xlfn.NORM.DIST(O37,$P$1,$P$2,FALSE)</f>
        <v>2.2788020735120089E-3</v>
      </c>
    </row>
    <row r="38" spans="11:16" x14ac:dyDescent="0.25">
      <c r="K38" s="109">
        <v>37</v>
      </c>
      <c r="L38" s="108">
        <v>63</v>
      </c>
      <c r="O38">
        <v>35</v>
      </c>
      <c r="P38">
        <f>_xlfn.NORM.DIST(O38,$P$1,$P$2,FALSE)</f>
        <v>2.6075615785211633E-3</v>
      </c>
    </row>
    <row r="39" spans="11:16" x14ac:dyDescent="0.25">
      <c r="K39" s="111">
        <v>38</v>
      </c>
      <c r="L39" s="110">
        <v>69</v>
      </c>
      <c r="O39">
        <v>36</v>
      </c>
      <c r="P39">
        <f>_xlfn.NORM.DIST(O39,$P$1,$P$2,FALSE)</f>
        <v>2.9721182037899768E-3</v>
      </c>
    </row>
    <row r="40" spans="11:16" x14ac:dyDescent="0.25">
      <c r="K40" s="109">
        <v>39</v>
      </c>
      <c r="L40" s="108">
        <v>80</v>
      </c>
      <c r="O40">
        <v>37</v>
      </c>
      <c r="P40">
        <f>_xlfn.NORM.DIST(O40,$P$1,$P$2,FALSE)</f>
        <v>3.3744354070742539E-3</v>
      </c>
    </row>
    <row r="41" spans="11:16" x14ac:dyDescent="0.25">
      <c r="K41" s="111">
        <v>40</v>
      </c>
      <c r="L41" s="110">
        <v>88</v>
      </c>
      <c r="O41">
        <v>38</v>
      </c>
      <c r="P41">
        <f>_xlfn.NORM.DIST(O41,$P$1,$P$2,FALSE)</f>
        <v>3.8162753150666464E-3</v>
      </c>
    </row>
    <row r="42" spans="11:16" x14ac:dyDescent="0.25">
      <c r="K42" s="109">
        <v>41</v>
      </c>
      <c r="L42" s="108">
        <v>98</v>
      </c>
      <c r="O42">
        <v>39</v>
      </c>
      <c r="P42">
        <f>_xlfn.NORM.DIST(O42,$P$1,$P$2,FALSE)</f>
        <v>4.299142239168244E-3</v>
      </c>
    </row>
    <row r="43" spans="11:16" x14ac:dyDescent="0.25">
      <c r="K43" s="111">
        <v>42</v>
      </c>
      <c r="L43" s="110">
        <v>65</v>
      </c>
      <c r="O43">
        <v>40</v>
      </c>
      <c r="P43">
        <f>_xlfn.NORM.DIST(O43,$P$1,$P$2,FALSE)</f>
        <v>4.8242240274819197E-3</v>
      </c>
    </row>
    <row r="44" spans="11:16" x14ac:dyDescent="0.25">
      <c r="K44" s="109">
        <v>43</v>
      </c>
      <c r="L44" s="108">
        <v>65</v>
      </c>
      <c r="O44">
        <v>41</v>
      </c>
      <c r="P44">
        <f>_xlfn.NORM.DIST(O44,$P$1,$P$2,FALSE)</f>
        <v>5.3923324266569707E-3</v>
      </c>
    </row>
    <row r="45" spans="11:16" x14ac:dyDescent="0.25">
      <c r="K45" s="111">
        <v>44</v>
      </c>
      <c r="L45" s="110">
        <v>64</v>
      </c>
      <c r="O45">
        <v>42</v>
      </c>
      <c r="P45">
        <f>_xlfn.NORM.DIST(O45,$P$1,$P$2,FALSE)</f>
        <v>6.0038438065695846E-3</v>
      </c>
    </row>
    <row r="46" spans="11:16" x14ac:dyDescent="0.25">
      <c r="K46" s="109">
        <v>45</v>
      </c>
      <c r="L46" s="108">
        <v>91</v>
      </c>
      <c r="O46">
        <v>43</v>
      </c>
      <c r="P46">
        <f>_xlfn.NORM.DIST(O46,$P$1,$P$2,FALSE)</f>
        <v>6.6586417581615672E-3</v>
      </c>
    </row>
    <row r="47" spans="11:16" x14ac:dyDescent="0.25">
      <c r="K47" s="111">
        <v>46</v>
      </c>
      <c r="L47" s="110">
        <v>54</v>
      </c>
      <c r="O47">
        <v>44</v>
      </c>
      <c r="P47">
        <f>_xlfn.NORM.DIST(O47,$P$1,$P$2,FALSE)</f>
        <v>7.3560632015200033E-3</v>
      </c>
    </row>
    <row r="48" spans="11:16" x14ac:dyDescent="0.25">
      <c r="K48" s="109">
        <v>47</v>
      </c>
      <c r="L48" s="108">
        <v>43</v>
      </c>
      <c r="O48">
        <v>45</v>
      </c>
      <c r="P48">
        <f>_xlfn.NORM.DIST(O48,$P$1,$P$2,FALSE)</f>
        <v>8.094849729118234E-3</v>
      </c>
    </row>
    <row r="49" spans="11:16" x14ac:dyDescent="0.25">
      <c r="K49" s="111">
        <v>48</v>
      </c>
      <c r="L49" s="110">
        <v>52</v>
      </c>
      <c r="O49">
        <v>46</v>
      </c>
      <c r="P49">
        <f>_xlfn.NORM.DIST(O49,$P$1,$P$2,FALSE)</f>
        <v>8.8731059503259716E-3</v>
      </c>
    </row>
    <row r="50" spans="11:16" x14ac:dyDescent="0.25">
      <c r="K50" s="109">
        <v>49</v>
      </c>
      <c r="L50" s="108">
        <v>49</v>
      </c>
      <c r="O50">
        <v>47</v>
      </c>
      <c r="P50">
        <f>_xlfn.NORM.DIST(O50,$P$1,$P$2,FALSE)</f>
        <v>9.6882665911433262E-3</v>
      </c>
    </row>
    <row r="51" spans="11:16" x14ac:dyDescent="0.25">
      <c r="K51" s="111">
        <v>50</v>
      </c>
      <c r="L51" s="110">
        <v>61</v>
      </c>
      <c r="O51">
        <v>48</v>
      </c>
      <c r="P51">
        <f>_xlfn.NORM.DIST(O51,$P$1,$P$2,FALSE)</f>
        <v>1.0537074032382195E-2</v>
      </c>
    </row>
    <row r="52" spans="11:16" x14ac:dyDescent="0.25">
      <c r="K52" s="109">
        <v>51</v>
      </c>
      <c r="L52" s="108">
        <v>83</v>
      </c>
      <c r="O52">
        <v>49</v>
      </c>
      <c r="P52">
        <f>_xlfn.NORM.DIST(O52,$P$1,$P$2,FALSE)</f>
        <v>1.141556783681387E-2</v>
      </c>
    </row>
    <row r="53" spans="11:16" x14ac:dyDescent="0.25">
      <c r="K53" s="111">
        <v>52</v>
      </c>
      <c r="L53" s="110">
        <v>58</v>
      </c>
      <c r="O53">
        <v>50</v>
      </c>
      <c r="P53">
        <f>_xlfn.NORM.DIST(O53,$P$1,$P$2,FALSE)</f>
        <v>1.2319087619911706E-2</v>
      </c>
    </row>
    <row r="54" spans="11:16" x14ac:dyDescent="0.25">
      <c r="K54" s="109">
        <v>53</v>
      </c>
      <c r="L54" s="108">
        <v>62</v>
      </c>
      <c r="O54">
        <v>51</v>
      </c>
      <c r="P54">
        <f>_xlfn.NORM.DIST(O54,$P$1,$P$2,FALSE)</f>
        <v>1.3242290360981217E-2</v>
      </c>
    </row>
    <row r="55" spans="11:16" x14ac:dyDescent="0.25">
      <c r="K55" s="111">
        <v>54</v>
      </c>
      <c r="L55" s="110">
        <v>58</v>
      </c>
      <c r="O55">
        <v>52</v>
      </c>
      <c r="P55">
        <f>_xlfn.NORM.DIST(O55,$P$1,$P$2,FALSE)</f>
        <v>1.417918293555079E-2</v>
      </c>
    </row>
    <row r="56" spans="11:16" x14ac:dyDescent="0.25">
      <c r="K56" s="109">
        <v>55</v>
      </c>
      <c r="L56" s="108">
        <v>44</v>
      </c>
      <c r="O56">
        <v>53</v>
      </c>
      <c r="P56">
        <f>_xlfn.NORM.DIST(O56,$P$1,$P$2,FALSE)</f>
        <v>1.512317028244646E-2</v>
      </c>
    </row>
    <row r="57" spans="11:16" x14ac:dyDescent="0.25">
      <c r="K57" s="111">
        <v>56</v>
      </c>
      <c r="L57" s="110">
        <v>52</v>
      </c>
      <c r="O57">
        <v>54</v>
      </c>
      <c r="P57">
        <f>_xlfn.NORM.DIST(O57,$P$1,$P$2,FALSE)</f>
        <v>1.6067119209170918E-2</v>
      </c>
    </row>
    <row r="58" spans="11:16" x14ac:dyDescent="0.25">
      <c r="K58" s="109">
        <v>57</v>
      </c>
      <c r="L58" s="108">
        <v>89</v>
      </c>
      <c r="O58">
        <v>55</v>
      </c>
      <c r="P58">
        <f>_xlfn.NORM.DIST(O58,$P$1,$P$2,FALSE)</f>
        <v>1.700343739865897E-2</v>
      </c>
    </row>
    <row r="59" spans="11:16" x14ac:dyDescent="0.25">
      <c r="K59" s="111">
        <v>58</v>
      </c>
      <c r="L59" s="110">
        <v>60</v>
      </c>
      <c r="O59">
        <v>56</v>
      </c>
      <c r="P59">
        <f>_xlfn.NORM.DIST(O59,$P$1,$P$2,FALSE)</f>
        <v>1.7924166722900904E-2</v>
      </c>
    </row>
    <row r="60" spans="11:16" x14ac:dyDescent="0.25">
      <c r="K60" s="109">
        <v>59</v>
      </c>
      <c r="L60" s="108">
        <v>69</v>
      </c>
      <c r="O60">
        <v>57</v>
      </c>
      <c r="P60">
        <f>_xlfn.NORM.DIST(O60,$P$1,$P$2,FALSE)</f>
        <v>1.8821089509675277E-2</v>
      </c>
    </row>
    <row r="61" spans="11:16" x14ac:dyDescent="0.25">
      <c r="K61" s="111">
        <v>60</v>
      </c>
      <c r="L61" s="110">
        <v>57</v>
      </c>
      <c r="O61">
        <v>58</v>
      </c>
      <c r="P61">
        <f>_xlfn.NORM.DIST(O61,$P$1,$P$2,FALSE)</f>
        <v>1.9685845964162084E-2</v>
      </c>
    </row>
    <row r="62" spans="11:16" x14ac:dyDescent="0.25">
      <c r="K62" s="109">
        <v>61</v>
      </c>
      <c r="L62" s="108">
        <v>57</v>
      </c>
      <c r="O62">
        <v>59</v>
      </c>
      <c r="P62">
        <f>_xlfn.NORM.DIST(O62,$P$1,$P$2,FALSE)</f>
        <v>2.0510060534398442E-2</v>
      </c>
    </row>
    <row r="63" spans="11:16" x14ac:dyDescent="0.25">
      <c r="K63" s="111">
        <v>62</v>
      </c>
      <c r="L63" s="110">
        <v>47</v>
      </c>
      <c r="O63">
        <v>60</v>
      </c>
      <c r="P63">
        <f>_xlfn.NORM.DIST(O63,$P$1,$P$2,FALSE)</f>
        <v>2.1285474644989418E-2</v>
      </c>
    </row>
    <row r="64" spans="11:16" x14ac:dyDescent="0.25">
      <c r="K64" s="109">
        <v>63</v>
      </c>
      <c r="L64" s="108">
        <v>43</v>
      </c>
      <c r="O64">
        <v>61</v>
      </c>
      <c r="P64">
        <f>_xlfn.NORM.DIST(O64,$P$1,$P$2,FALSE)</f>
        <v>2.200408292276872E-2</v>
      </c>
    </row>
    <row r="65" spans="11:16" x14ac:dyDescent="0.25">
      <c r="K65" s="111">
        <v>64</v>
      </c>
      <c r="L65" s="110">
        <v>42</v>
      </c>
      <c r="O65">
        <v>62</v>
      </c>
      <c r="P65">
        <f>_xlfn.NORM.DIST(O65,$P$1,$P$2,FALSE)</f>
        <v>2.2658269815027828E-2</v>
      </c>
    </row>
    <row r="66" spans="11:16" x14ac:dyDescent="0.25">
      <c r="K66" s="109">
        <v>65</v>
      </c>
      <c r="L66" s="108">
        <v>44</v>
      </c>
      <c r="O66">
        <v>63</v>
      </c>
      <c r="P66">
        <f>_xlfn.NORM.DIST(O66,$P$1,$P$2,FALSE)</f>
        <v>2.3240943366860559E-2</v>
      </c>
    </row>
    <row r="67" spans="11:16" x14ac:dyDescent="0.25">
      <c r="K67" s="111">
        <v>66</v>
      </c>
      <c r="L67" s="110">
        <v>93</v>
      </c>
      <c r="O67">
        <v>64</v>
      </c>
      <c r="P67">
        <f>_xlfn.NORM.DIST(O67,$P$1,$P$2,FALSE)</f>
        <v>2.3745662887414237E-2</v>
      </c>
    </row>
    <row r="68" spans="11:16" x14ac:dyDescent="0.25">
      <c r="K68" s="109">
        <v>67</v>
      </c>
      <c r="L68" s="108">
        <v>91</v>
      </c>
      <c r="O68">
        <v>65</v>
      </c>
      <c r="P68">
        <f>_xlfn.NORM.DIST(O68,$P$1,$P$2,FALSE)</f>
        <v>2.4166757300178077E-2</v>
      </c>
    </row>
    <row r="69" spans="11:16" x14ac:dyDescent="0.25">
      <c r="K69" s="111">
        <v>68</v>
      </c>
      <c r="L69" s="110">
        <v>84</v>
      </c>
      <c r="O69">
        <v>66</v>
      </c>
      <c r="P69">
        <f>_xlfn.NORM.DIST(O69,$P$1,$P$2,FALSE)</f>
        <v>2.4499431140785746E-2</v>
      </c>
    </row>
    <row r="70" spans="11:16" x14ac:dyDescent="0.25">
      <c r="K70" s="109">
        <v>69</v>
      </c>
      <c r="L70" s="108">
        <v>53</v>
      </c>
      <c r="O70">
        <v>67</v>
      </c>
      <c r="P70">
        <f>_xlfn.NORM.DIST(O70,$P$1,$P$2,FALSE)</f>
        <v>2.4739855434046845E-2</v>
      </c>
    </row>
    <row r="71" spans="11:16" x14ac:dyDescent="0.25">
      <c r="K71" s="111">
        <v>70</v>
      </c>
      <c r="L71" s="110">
        <v>88</v>
      </c>
      <c r="O71">
        <v>68</v>
      </c>
      <c r="P71">
        <f>_xlfn.NORM.DIST(O71,$P$1,$P$2,FALSE)</f>
        <v>2.4885241042930415E-2</v>
      </c>
    </row>
    <row r="72" spans="11:16" x14ac:dyDescent="0.25">
      <c r="K72" s="109">
        <v>71</v>
      </c>
      <c r="L72" s="108">
        <v>42</v>
      </c>
      <c r="O72">
        <v>69</v>
      </c>
      <c r="P72">
        <f>_xlfn.NORM.DIST(O72,$P$1,$P$2,FALSE)</f>
        <v>2.4933892525089544E-2</v>
      </c>
    </row>
    <row r="73" spans="11:16" x14ac:dyDescent="0.25">
      <c r="K73" s="111">
        <v>72</v>
      </c>
      <c r="L73" s="110">
        <v>73</v>
      </c>
      <c r="O73">
        <v>70</v>
      </c>
      <c r="P73">
        <f>_xlfn.NORM.DIST(O73,$P$1,$P$2,FALSE)</f>
        <v>2.4885241042930415E-2</v>
      </c>
    </row>
    <row r="74" spans="11:16" x14ac:dyDescent="0.25">
      <c r="K74" s="109">
        <v>73</v>
      </c>
      <c r="L74" s="108">
        <v>95</v>
      </c>
      <c r="O74">
        <v>71</v>
      </c>
      <c r="P74">
        <f>_xlfn.NORM.DIST(O74,$P$1,$P$2,FALSE)</f>
        <v>2.4739855434046845E-2</v>
      </c>
    </row>
    <row r="75" spans="11:16" x14ac:dyDescent="0.25">
      <c r="K75" s="111">
        <v>74</v>
      </c>
      <c r="L75" s="110">
        <v>42</v>
      </c>
      <c r="O75">
        <v>72</v>
      </c>
      <c r="P75">
        <f>_xlfn.NORM.DIST(O75,$P$1,$P$2,FALSE)</f>
        <v>2.4499431140785746E-2</v>
      </c>
    </row>
    <row r="76" spans="11:16" x14ac:dyDescent="0.25">
      <c r="K76" s="109">
        <v>75</v>
      </c>
      <c r="L76" s="108">
        <v>57</v>
      </c>
      <c r="O76">
        <v>73</v>
      </c>
      <c r="P76">
        <f>_xlfn.NORM.DIST(O76,$P$1,$P$2,FALSE)</f>
        <v>2.4166757300178077E-2</v>
      </c>
    </row>
    <row r="77" spans="11:16" x14ac:dyDescent="0.25">
      <c r="K77" s="111">
        <v>76</v>
      </c>
      <c r="L77" s="110">
        <v>63</v>
      </c>
      <c r="O77">
        <v>74</v>
      </c>
      <c r="P77">
        <f>_xlfn.NORM.DIST(O77,$P$1,$P$2,FALSE)</f>
        <v>2.3745662887414237E-2</v>
      </c>
    </row>
    <row r="78" spans="11:16" x14ac:dyDescent="0.25">
      <c r="K78" s="109">
        <v>77</v>
      </c>
      <c r="L78" s="108">
        <v>78</v>
      </c>
      <c r="O78">
        <v>75</v>
      </c>
      <c r="P78">
        <f>_xlfn.NORM.DIST(O78,$P$1,$P$2,FALSE)</f>
        <v>2.3240943366860559E-2</v>
      </c>
    </row>
    <row r="79" spans="11:16" x14ac:dyDescent="0.25">
      <c r="K79" s="111">
        <v>78</v>
      </c>
      <c r="L79" s="110">
        <v>51</v>
      </c>
      <c r="O79">
        <v>76</v>
      </c>
      <c r="P79">
        <f>_xlfn.NORM.DIST(O79,$P$1,$P$2,FALSE)</f>
        <v>2.2658269815027828E-2</v>
      </c>
    </row>
    <row r="80" spans="11:16" x14ac:dyDescent="0.25">
      <c r="K80" s="109">
        <v>79</v>
      </c>
      <c r="L80" s="108">
        <v>84</v>
      </c>
      <c r="O80">
        <v>77</v>
      </c>
      <c r="P80">
        <f>_xlfn.NORM.DIST(O80,$P$1,$P$2,FALSE)</f>
        <v>2.200408292276872E-2</v>
      </c>
    </row>
    <row r="81" spans="11:16" x14ac:dyDescent="0.25">
      <c r="K81" s="111">
        <v>80</v>
      </c>
      <c r="L81" s="110">
        <v>51</v>
      </c>
      <c r="O81">
        <v>78</v>
      </c>
      <c r="P81">
        <f>_xlfn.NORM.DIST(O81,$P$1,$P$2,FALSE)</f>
        <v>2.1285474644989418E-2</v>
      </c>
    </row>
    <row r="82" spans="11:16" x14ac:dyDescent="0.25">
      <c r="K82" s="109">
        <v>81</v>
      </c>
      <c r="L82" s="108">
        <v>84</v>
      </c>
      <c r="O82">
        <v>79</v>
      </c>
      <c r="P82">
        <f>_xlfn.NORM.DIST(O82,$P$1,$P$2,FALSE)</f>
        <v>2.0510060534398442E-2</v>
      </c>
    </row>
    <row r="83" spans="11:16" x14ac:dyDescent="0.25">
      <c r="K83" s="111">
        <v>82</v>
      </c>
      <c r="L83" s="110">
        <v>99</v>
      </c>
      <c r="O83">
        <v>80</v>
      </c>
      <c r="P83">
        <f>_xlfn.NORM.DIST(O83,$P$1,$P$2,FALSE)</f>
        <v>1.9685845964162084E-2</v>
      </c>
    </row>
    <row r="84" spans="11:16" x14ac:dyDescent="0.25">
      <c r="K84" s="109">
        <v>83</v>
      </c>
      <c r="L84" s="108">
        <v>99</v>
      </c>
      <c r="O84">
        <v>81</v>
      </c>
      <c r="P84">
        <f>_xlfn.NORM.DIST(O84,$P$1,$P$2,FALSE)</f>
        <v>1.8821089509675277E-2</v>
      </c>
    </row>
    <row r="85" spans="11:16" x14ac:dyDescent="0.25">
      <c r="K85" s="111">
        <v>84</v>
      </c>
      <c r="L85" s="110">
        <v>79</v>
      </c>
      <c r="O85">
        <v>82</v>
      </c>
      <c r="P85">
        <f>_xlfn.NORM.DIST(O85,$P$1,$P$2,FALSE)</f>
        <v>1.7924166722900904E-2</v>
      </c>
    </row>
    <row r="86" spans="11:16" x14ac:dyDescent="0.25">
      <c r="K86" s="109">
        <v>85</v>
      </c>
      <c r="L86" s="108">
        <v>89</v>
      </c>
      <c r="O86">
        <v>83</v>
      </c>
      <c r="P86">
        <f>_xlfn.NORM.DIST(O86,$P$1,$P$2,FALSE)</f>
        <v>1.700343739865897E-2</v>
      </c>
    </row>
    <row r="87" spans="11:16" x14ac:dyDescent="0.25">
      <c r="K87" s="111">
        <v>86</v>
      </c>
      <c r="L87" s="110">
        <v>58</v>
      </c>
      <c r="O87">
        <v>84</v>
      </c>
      <c r="P87">
        <f>_xlfn.NORM.DIST(O87,$P$1,$P$2,FALSE)</f>
        <v>1.6067119209170918E-2</v>
      </c>
    </row>
    <row r="88" spans="11:16" x14ac:dyDescent="0.25">
      <c r="K88" s="109">
        <v>87</v>
      </c>
      <c r="L88" s="108">
        <v>73</v>
      </c>
      <c r="O88">
        <v>85</v>
      </c>
      <c r="P88">
        <f>_xlfn.NORM.DIST(O88,$P$1,$P$2,FALSE)</f>
        <v>1.512317028244646E-2</v>
      </c>
    </row>
    <row r="89" spans="11:16" x14ac:dyDescent="0.25">
      <c r="K89" s="111">
        <v>88</v>
      </c>
      <c r="L89" s="110">
        <v>44</v>
      </c>
      <c r="O89">
        <v>86</v>
      </c>
      <c r="P89">
        <f>_xlfn.NORM.DIST(O89,$P$1,$P$2,FALSE)</f>
        <v>1.417918293555079E-2</v>
      </c>
    </row>
    <row r="90" spans="11:16" x14ac:dyDescent="0.25">
      <c r="K90" s="109">
        <v>89</v>
      </c>
      <c r="L90" s="108">
        <v>61</v>
      </c>
      <c r="O90">
        <v>87</v>
      </c>
      <c r="P90">
        <f>_xlfn.NORM.DIST(O90,$P$1,$P$2,FALSE)</f>
        <v>1.3242290360981217E-2</v>
      </c>
    </row>
    <row r="91" spans="11:16" x14ac:dyDescent="0.25">
      <c r="K91" s="111">
        <v>90</v>
      </c>
      <c r="L91" s="110">
        <v>55</v>
      </c>
      <c r="O91">
        <v>88</v>
      </c>
      <c r="P91">
        <f>_xlfn.NORM.DIST(O91,$P$1,$P$2,FALSE)</f>
        <v>1.2319087619911706E-2</v>
      </c>
    </row>
    <row r="92" spans="11:16" x14ac:dyDescent="0.25">
      <c r="K92" s="109">
        <v>91</v>
      </c>
      <c r="L92" s="108">
        <v>81</v>
      </c>
      <c r="O92">
        <v>89</v>
      </c>
      <c r="P92">
        <f>_xlfn.NORM.DIST(O92,$P$1,$P$2,FALSE)</f>
        <v>1.141556783681387E-2</v>
      </c>
    </row>
    <row r="93" spans="11:16" x14ac:dyDescent="0.25">
      <c r="K93" s="111">
        <v>92</v>
      </c>
      <c r="L93" s="110">
        <v>60</v>
      </c>
      <c r="O93">
        <v>90</v>
      </c>
      <c r="P93">
        <f>_xlfn.NORM.DIST(O93,$P$1,$P$2,FALSE)</f>
        <v>1.0537074032382195E-2</v>
      </c>
    </row>
    <row r="94" spans="11:16" x14ac:dyDescent="0.25">
      <c r="K94" s="109">
        <v>93</v>
      </c>
      <c r="L94" s="108">
        <v>49</v>
      </c>
      <c r="O94">
        <v>91</v>
      </c>
      <c r="P94">
        <f>_xlfn.NORM.DIST(O94,$P$1,$P$2,FALSE)</f>
        <v>9.6882665911433262E-3</v>
      </c>
    </row>
    <row r="95" spans="11:16" x14ac:dyDescent="0.25">
      <c r="K95" s="111">
        <v>94</v>
      </c>
      <c r="L95" s="110">
        <v>42</v>
      </c>
      <c r="O95">
        <v>92</v>
      </c>
      <c r="P95">
        <f>_xlfn.NORM.DIST(O95,$P$1,$P$2,FALSE)</f>
        <v>8.8731059503259716E-3</v>
      </c>
    </row>
    <row r="96" spans="11:16" x14ac:dyDescent="0.25">
      <c r="K96" s="109">
        <v>95</v>
      </c>
      <c r="L96" s="108">
        <v>95</v>
      </c>
      <c r="O96">
        <v>93</v>
      </c>
      <c r="P96">
        <f>_xlfn.NORM.DIST(O96,$P$1,$P$2,FALSE)</f>
        <v>8.094849729118234E-3</v>
      </c>
    </row>
    <row r="97" spans="11:16" x14ac:dyDescent="0.25">
      <c r="K97" s="111">
        <v>96</v>
      </c>
      <c r="L97" s="110">
        <v>69</v>
      </c>
      <c r="O97">
        <v>94</v>
      </c>
      <c r="P97">
        <f>_xlfn.NORM.DIST(O97,$P$1,$P$2,FALSE)</f>
        <v>7.3560632015200033E-3</v>
      </c>
    </row>
    <row r="98" spans="11:16" x14ac:dyDescent="0.25">
      <c r="K98" s="109">
        <v>97</v>
      </c>
      <c r="L98" s="108">
        <v>72</v>
      </c>
      <c r="O98">
        <v>95</v>
      </c>
      <c r="P98">
        <f>_xlfn.NORM.DIST(O98,$P$1,$P$2,FALSE)</f>
        <v>6.6586417581615672E-3</v>
      </c>
    </row>
    <row r="99" spans="11:16" x14ac:dyDescent="0.25">
      <c r="K99" s="111">
        <v>98</v>
      </c>
      <c r="L99" s="110">
        <v>50</v>
      </c>
      <c r="O99">
        <v>96</v>
      </c>
      <c r="P99">
        <f>_xlfn.NORM.DIST(O99,$P$1,$P$2,FALSE)</f>
        <v>6.0038438065695846E-3</v>
      </c>
    </row>
    <row r="100" spans="11:16" x14ac:dyDescent="0.25">
      <c r="K100" s="109">
        <v>99</v>
      </c>
      <c r="L100" s="108">
        <v>69</v>
      </c>
      <c r="O100">
        <v>97</v>
      </c>
      <c r="P100">
        <f>_xlfn.NORM.DIST(O100,$P$1,$P$2,FALSE)</f>
        <v>5.3923324266569707E-3</v>
      </c>
    </row>
    <row r="101" spans="11:16" x14ac:dyDescent="0.25">
      <c r="K101" s="111">
        <v>100</v>
      </c>
      <c r="L101" s="110">
        <v>47</v>
      </c>
      <c r="O101">
        <v>98</v>
      </c>
      <c r="P101">
        <f>_xlfn.NORM.DIST(O101,$P$1,$P$2,FALSE)</f>
        <v>4.8242240274819197E-3</v>
      </c>
    </row>
    <row r="102" spans="11:16" x14ac:dyDescent="0.25">
      <c r="K102" s="109">
        <v>101</v>
      </c>
      <c r="L102" s="108">
        <v>49</v>
      </c>
      <c r="O102">
        <v>99</v>
      </c>
      <c r="P102">
        <f>_xlfn.NORM.DIST(O102,$P$1,$P$2,FALSE)</f>
        <v>4.299142239168244E-3</v>
      </c>
    </row>
    <row r="103" spans="11:16" x14ac:dyDescent="0.25">
      <c r="K103" s="111">
        <v>102</v>
      </c>
      <c r="L103" s="110">
        <v>48</v>
      </c>
      <c r="O103">
        <v>100</v>
      </c>
      <c r="P103">
        <f>_xlfn.NORM.DIST(O103,$P$1,$P$2,FALSE)</f>
        <v>3.8162753150666464E-3</v>
      </c>
    </row>
    <row r="104" spans="11:16" x14ac:dyDescent="0.25">
      <c r="K104" s="109">
        <v>103</v>
      </c>
      <c r="L104" s="108">
        <v>56</v>
      </c>
      <c r="O104">
        <v>101</v>
      </c>
      <c r="P104">
        <f>_xlfn.NORM.DIST(O104,$P$1,$P$2,FALSE)</f>
        <v>3.3744354070742539E-3</v>
      </c>
    </row>
    <row r="105" spans="11:16" x14ac:dyDescent="0.25">
      <c r="K105" s="111">
        <v>104</v>
      </c>
      <c r="L105" s="110">
        <v>60</v>
      </c>
      <c r="O105">
        <v>102</v>
      </c>
      <c r="P105">
        <f>_xlfn.NORM.DIST(O105,$P$1,$P$2,FALSE)</f>
        <v>2.9721182037899768E-3</v>
      </c>
    </row>
    <row r="106" spans="11:16" x14ac:dyDescent="0.25">
      <c r="K106" s="109">
        <v>105</v>
      </c>
      <c r="L106" s="108">
        <v>56</v>
      </c>
      <c r="O106">
        <v>103</v>
      </c>
      <c r="P106">
        <f>_xlfn.NORM.DIST(O106,$P$1,$P$2,FALSE)</f>
        <v>2.6075615785211633E-3</v>
      </c>
    </row>
    <row r="107" spans="11:16" x14ac:dyDescent="0.25">
      <c r="K107" s="111">
        <v>106</v>
      </c>
      <c r="L107" s="110">
        <v>52</v>
      </c>
      <c r="O107">
        <v>104</v>
      </c>
      <c r="P107">
        <f>_xlfn.NORM.DIST(O107,$P$1,$P$2,FALSE)</f>
        <v>2.2788020735120089E-3</v>
      </c>
    </row>
    <row r="108" spans="11:16" x14ac:dyDescent="0.25">
      <c r="K108" s="109">
        <v>107</v>
      </c>
      <c r="L108" s="108">
        <v>79</v>
      </c>
      <c r="O108">
        <v>105</v>
      </c>
      <c r="P108">
        <f>_xlfn.NORM.DIST(O108,$P$1,$P$2,FALSE)</f>
        <v>1.9837282397292136E-3</v>
      </c>
    </row>
    <row r="109" spans="11:16" x14ac:dyDescent="0.25">
      <c r="K109" s="111">
        <v>108</v>
      </c>
      <c r="L109" s="110">
        <v>54</v>
      </c>
      <c r="O109">
        <v>106</v>
      </c>
      <c r="P109">
        <f>_xlfn.NORM.DIST(O109,$P$1,$P$2,FALSE)</f>
        <v>1.7201300501815293E-3</v>
      </c>
    </row>
    <row r="110" spans="11:16" x14ac:dyDescent="0.25">
      <c r="K110" s="109">
        <v>109</v>
      </c>
      <c r="L110" s="108">
        <v>43</v>
      </c>
      <c r="O110">
        <v>107</v>
      </c>
      <c r="P110">
        <f>_xlfn.NORM.DIST(O110,$P$1,$P$2,FALSE)</f>
        <v>1.4857438018696129E-3</v>
      </c>
    </row>
    <row r="111" spans="11:16" x14ac:dyDescent="0.25">
      <c r="K111" s="111">
        <v>110</v>
      </c>
      <c r="L111" s="110">
        <v>73</v>
      </c>
      <c r="O111">
        <v>108</v>
      </c>
      <c r="P111">
        <f>_xlfn.NORM.DIST(O111,$P$1,$P$2,FALSE)</f>
        <v>1.2782921107988374E-3</v>
      </c>
    </row>
    <row r="112" spans="11:16" x14ac:dyDescent="0.25">
      <c r="K112" s="109">
        <v>111</v>
      </c>
      <c r="L112" s="108">
        <v>64</v>
      </c>
      <c r="O112">
        <v>109</v>
      </c>
      <c r="P112">
        <f>_xlfn.NORM.DIST(O112,$P$1,$P$2,FALSE)</f>
        <v>1.0955187808480338E-3</v>
      </c>
    </row>
    <row r="113" spans="11:16" x14ac:dyDescent="0.25">
      <c r="K113" s="111">
        <v>112</v>
      </c>
      <c r="L113" s="110">
        <v>96</v>
      </c>
      <c r="O113">
        <v>110</v>
      </c>
      <c r="P113">
        <f>_xlfn.NORM.DIST(O113,$P$1,$P$2,FALSE)</f>
        <v>9.3521848661962169E-4</v>
      </c>
    </row>
    <row r="114" spans="11:16" x14ac:dyDescent="0.25">
      <c r="K114" s="109">
        <v>113</v>
      </c>
      <c r="L114" s="108">
        <v>58</v>
      </c>
      <c r="O114">
        <v>111</v>
      </c>
      <c r="P114">
        <f>_xlfn.NORM.DIST(O114,$P$1,$P$2,FALSE)</f>
        <v>7.9526134980196454E-4</v>
      </c>
    </row>
    <row r="115" spans="11:16" x14ac:dyDescent="0.25">
      <c r="K115" s="111">
        <v>114</v>
      </c>
      <c r="L115" s="110">
        <v>76</v>
      </c>
      <c r="O115">
        <v>112</v>
      </c>
      <c r="P115">
        <f>_xlfn.NORM.DIST(O115,$P$1,$P$2,FALSE)</f>
        <v>6.7361260626693149E-4</v>
      </c>
    </row>
    <row r="116" spans="11:16" x14ac:dyDescent="0.25">
      <c r="K116" s="109">
        <v>115</v>
      </c>
      <c r="L116" s="108">
        <v>75</v>
      </c>
      <c r="O116">
        <v>113</v>
      </c>
      <c r="P116">
        <f>_xlfn.NORM.DIST(O116,$P$1,$P$2,FALSE)</f>
        <v>5.6834765634944081E-4</v>
      </c>
    </row>
    <row r="117" spans="11:16" x14ac:dyDescent="0.25">
      <c r="K117" s="111">
        <v>116</v>
      </c>
      <c r="L117" s="110">
        <v>47</v>
      </c>
      <c r="O117">
        <v>114</v>
      </c>
      <c r="P117">
        <f>_xlfn.NORM.DIST(O117,$P$1,$P$2,FALSE)</f>
        <v>4.776628636716501E-4</v>
      </c>
    </row>
    <row r="118" spans="11:16" x14ac:dyDescent="0.25">
      <c r="K118" s="109">
        <v>117</v>
      </c>
      <c r="L118" s="108">
        <v>76</v>
      </c>
      <c r="O118">
        <v>115</v>
      </c>
      <c r="P118">
        <f>_xlfn.NORM.DIST(O118,$P$1,$P$2,FALSE)</f>
        <v>3.9988251942022228E-4</v>
      </c>
    </row>
    <row r="119" spans="11:16" x14ac:dyDescent="0.25">
      <c r="K119" s="111">
        <v>118</v>
      </c>
      <c r="L119" s="110">
        <v>84</v>
      </c>
      <c r="O119">
        <v>116</v>
      </c>
      <c r="P119">
        <f>_xlfn.NORM.DIST(O119,$P$1,$P$2,FALSE)</f>
        <v>3.3346242072414468E-4</v>
      </c>
    </row>
    <row r="120" spans="11:16" x14ac:dyDescent="0.25">
      <c r="K120" s="109">
        <v>119</v>
      </c>
      <c r="L120" s="108">
        <v>72</v>
      </c>
      <c r="O120">
        <v>117</v>
      </c>
      <c r="P120">
        <f>_xlfn.NORM.DIST(O120,$P$1,$P$2,FALSE)</f>
        <v>2.7699052574612547E-4</v>
      </c>
    </row>
    <row r="121" spans="11:16" x14ac:dyDescent="0.25">
      <c r="K121" s="111">
        <v>120</v>
      </c>
      <c r="L121" s="110">
        <v>80</v>
      </c>
      <c r="O121">
        <v>118</v>
      </c>
      <c r="P121">
        <f>_xlfn.NORM.DIST(O121,$P$1,$P$2,FALSE)</f>
        <v>2.2918514664338913E-4</v>
      </c>
    </row>
    <row r="122" spans="11:16" x14ac:dyDescent="0.25">
      <c r="K122" s="109">
        <v>121</v>
      </c>
      <c r="L122" s="108">
        <v>81</v>
      </c>
      <c r="O122">
        <v>119</v>
      </c>
      <c r="P122">
        <f>_xlfn.NORM.DIST(O122,$P$1,$P$2,FALSE)</f>
        <v>1.8889112719992226E-4</v>
      </c>
    </row>
    <row r="123" spans="11:16" x14ac:dyDescent="0.25">
      <c r="K123" s="111">
        <v>122</v>
      </c>
      <c r="L123" s="110">
        <v>91</v>
      </c>
      <c r="O123">
        <v>120</v>
      </c>
      <c r="P123">
        <f>_xlfn.NORM.DIST(O123,$P$1,$P$2,FALSE)</f>
        <v>1.5507442725645626E-4</v>
      </c>
    </row>
    <row r="124" spans="11:16" x14ac:dyDescent="0.25">
      <c r="K124" s="109">
        <v>123</v>
      </c>
      <c r="L124" s="108">
        <v>88</v>
      </c>
      <c r="O124">
        <v>121</v>
      </c>
      <c r="P124">
        <f>_xlfn.NORM.DIST(O124,$P$1,$P$2,FALSE)</f>
        <v>1.2681550358123551E-4</v>
      </c>
    </row>
    <row r="125" spans="11:16" x14ac:dyDescent="0.25">
      <c r="K125" s="111">
        <v>124</v>
      </c>
      <c r="L125" s="110">
        <v>96</v>
      </c>
      <c r="O125">
        <v>122</v>
      </c>
      <c r="P125">
        <f>_xlfn.NORM.DIST(O125,$P$1,$P$2,FALSE)</f>
        <v>1.0330183890039114E-4</v>
      </c>
    </row>
    <row r="126" spans="11:16" x14ac:dyDescent="0.25">
      <c r="K126" s="109">
        <v>125</v>
      </c>
      <c r="L126" s="108">
        <v>91</v>
      </c>
      <c r="O126">
        <v>123</v>
      </c>
      <c r="P126">
        <f>_xlfn.NORM.DIST(O126,$P$1,$P$2,FALSE)</f>
        <v>8.3819929593148611E-5</v>
      </c>
    </row>
    <row r="127" spans="11:16" x14ac:dyDescent="0.25">
      <c r="K127" s="111">
        <v>126</v>
      </c>
      <c r="L127" s="110">
        <v>62</v>
      </c>
      <c r="O127">
        <v>124</v>
      </c>
      <c r="P127">
        <f>_xlfn.NORM.DIST(O127,$P$1,$P$2,FALSE)</f>
        <v>6.774699994466575E-5</v>
      </c>
    </row>
    <row r="128" spans="11:16" x14ac:dyDescent="0.25">
      <c r="K128" s="109">
        <v>127</v>
      </c>
      <c r="L128" s="108">
        <v>91</v>
      </c>
      <c r="O128">
        <v>125</v>
      </c>
      <c r="P128">
        <f>_xlfn.NORM.DIST(O128,$P$1,$P$2,FALSE)</f>
        <v>5.454266844036001E-5</v>
      </c>
    </row>
    <row r="129" spans="11:16" x14ac:dyDescent="0.25">
      <c r="K129" s="111">
        <v>128</v>
      </c>
      <c r="L129" s="110">
        <v>75</v>
      </c>
      <c r="O129">
        <v>126</v>
      </c>
      <c r="P129">
        <f>_xlfn.NORM.DIST(O129,$P$1,$P$2,FALSE)</f>
        <v>4.374075068418392E-5</v>
      </c>
    </row>
    <row r="130" spans="11:16" x14ac:dyDescent="0.25">
      <c r="K130" s="109">
        <v>129</v>
      </c>
      <c r="L130" s="108">
        <v>58</v>
      </c>
      <c r="O130">
        <v>127</v>
      </c>
      <c r="P130">
        <f>_xlfn.NORM.DIST(O130,$P$1,$P$2,FALSE)</f>
        <v>3.4941345139510304E-5</v>
      </c>
    </row>
    <row r="131" spans="11:16" x14ac:dyDescent="0.25">
      <c r="K131" s="111">
        <v>130</v>
      </c>
      <c r="L131" s="110">
        <v>61</v>
      </c>
      <c r="O131">
        <v>128</v>
      </c>
      <c r="P131">
        <f>_xlfn.NORM.DIST(O131,$P$1,$P$2,FALSE)</f>
        <v>2.7803312757050643E-5</v>
      </c>
    </row>
    <row r="132" spans="11:16" x14ac:dyDescent="0.25">
      <c r="K132" s="109">
        <v>131</v>
      </c>
      <c r="L132" s="108">
        <v>69</v>
      </c>
      <c r="O132">
        <v>129</v>
      </c>
      <c r="P132">
        <f>_xlfn.NORM.DIST(O132,$P$1,$P$2,FALSE)</f>
        <v>2.2037230147965338E-5</v>
      </c>
    </row>
    <row r="133" spans="11:16" x14ac:dyDescent="0.25">
      <c r="K133" s="111">
        <v>132</v>
      </c>
      <c r="L133" s="110">
        <v>60</v>
      </c>
      <c r="O133">
        <v>130</v>
      </c>
      <c r="P133">
        <f>_xlfn.NORM.DIST(O133,$P$1,$P$2,FALSE)</f>
        <v>1.739886853739763E-5</v>
      </c>
    </row>
    <row r="134" spans="11:16" x14ac:dyDescent="0.25">
      <c r="K134" s="109">
        <v>133</v>
      </c>
      <c r="L134" s="108">
        <v>44</v>
      </c>
      <c r="O134">
        <v>131</v>
      </c>
      <c r="P134">
        <f>_xlfn.NORM.DIST(O134,$P$1,$P$2,FALSE)</f>
        <v>1.3683227360288256E-5</v>
      </c>
    </row>
    <row r="135" spans="11:16" x14ac:dyDescent="0.25">
      <c r="K135" s="111">
        <v>134</v>
      </c>
      <c r="L135" s="110">
        <v>84</v>
      </c>
      <c r="O135">
        <v>132</v>
      </c>
      <c r="P135">
        <f>_xlfn.NORM.DIST(O135,$P$1,$P$2,FALSE)</f>
        <v>1.0719131949670218E-5</v>
      </c>
    </row>
    <row r="136" spans="11:16" x14ac:dyDescent="0.25">
      <c r="K136" s="109">
        <v>135</v>
      </c>
      <c r="L136" s="108">
        <v>95</v>
      </c>
      <c r="O136">
        <v>133</v>
      </c>
      <c r="P136">
        <f>_xlfn.NORM.DIST(O136,$P$1,$P$2,FALSE)</f>
        <v>8.3643891103053355E-6</v>
      </c>
    </row>
    <row r="137" spans="11:16" x14ac:dyDescent="0.25">
      <c r="K137" s="111">
        <v>136</v>
      </c>
      <c r="L137" s="110">
        <v>91</v>
      </c>
      <c r="O137">
        <v>134</v>
      </c>
      <c r="P137">
        <f>_xlfn.NORM.DIST(O137,$P$1,$P$2,FALSE)</f>
        <v>6.5014821729802438E-6</v>
      </c>
    </row>
    <row r="138" spans="11:16" x14ac:dyDescent="0.25">
      <c r="K138" s="109">
        <v>137</v>
      </c>
      <c r="L138" s="108">
        <v>84</v>
      </c>
      <c r="O138">
        <v>135</v>
      </c>
      <c r="P138">
        <f>_xlfn.NORM.DIST(O138,$P$1,$P$2,FALSE)</f>
        <v>5.0337780347246339E-6</v>
      </c>
    </row>
    <row r="139" spans="11:16" x14ac:dyDescent="0.25">
      <c r="K139" s="111">
        <v>138</v>
      </c>
      <c r="L139" s="110">
        <v>58</v>
      </c>
      <c r="O139">
        <v>136</v>
      </c>
      <c r="P139">
        <f>_xlfn.NORM.DIST(O139,$P$1,$P$2,FALSE)</f>
        <v>3.8822123231510105E-6</v>
      </c>
    </row>
    <row r="140" spans="11:16" x14ac:dyDescent="0.25">
      <c r="K140" s="109">
        <v>139</v>
      </c>
      <c r="L140" s="108">
        <v>82</v>
      </c>
      <c r="O140">
        <v>137</v>
      </c>
      <c r="P140">
        <f>_xlfn.NORM.DIST(O140,$P$1,$P$2,FALSE)</f>
        <v>2.9824147838253095E-6</v>
      </c>
    </row>
    <row r="141" spans="11:16" x14ac:dyDescent="0.25">
      <c r="K141" s="111">
        <v>140</v>
      </c>
      <c r="L141" s="110">
        <v>78</v>
      </c>
      <c r="O141">
        <v>138</v>
      </c>
      <c r="P141">
        <f>_xlfn.NORM.DIST(O141,$P$1,$P$2,FALSE)</f>
        <v>2.2822348894023302E-6</v>
      </c>
    </row>
    <row r="142" spans="11:16" x14ac:dyDescent="0.25">
      <c r="K142" s="109">
        <v>141</v>
      </c>
      <c r="L142" s="108">
        <v>54</v>
      </c>
      <c r="O142">
        <v>139</v>
      </c>
      <c r="P142">
        <f>_xlfn.NORM.DIST(O142,$P$1,$P$2,FALSE)</f>
        <v>1.7396271393259299E-6</v>
      </c>
    </row>
    <row r="143" spans="11:16" x14ac:dyDescent="0.25">
      <c r="K143" s="111">
        <v>142</v>
      </c>
      <c r="L143" s="110">
        <v>46</v>
      </c>
      <c r="O143">
        <v>140</v>
      </c>
      <c r="P143">
        <f>_xlfn.NORM.DIST(O143,$P$1,$P$2,FALSE)</f>
        <v>1.3208562195903422E-6</v>
      </c>
    </row>
    <row r="144" spans="11:16" x14ac:dyDescent="0.25">
      <c r="K144" s="109">
        <v>143</v>
      </c>
      <c r="L144" s="108">
        <v>56</v>
      </c>
      <c r="O144">
        <v>141</v>
      </c>
      <c r="P144">
        <f>_xlfn.NORM.DIST(O144,$P$1,$P$2,FALSE)</f>
        <v>9.9898381918159216E-7</v>
      </c>
    </row>
    <row r="145" spans="11:16" x14ac:dyDescent="0.25">
      <c r="K145" s="111">
        <v>144</v>
      </c>
      <c r="L145" s="110">
        <v>98</v>
      </c>
      <c r="O145">
        <v>142</v>
      </c>
      <c r="P145">
        <f>_xlfn.NORM.DIST(O145,$P$1,$P$2,FALSE)</f>
        <v>7.5260118786159352E-7</v>
      </c>
    </row>
    <row r="146" spans="11:16" x14ac:dyDescent="0.25">
      <c r="K146" s="109">
        <v>145</v>
      </c>
      <c r="L146" s="108">
        <v>54</v>
      </c>
      <c r="O146">
        <v>143</v>
      </c>
      <c r="P146">
        <f>_xlfn.NORM.DIST(O146,$P$1,$P$2,FALSE)</f>
        <v>5.6477424306571084E-7</v>
      </c>
    </row>
    <row r="147" spans="11:16" x14ac:dyDescent="0.25">
      <c r="K147" s="111">
        <v>146</v>
      </c>
      <c r="L147" s="110">
        <v>66</v>
      </c>
      <c r="O147">
        <v>144</v>
      </c>
      <c r="P147">
        <f>_xlfn.NORM.DIST(O147,$P$1,$P$2,FALSE)</f>
        <v>4.2217100475893476E-7</v>
      </c>
    </row>
    <row r="148" spans="11:16" x14ac:dyDescent="0.25">
      <c r="K148" s="109">
        <v>147</v>
      </c>
      <c r="L148" s="108">
        <v>79</v>
      </c>
      <c r="O148">
        <v>145</v>
      </c>
      <c r="P148">
        <f>_xlfn.NORM.DIST(O148,$P$1,$P$2,FALSE)</f>
        <v>3.1434420553702784E-7</v>
      </c>
    </row>
    <row r="149" spans="11:16" x14ac:dyDescent="0.25">
      <c r="K149" s="111">
        <v>148</v>
      </c>
      <c r="L149" s="110">
        <v>48</v>
      </c>
      <c r="O149">
        <v>146</v>
      </c>
      <c r="P149">
        <f>_xlfn.NORM.DIST(O149,$P$1,$P$2,FALSE)</f>
        <v>2.3314497176590587E-7</v>
      </c>
    </row>
    <row r="150" spans="11:16" x14ac:dyDescent="0.25">
      <c r="K150" s="109">
        <v>149</v>
      </c>
      <c r="L150" s="108">
        <v>63</v>
      </c>
      <c r="O150">
        <v>147</v>
      </c>
      <c r="P150">
        <f>_xlfn.NORM.DIST(O150,$P$1,$P$2,FALSE)</f>
        <v>1.7224641234687326E-7</v>
      </c>
    </row>
    <row r="151" spans="11:16" x14ac:dyDescent="0.25">
      <c r="K151" s="111">
        <v>150</v>
      </c>
      <c r="L151" s="110">
        <v>82</v>
      </c>
      <c r="O151">
        <v>148</v>
      </c>
      <c r="P151">
        <f>_xlfn.NORM.DIST(O151,$P$1,$P$2,FALSE)</f>
        <v>1.2675872247849775E-7</v>
      </c>
    </row>
    <row r="152" spans="11:16" x14ac:dyDescent="0.25">
      <c r="K152" s="109">
        <v>151</v>
      </c>
      <c r="L152" s="108">
        <v>82</v>
      </c>
      <c r="O152">
        <v>149</v>
      </c>
      <c r="P152">
        <f>_xlfn.NORM.DIST(O152,$P$1,$P$2,FALSE)</f>
        <v>9.2919969670893605E-8</v>
      </c>
    </row>
    <row r="153" spans="11:16" x14ac:dyDescent="0.25">
      <c r="K153" s="111">
        <v>152</v>
      </c>
      <c r="L153" s="110">
        <v>92</v>
      </c>
      <c r="O153">
        <v>150</v>
      </c>
      <c r="P153">
        <f>_xlfn.NORM.DIST(O153,$P$1,$P$2,FALSE)</f>
        <v>6.7849054871082951E-8</v>
      </c>
    </row>
    <row r="154" spans="11:16" x14ac:dyDescent="0.25">
      <c r="K154" s="109">
        <v>153</v>
      </c>
      <c r="L154" s="108">
        <v>59</v>
      </c>
    </row>
    <row r="155" spans="11:16" x14ac:dyDescent="0.25">
      <c r="K155" s="111">
        <v>154</v>
      </c>
      <c r="L155" s="110">
        <v>57</v>
      </c>
    </row>
    <row r="156" spans="11:16" x14ac:dyDescent="0.25">
      <c r="K156" s="109">
        <v>155</v>
      </c>
      <c r="L156" s="108">
        <v>84</v>
      </c>
    </row>
    <row r="157" spans="11:16" x14ac:dyDescent="0.25">
      <c r="K157" s="111">
        <v>156</v>
      </c>
      <c r="L157" s="110">
        <v>92</v>
      </c>
    </row>
    <row r="158" spans="11:16" x14ac:dyDescent="0.25">
      <c r="K158" s="109">
        <v>157</v>
      </c>
      <c r="L158" s="108">
        <v>82</v>
      </c>
    </row>
    <row r="159" spans="11:16" x14ac:dyDescent="0.25">
      <c r="K159" s="111">
        <v>158</v>
      </c>
      <c r="L159" s="110">
        <v>56</v>
      </c>
    </row>
    <row r="160" spans="11:16" x14ac:dyDescent="0.25">
      <c r="K160" s="109">
        <v>159</v>
      </c>
      <c r="L160" s="108">
        <v>50</v>
      </c>
    </row>
    <row r="161" spans="11:12" x14ac:dyDescent="0.25">
      <c r="K161" s="111">
        <v>160</v>
      </c>
      <c r="L161" s="110">
        <v>49</v>
      </c>
    </row>
    <row r="162" spans="11:12" x14ac:dyDescent="0.25">
      <c r="K162" s="109">
        <v>161</v>
      </c>
      <c r="L162" s="108">
        <v>69</v>
      </c>
    </row>
    <row r="163" spans="11:12" x14ac:dyDescent="0.25">
      <c r="K163" s="111">
        <v>162</v>
      </c>
      <c r="L163" s="110">
        <v>57</v>
      </c>
    </row>
    <row r="164" spans="11:12" x14ac:dyDescent="0.25">
      <c r="K164" s="109">
        <v>163</v>
      </c>
      <c r="L164" s="108">
        <v>55</v>
      </c>
    </row>
    <row r="165" spans="11:12" x14ac:dyDescent="0.25">
      <c r="K165" s="111">
        <v>164</v>
      </c>
      <c r="L165" s="110">
        <v>75</v>
      </c>
    </row>
    <row r="166" spans="11:12" x14ac:dyDescent="0.25">
      <c r="K166" s="109">
        <v>165</v>
      </c>
      <c r="L166" s="108">
        <v>51</v>
      </c>
    </row>
    <row r="167" spans="11:12" x14ac:dyDescent="0.25">
      <c r="K167" s="111">
        <v>166</v>
      </c>
      <c r="L167" s="110">
        <v>66</v>
      </c>
    </row>
    <row r="168" spans="11:12" x14ac:dyDescent="0.25">
      <c r="K168" s="109">
        <v>167</v>
      </c>
      <c r="L168" s="108">
        <v>47</v>
      </c>
    </row>
    <row r="169" spans="11:12" x14ac:dyDescent="0.25">
      <c r="K169" s="111">
        <v>168</v>
      </c>
      <c r="L169" s="110">
        <v>82</v>
      </c>
    </row>
    <row r="170" spans="11:12" x14ac:dyDescent="0.25">
      <c r="K170" s="109">
        <v>169</v>
      </c>
      <c r="L170" s="108">
        <v>54</v>
      </c>
    </row>
    <row r="171" spans="11:12" x14ac:dyDescent="0.25">
      <c r="K171" s="111">
        <v>170</v>
      </c>
      <c r="L171" s="110">
        <v>77</v>
      </c>
    </row>
    <row r="172" spans="11:12" x14ac:dyDescent="0.25">
      <c r="K172" s="109">
        <v>171</v>
      </c>
      <c r="L172" s="108">
        <v>82</v>
      </c>
    </row>
    <row r="173" spans="11:12" x14ac:dyDescent="0.25">
      <c r="K173" s="111">
        <v>172</v>
      </c>
      <c r="L173" s="110">
        <v>69</v>
      </c>
    </row>
    <row r="174" spans="11:12" x14ac:dyDescent="0.25">
      <c r="K174" s="109">
        <v>173</v>
      </c>
      <c r="L174" s="108">
        <v>68</v>
      </c>
    </row>
    <row r="175" spans="11:12" x14ac:dyDescent="0.25">
      <c r="K175" s="111">
        <v>174</v>
      </c>
      <c r="L175" s="110">
        <v>69</v>
      </c>
    </row>
    <row r="176" spans="11:12" x14ac:dyDescent="0.25">
      <c r="K176" s="109">
        <v>175</v>
      </c>
      <c r="L176" s="108">
        <v>88</v>
      </c>
    </row>
    <row r="177" spans="11:12" x14ac:dyDescent="0.25">
      <c r="K177" s="111">
        <v>176</v>
      </c>
      <c r="L177" s="110">
        <v>84</v>
      </c>
    </row>
    <row r="178" spans="11:12" x14ac:dyDescent="0.25">
      <c r="K178" s="109">
        <v>177</v>
      </c>
      <c r="L178" s="108">
        <v>92</v>
      </c>
    </row>
    <row r="179" spans="11:12" x14ac:dyDescent="0.25">
      <c r="K179" s="111">
        <v>178</v>
      </c>
      <c r="L179" s="110">
        <v>74</v>
      </c>
    </row>
    <row r="180" spans="11:12" x14ac:dyDescent="0.25">
      <c r="K180" s="109">
        <v>179</v>
      </c>
      <c r="L180" s="108">
        <v>64</v>
      </c>
    </row>
    <row r="181" spans="11:12" x14ac:dyDescent="0.25">
      <c r="K181" s="111">
        <v>180</v>
      </c>
      <c r="L181" s="110">
        <v>53</v>
      </c>
    </row>
    <row r="182" spans="11:12" x14ac:dyDescent="0.25">
      <c r="K182" s="109">
        <v>181</v>
      </c>
      <c r="L182" s="108">
        <v>99</v>
      </c>
    </row>
    <row r="183" spans="11:12" x14ac:dyDescent="0.25">
      <c r="K183" s="111">
        <v>182</v>
      </c>
      <c r="L183" s="110">
        <v>83</v>
      </c>
    </row>
    <row r="184" spans="11:12" x14ac:dyDescent="0.25">
      <c r="K184" s="109">
        <v>183</v>
      </c>
      <c r="L184" s="108">
        <v>71</v>
      </c>
    </row>
    <row r="185" spans="11:12" x14ac:dyDescent="0.25">
      <c r="K185" s="111">
        <v>184</v>
      </c>
      <c r="L185" s="110">
        <v>69</v>
      </c>
    </row>
    <row r="186" spans="11:12" x14ac:dyDescent="0.25">
      <c r="K186" s="109">
        <v>185</v>
      </c>
      <c r="L186" s="108">
        <v>77</v>
      </c>
    </row>
    <row r="187" spans="11:12" x14ac:dyDescent="0.25">
      <c r="K187" s="111">
        <v>186</v>
      </c>
      <c r="L187" s="110">
        <v>68</v>
      </c>
    </row>
    <row r="188" spans="11:12" x14ac:dyDescent="0.25">
      <c r="K188" s="109">
        <v>187</v>
      </c>
      <c r="L188" s="108">
        <v>80</v>
      </c>
    </row>
    <row r="189" spans="11:12" x14ac:dyDescent="0.25">
      <c r="K189" s="111">
        <v>188</v>
      </c>
      <c r="L189" s="110">
        <v>76</v>
      </c>
    </row>
    <row r="190" spans="11:12" x14ac:dyDescent="0.25">
      <c r="K190" s="109">
        <v>189</v>
      </c>
      <c r="L190" s="108">
        <v>53</v>
      </c>
    </row>
    <row r="191" spans="11:12" x14ac:dyDescent="0.25">
      <c r="K191" s="111">
        <v>190</v>
      </c>
      <c r="L191" s="110">
        <v>96</v>
      </c>
    </row>
    <row r="192" spans="11:12" x14ac:dyDescent="0.25">
      <c r="K192" s="109">
        <v>191</v>
      </c>
      <c r="L192" s="108">
        <v>56</v>
      </c>
    </row>
    <row r="193" spans="11:12" x14ac:dyDescent="0.25">
      <c r="K193" s="111">
        <v>192</v>
      </c>
      <c r="L193" s="110">
        <v>54</v>
      </c>
    </row>
    <row r="194" spans="11:12" x14ac:dyDescent="0.25">
      <c r="K194" s="109">
        <v>193</v>
      </c>
      <c r="L194" s="108">
        <v>61</v>
      </c>
    </row>
    <row r="195" spans="11:12" x14ac:dyDescent="0.25">
      <c r="K195" s="111">
        <v>194</v>
      </c>
      <c r="L195" s="110">
        <v>94</v>
      </c>
    </row>
    <row r="196" spans="11:12" x14ac:dyDescent="0.25">
      <c r="K196" s="109">
        <v>195</v>
      </c>
      <c r="L196" s="108">
        <v>59</v>
      </c>
    </row>
    <row r="197" spans="11:12" x14ac:dyDescent="0.25">
      <c r="K197" s="111">
        <v>196</v>
      </c>
      <c r="L197" s="110">
        <v>78</v>
      </c>
    </row>
    <row r="198" spans="11:12" x14ac:dyDescent="0.25">
      <c r="K198" s="109">
        <v>197</v>
      </c>
      <c r="L198" s="108">
        <v>74</v>
      </c>
    </row>
    <row r="199" spans="11:12" x14ac:dyDescent="0.25">
      <c r="K199" s="111">
        <v>198</v>
      </c>
      <c r="L199" s="110">
        <v>49</v>
      </c>
    </row>
    <row r="200" spans="11:12" x14ac:dyDescent="0.25">
      <c r="K200" s="109">
        <v>199</v>
      </c>
      <c r="L200" s="108">
        <v>75</v>
      </c>
    </row>
    <row r="201" spans="11:12" x14ac:dyDescent="0.25">
      <c r="K201" s="107">
        <v>200</v>
      </c>
      <c r="L201" s="106">
        <v>81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8D42-FDDD-467E-9ED2-F74B7A4A4EE1}">
  <dimension ref="A2:F57"/>
  <sheetViews>
    <sheetView showGridLines="0" tabSelected="1" zoomScale="110" zoomScaleNormal="110" workbookViewId="0">
      <selection activeCell="O43" sqref="O43"/>
    </sheetView>
  </sheetViews>
  <sheetFormatPr defaultRowHeight="15" x14ac:dyDescent="0.25"/>
  <cols>
    <col min="1" max="1" width="0.5703125" customWidth="1"/>
    <col min="2" max="2" width="13.140625" bestFit="1" customWidth="1"/>
    <col min="4" max="4" width="12.5703125" bestFit="1" customWidth="1"/>
    <col min="5" max="5" width="14.85546875" bestFit="1" customWidth="1"/>
  </cols>
  <sheetData>
    <row r="2" spans="1:6" hidden="1" x14ac:dyDescent="0.25"/>
    <row r="3" spans="1:6" hidden="1" x14ac:dyDescent="0.25"/>
    <row r="4" spans="1:6" hidden="1" x14ac:dyDescent="0.25"/>
    <row r="5" spans="1:6" hidden="1" x14ac:dyDescent="0.25"/>
    <row r="6" spans="1:6" hidden="1" x14ac:dyDescent="0.25"/>
    <row r="7" spans="1:6" hidden="1" x14ac:dyDescent="0.25"/>
    <row r="8" spans="1:6" hidden="1" x14ac:dyDescent="0.25"/>
    <row r="9" spans="1:6" hidden="1" x14ac:dyDescent="0.25"/>
    <row r="10" spans="1:6" x14ac:dyDescent="0.25">
      <c r="A10" s="118"/>
      <c r="B10" s="119" t="s">
        <v>168</v>
      </c>
      <c r="C10" s="119" t="s">
        <v>167</v>
      </c>
      <c r="D10" s="119" t="s">
        <v>166</v>
      </c>
      <c r="E10" s="119" t="s">
        <v>165</v>
      </c>
    </row>
    <row r="11" spans="1:6" x14ac:dyDescent="0.25">
      <c r="A11" s="118"/>
      <c r="B11" s="118"/>
      <c r="C11" s="126"/>
      <c r="D11" s="117">
        <f>MAX(C12:C16)*1.3</f>
        <v>1950</v>
      </c>
      <c r="E11" s="118"/>
      <c r="F11" s="115"/>
    </row>
    <row r="12" spans="1:6" x14ac:dyDescent="0.25">
      <c r="A12" s="118"/>
      <c r="B12" s="117" t="s">
        <v>164</v>
      </c>
      <c r="C12" s="117">
        <v>800</v>
      </c>
      <c r="D12" s="117">
        <f>$D$11-C12</f>
        <v>1150</v>
      </c>
      <c r="E12" s="116" t="str">
        <f>B12&amp;" ("&amp;C12&amp;")"</f>
        <v>Product 1 (800)</v>
      </c>
      <c r="F12" s="115"/>
    </row>
    <row r="13" spans="1:6" x14ac:dyDescent="0.25">
      <c r="A13" s="118"/>
      <c r="B13" s="117" t="s">
        <v>163</v>
      </c>
      <c r="C13" s="117">
        <v>1000</v>
      </c>
      <c r="D13" s="117">
        <f>$D$11-C13</f>
        <v>950</v>
      </c>
      <c r="E13" s="116" t="str">
        <f>B13&amp;" ("&amp;C13&amp;")"</f>
        <v>Product 2 (1000)</v>
      </c>
      <c r="F13" s="115"/>
    </row>
    <row r="14" spans="1:6" x14ac:dyDescent="0.25">
      <c r="A14" s="118"/>
      <c r="B14" s="117" t="s">
        <v>162</v>
      </c>
      <c r="C14" s="117">
        <v>1100</v>
      </c>
      <c r="D14" s="117">
        <f>$D$11-C14</f>
        <v>850</v>
      </c>
      <c r="E14" s="116" t="str">
        <f>B14&amp;" ("&amp;C14&amp;")"</f>
        <v>Product 3 (1100)</v>
      </c>
      <c r="F14" s="115"/>
    </row>
    <row r="15" spans="1:6" x14ac:dyDescent="0.25">
      <c r="A15" s="118"/>
      <c r="B15" s="117" t="s">
        <v>161</v>
      </c>
      <c r="C15" s="117">
        <v>1200</v>
      </c>
      <c r="D15" s="117">
        <f>$D$11-C15</f>
        <v>750</v>
      </c>
      <c r="E15" s="116" t="str">
        <f>B15&amp;" ("&amp;C15&amp;")"</f>
        <v>Product 4 (1200)</v>
      </c>
      <c r="F15" s="115"/>
    </row>
    <row r="16" spans="1:6" x14ac:dyDescent="0.25">
      <c r="A16" s="118"/>
      <c r="B16" s="117" t="s">
        <v>160</v>
      </c>
      <c r="C16" s="117">
        <v>1500</v>
      </c>
      <c r="D16" s="117">
        <f>$D$11-C16</f>
        <v>450</v>
      </c>
      <c r="E16" s="116" t="str">
        <f>B16&amp;" ("&amp;C16&amp;")"</f>
        <v>Product 5 (1500)</v>
      </c>
      <c r="F16" s="115"/>
    </row>
    <row r="38" spans="3:3" ht="18.75" x14ac:dyDescent="0.35">
      <c r="C38" s="123" t="s">
        <v>174</v>
      </c>
    </row>
    <row r="39" spans="3:3" ht="18.75" x14ac:dyDescent="0.25">
      <c r="C39" s="124" t="s">
        <v>175</v>
      </c>
    </row>
    <row r="40" spans="3:3" x14ac:dyDescent="0.25">
      <c r="C40" s="4"/>
    </row>
    <row r="41" spans="3:3" ht="18.75" x14ac:dyDescent="0.25">
      <c r="C41" s="125" t="s">
        <v>178</v>
      </c>
    </row>
    <row r="42" spans="3:3" x14ac:dyDescent="0.25">
      <c r="C42" s="4"/>
    </row>
    <row r="43" spans="3:3" ht="18.75" x14ac:dyDescent="0.25">
      <c r="C43" s="124" t="s">
        <v>176</v>
      </c>
    </row>
    <row r="44" spans="3:3" x14ac:dyDescent="0.25">
      <c r="C44" s="4"/>
    </row>
    <row r="45" spans="3:3" ht="18.75" x14ac:dyDescent="0.25">
      <c r="C45" s="124" t="s">
        <v>177</v>
      </c>
    </row>
    <row r="46" spans="3:3" ht="18.75" x14ac:dyDescent="0.35">
      <c r="C46" s="123" t="s">
        <v>179</v>
      </c>
    </row>
    <row r="47" spans="3:3" ht="18.75" x14ac:dyDescent="0.35">
      <c r="C47" s="123" t="s">
        <v>180</v>
      </c>
    </row>
    <row r="48" spans="3:3" ht="18.75" x14ac:dyDescent="0.35">
      <c r="C48" s="123" t="s">
        <v>181</v>
      </c>
    </row>
    <row r="49" spans="3:3" ht="18.75" x14ac:dyDescent="0.35">
      <c r="C49" s="123" t="s">
        <v>182</v>
      </c>
    </row>
    <row r="50" spans="3:3" ht="18.75" x14ac:dyDescent="0.35">
      <c r="C50" s="123" t="s">
        <v>183</v>
      </c>
    </row>
    <row r="51" spans="3:3" ht="21.75" x14ac:dyDescent="0.25">
      <c r="C51" s="122" t="s">
        <v>184</v>
      </c>
    </row>
    <row r="52" spans="3:3" ht="18.75" x14ac:dyDescent="0.25">
      <c r="C52" s="121" t="s">
        <v>169</v>
      </c>
    </row>
    <row r="53" spans="3:3" ht="18.75" x14ac:dyDescent="0.35">
      <c r="C53" s="120" t="s">
        <v>185</v>
      </c>
    </row>
    <row r="54" spans="3:3" ht="18.75" x14ac:dyDescent="0.35">
      <c r="C54" s="120" t="s">
        <v>170</v>
      </c>
    </row>
    <row r="55" spans="3:3" ht="18.75" x14ac:dyDescent="0.35">
      <c r="C55" s="120" t="s">
        <v>171</v>
      </c>
    </row>
    <row r="56" spans="3:3" ht="21.75" x14ac:dyDescent="0.25">
      <c r="C56" s="122" t="s">
        <v>172</v>
      </c>
    </row>
    <row r="57" spans="3:3" ht="18.75" x14ac:dyDescent="0.25">
      <c r="C57" s="121" t="s">
        <v>173</v>
      </c>
    </row>
  </sheetData>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089886-BE96-493D-BF71-30DC4643EF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Table 1</vt:lpstr>
      <vt:lpstr>Sheet1</vt:lpstr>
      <vt:lpstr>Waterfall</vt:lpstr>
      <vt:lpstr>Light</vt:lpstr>
      <vt:lpstr>Pie</vt:lpstr>
      <vt:lpstr>Doughnut</vt:lpstr>
      <vt:lpstr>Waterfall!Print_Area</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Amit Kumar</cp:lastModifiedBy>
  <dcterms:created xsi:type="dcterms:W3CDTF">2024-08-24T05:49:50Z</dcterms:created>
  <dcterms:modified xsi:type="dcterms:W3CDTF">2024-08-24T20:36:41Z</dcterms:modified>
</cp:coreProperties>
</file>