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bookViews>
  <sheets>
    <sheet name="Sheet1" sheetId="1" r:id="rId1"/>
    <sheet name="02 Unbiased PD and FL PD" sheetId="2" r:id="rId2"/>
  </sheets>
  <definedNames>
    <definedName name="_xlnm._FilterDatabase" localSheetId="1" hidden="1">'02 Unbiased PD and FL PD'!$V$3:$AT$894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AC5" i="2"/>
  <c r="AD5" i="2"/>
  <c r="AE5" i="2" s="1"/>
  <c r="AF5" i="2"/>
  <c r="AC6" i="2"/>
  <c r="AD6" i="2"/>
  <c r="AE6" i="2"/>
  <c r="AF6" i="2"/>
  <c r="AC7" i="2"/>
  <c r="AD7" i="2"/>
  <c r="AE7" i="2" s="1"/>
  <c r="AF7" i="2"/>
  <c r="D8" i="2"/>
  <c r="E8" i="2"/>
  <c r="AC8" i="2"/>
  <c r="AD8" i="2"/>
  <c r="AF8" i="2"/>
  <c r="AO8" i="2"/>
  <c r="D9" i="2"/>
  <c r="E9" i="2"/>
  <c r="AC9" i="2"/>
  <c r="AD9" i="2"/>
  <c r="AE9" i="2" s="1"/>
  <c r="AF9" i="2"/>
  <c r="AM15" i="2" s="1"/>
  <c r="AO9" i="2"/>
  <c r="D10" i="2"/>
  <c r="E10" i="2"/>
  <c r="AC10" i="2"/>
  <c r="AD10" i="2"/>
  <c r="AE10" i="2" s="1"/>
  <c r="AF10" i="2"/>
  <c r="D11" i="2"/>
  <c r="E11" i="2"/>
  <c r="AC11" i="2"/>
  <c r="AD11" i="2"/>
  <c r="AE11" i="2"/>
  <c r="AF11" i="2"/>
  <c r="AC12" i="2"/>
  <c r="AD12" i="2"/>
  <c r="AF12" i="2"/>
  <c r="D13" i="2"/>
  <c r="E13" i="2"/>
  <c r="AC13" i="2"/>
  <c r="AD13" i="2"/>
  <c r="AE13" i="2"/>
  <c r="AF13" i="2"/>
  <c r="D14" i="2"/>
  <c r="E14" i="2"/>
  <c r="AC14" i="2"/>
  <c r="AD14" i="2"/>
  <c r="AE14" i="2" s="1"/>
  <c r="AF14" i="2"/>
  <c r="AO14" i="2"/>
  <c r="D15" i="2"/>
  <c r="E15" i="2"/>
  <c r="AC15" i="2"/>
  <c r="AD15" i="2"/>
  <c r="AE15" i="2" s="1"/>
  <c r="AF15" i="2"/>
  <c r="AO15" i="2"/>
  <c r="D16" i="2"/>
  <c r="E16" i="2"/>
  <c r="AC16" i="2"/>
  <c r="AD16" i="2"/>
  <c r="AE16" i="2" s="1"/>
  <c r="AF16" i="2"/>
  <c r="AC17" i="2"/>
  <c r="AD17" i="2"/>
  <c r="AE17" i="2"/>
  <c r="AF17" i="2"/>
  <c r="D18" i="2"/>
  <c r="E18" i="2"/>
  <c r="AC18" i="2"/>
  <c r="AD18" i="2"/>
  <c r="AF18" i="2"/>
  <c r="D19" i="2"/>
  <c r="E19" i="2"/>
  <c r="AC19" i="2"/>
  <c r="AE19" i="2" s="1"/>
  <c r="AD19" i="2"/>
  <c r="AF19" i="2"/>
  <c r="D20" i="2"/>
  <c r="E20" i="2"/>
  <c r="AC20" i="2"/>
  <c r="AD20" i="2"/>
  <c r="AE20" i="2"/>
  <c r="AF20" i="2"/>
  <c r="D21" i="2"/>
  <c r="E21" i="2"/>
  <c r="AC21" i="2"/>
  <c r="AD21" i="2"/>
  <c r="AE21" i="2" s="1"/>
  <c r="AF21" i="2"/>
  <c r="AC22" i="2"/>
  <c r="AE22" i="2" s="1"/>
  <c r="AD22" i="2"/>
  <c r="AF22" i="2"/>
  <c r="AC23" i="2"/>
  <c r="AD23" i="2"/>
  <c r="AE23" i="2" s="1"/>
  <c r="AF23" i="2"/>
  <c r="AC24" i="2"/>
  <c r="AE24" i="2" s="1"/>
  <c r="AD24" i="2"/>
  <c r="AF24" i="2"/>
  <c r="AC25" i="2"/>
  <c r="AD25" i="2"/>
  <c r="AE25" i="2" s="1"/>
  <c r="AF25" i="2"/>
  <c r="E26" i="2"/>
  <c r="E29" i="2" s="1"/>
  <c r="I26" i="2"/>
  <c r="J26" i="2"/>
  <c r="K26" i="2" s="1"/>
  <c r="AC26" i="2"/>
  <c r="AD26" i="2"/>
  <c r="AE26" i="2" s="1"/>
  <c r="AF26" i="2"/>
  <c r="AC27" i="2"/>
  <c r="AE27" i="2" s="1"/>
  <c r="AD27" i="2"/>
  <c r="AF27" i="2"/>
  <c r="AC28" i="2"/>
  <c r="AD28" i="2"/>
  <c r="AE28" i="2"/>
  <c r="AF28" i="2"/>
  <c r="D29" i="2"/>
  <c r="H29" i="2"/>
  <c r="I29" i="2"/>
  <c r="J29" i="2"/>
  <c r="AC29" i="2"/>
  <c r="AD29" i="2"/>
  <c r="AF29" i="2"/>
  <c r="AL14" i="2" s="1"/>
  <c r="D30" i="2"/>
  <c r="H30" i="2"/>
  <c r="I30" i="2"/>
  <c r="J30" i="2"/>
  <c r="AC30" i="2"/>
  <c r="AD30" i="2"/>
  <c r="AF30" i="2"/>
  <c r="AC31" i="2"/>
  <c r="AD31" i="2"/>
  <c r="AF31" i="2"/>
  <c r="AC32" i="2"/>
  <c r="AD32" i="2"/>
  <c r="AF32" i="2"/>
  <c r="AC33" i="2"/>
  <c r="AD33" i="2"/>
  <c r="AF33" i="2"/>
  <c r="AC34" i="2"/>
  <c r="AD34" i="2"/>
  <c r="AF34" i="2"/>
  <c r="D35" i="2"/>
  <c r="H35" i="2"/>
  <c r="I35" i="2"/>
  <c r="J35" i="2"/>
  <c r="Y35" i="2"/>
  <c r="Z35" i="2"/>
  <c r="AB35" i="2"/>
  <c r="D36" i="2"/>
  <c r="H36" i="2"/>
  <c r="I36" i="2"/>
  <c r="J36" i="2"/>
  <c r="D38" i="2"/>
  <c r="H38" i="2"/>
  <c r="I38" i="2"/>
  <c r="J38" i="2"/>
  <c r="AC38" i="2"/>
  <c r="AD38" i="2"/>
  <c r="AF38" i="2"/>
  <c r="D39" i="2"/>
  <c r="H39" i="2"/>
  <c r="I39" i="2"/>
  <c r="J39" i="2"/>
  <c r="AC39" i="2"/>
  <c r="AD39" i="2"/>
  <c r="AF39" i="2"/>
  <c r="D40" i="2"/>
  <c r="H40" i="2"/>
  <c r="I40" i="2"/>
  <c r="J40" i="2"/>
  <c r="AC40" i="2"/>
  <c r="AD40" i="2"/>
  <c r="AE40" i="2" s="1"/>
  <c r="AF40" i="2"/>
  <c r="D41" i="2"/>
  <c r="H41" i="2"/>
  <c r="I41" i="2"/>
  <c r="J41" i="2"/>
  <c r="AC41" i="2"/>
  <c r="AD41" i="2"/>
  <c r="AE41" i="2" s="1"/>
  <c r="AF41" i="2"/>
  <c r="AC42" i="2"/>
  <c r="AD42" i="2"/>
  <c r="AE42" i="2" s="1"/>
  <c r="AF42" i="2"/>
  <c r="D43" i="2"/>
  <c r="H43" i="2"/>
  <c r="I43" i="2"/>
  <c r="J43" i="2"/>
  <c r="AC43" i="2"/>
  <c r="AD43" i="2"/>
  <c r="AF43" i="2"/>
  <c r="D44" i="2"/>
  <c r="H44" i="2"/>
  <c r="I44" i="2"/>
  <c r="J44" i="2"/>
  <c r="AC44" i="2"/>
  <c r="AD44" i="2"/>
  <c r="AE44" i="2" s="1"/>
  <c r="AF44" i="2"/>
  <c r="H45" i="2"/>
  <c r="AC45" i="2"/>
  <c r="AD45" i="2"/>
  <c r="AF45" i="2"/>
  <c r="D46" i="2"/>
  <c r="H46" i="2"/>
  <c r="I46" i="2"/>
  <c r="J46" i="2"/>
  <c r="AC46" i="2"/>
  <c r="AD46" i="2"/>
  <c r="AE46" i="2" s="1"/>
  <c r="AF46" i="2"/>
  <c r="AC47" i="2"/>
  <c r="AD47" i="2"/>
  <c r="AE47" i="2" s="1"/>
  <c r="AF47" i="2"/>
  <c r="AC48" i="2"/>
  <c r="AD48" i="2"/>
  <c r="AE48" i="2" s="1"/>
  <c r="AF48" i="2"/>
  <c r="AC49" i="2"/>
  <c r="AD49" i="2"/>
  <c r="AE49" i="2" s="1"/>
  <c r="AF49" i="2"/>
  <c r="AC50" i="2"/>
  <c r="AD50" i="2"/>
  <c r="AF50" i="2"/>
  <c r="AC51" i="2"/>
  <c r="AD51" i="2"/>
  <c r="AF51" i="2"/>
  <c r="AC52" i="2"/>
  <c r="AD52" i="2"/>
  <c r="AF52" i="2"/>
  <c r="AC53" i="2"/>
  <c r="AD53" i="2"/>
  <c r="AE53" i="2" s="1"/>
  <c r="AF53" i="2"/>
  <c r="AC54" i="2"/>
  <c r="AD54" i="2"/>
  <c r="AE54" i="2" s="1"/>
  <c r="AF54" i="2"/>
  <c r="AC55" i="2"/>
  <c r="AD55" i="2"/>
  <c r="AE55" i="2" s="1"/>
  <c r="AF55" i="2"/>
  <c r="AC56" i="2"/>
  <c r="AD56" i="2"/>
  <c r="AE56" i="2" s="1"/>
  <c r="AF56" i="2"/>
  <c r="AC57" i="2"/>
  <c r="AD57" i="2"/>
  <c r="AE57" i="2" s="1"/>
  <c r="AF57" i="2"/>
  <c r="AC58" i="2"/>
  <c r="AD58" i="2"/>
  <c r="AF58" i="2"/>
  <c r="AC59" i="2"/>
  <c r="AD59" i="2"/>
  <c r="AF59" i="2"/>
  <c r="AC60" i="2"/>
  <c r="AD60" i="2"/>
  <c r="AF60" i="2"/>
  <c r="AC61" i="2"/>
  <c r="AD61" i="2"/>
  <c r="AE61" i="2" s="1"/>
  <c r="AF61" i="2"/>
  <c r="AC62" i="2"/>
  <c r="AD62" i="2"/>
  <c r="AE62" i="2" s="1"/>
  <c r="AF62" i="2"/>
  <c r="AC63" i="2"/>
  <c r="AD63" i="2"/>
  <c r="AE63" i="2" s="1"/>
  <c r="AF63" i="2"/>
  <c r="AC64" i="2"/>
  <c r="AD64" i="2"/>
  <c r="AE64" i="2" s="1"/>
  <c r="AF64" i="2"/>
  <c r="AC65" i="2"/>
  <c r="AD65" i="2"/>
  <c r="AE65" i="2" s="1"/>
  <c r="AF65" i="2"/>
  <c r="AC66" i="2"/>
  <c r="AD66" i="2"/>
  <c r="AF66" i="2"/>
  <c r="AC67" i="2"/>
  <c r="AD67" i="2"/>
  <c r="AF67" i="2"/>
  <c r="Y68" i="2"/>
  <c r="Z68" i="2"/>
  <c r="AB68" i="2"/>
  <c r="AC68" i="2" s="1"/>
  <c r="AC71" i="2"/>
  <c r="AD71" i="2"/>
  <c r="AF71" i="2"/>
  <c r="AC72" i="2"/>
  <c r="AD72" i="2"/>
  <c r="AF72" i="2"/>
  <c r="AC73" i="2"/>
  <c r="AD73" i="2"/>
  <c r="AE73" i="2" s="1"/>
  <c r="AF73" i="2"/>
  <c r="AC74" i="2"/>
  <c r="AD74" i="2"/>
  <c r="AE74" i="2" s="1"/>
  <c r="AF74" i="2"/>
  <c r="AC75" i="2"/>
  <c r="AD75" i="2"/>
  <c r="AE75" i="2" s="1"/>
  <c r="AF75" i="2"/>
  <c r="AC76" i="2"/>
  <c r="AD76" i="2"/>
  <c r="AE76" i="2" s="1"/>
  <c r="AF76" i="2"/>
  <c r="AC77" i="2"/>
  <c r="AD77" i="2"/>
  <c r="AE77" i="2" s="1"/>
  <c r="AF77" i="2"/>
  <c r="AC78" i="2"/>
  <c r="AD78" i="2"/>
  <c r="AF78" i="2"/>
  <c r="AC79" i="2"/>
  <c r="AD79" i="2"/>
  <c r="AF79" i="2"/>
  <c r="AC80" i="2"/>
  <c r="AD80" i="2"/>
  <c r="AF80" i="2"/>
  <c r="AC81" i="2"/>
  <c r="AD81" i="2"/>
  <c r="AE81" i="2" s="1"/>
  <c r="AF81" i="2"/>
  <c r="AC82" i="2"/>
  <c r="AD82" i="2"/>
  <c r="AE82" i="2" s="1"/>
  <c r="AF82" i="2"/>
  <c r="AC83" i="2"/>
  <c r="AD83" i="2"/>
  <c r="AE83" i="2" s="1"/>
  <c r="AF83" i="2"/>
  <c r="AC84" i="2"/>
  <c r="AD84" i="2"/>
  <c r="AE84" i="2" s="1"/>
  <c r="AF84" i="2"/>
  <c r="AC85" i="2"/>
  <c r="AD85" i="2"/>
  <c r="AE85" i="2" s="1"/>
  <c r="AF85" i="2"/>
  <c r="AC86" i="2"/>
  <c r="AD86" i="2"/>
  <c r="AF86" i="2"/>
  <c r="AC87" i="2"/>
  <c r="AD87" i="2"/>
  <c r="AF87" i="2"/>
  <c r="AC88" i="2"/>
  <c r="AD88" i="2"/>
  <c r="AF88" i="2"/>
  <c r="AC89" i="2"/>
  <c r="AD89" i="2"/>
  <c r="AE89" i="2" s="1"/>
  <c r="AF89" i="2"/>
  <c r="AC90" i="2"/>
  <c r="AD90" i="2"/>
  <c r="AE90" i="2" s="1"/>
  <c r="AF90" i="2"/>
  <c r="AC91" i="2"/>
  <c r="AD91" i="2"/>
  <c r="AE91" i="2" s="1"/>
  <c r="AF91" i="2"/>
  <c r="AC92" i="2"/>
  <c r="AD92" i="2"/>
  <c r="AE92" i="2" s="1"/>
  <c r="AF92" i="2"/>
  <c r="AC93" i="2"/>
  <c r="AD93" i="2"/>
  <c r="AE93" i="2" s="1"/>
  <c r="AF93" i="2"/>
  <c r="AC94" i="2"/>
  <c r="AD94" i="2"/>
  <c r="AF94" i="2"/>
  <c r="AC95" i="2"/>
  <c r="AD95" i="2"/>
  <c r="AF95" i="2"/>
  <c r="AC96" i="2"/>
  <c r="AD96" i="2"/>
  <c r="AF96" i="2"/>
  <c r="AC97" i="2"/>
  <c r="AD97" i="2"/>
  <c r="AE97" i="2" s="1"/>
  <c r="AF97" i="2"/>
  <c r="AC98" i="2"/>
  <c r="AD98" i="2"/>
  <c r="AE98" i="2" s="1"/>
  <c r="AF98" i="2"/>
  <c r="AC99" i="2"/>
  <c r="AD99" i="2"/>
  <c r="AE99" i="2" s="1"/>
  <c r="AF99" i="2"/>
  <c r="AC100" i="2"/>
  <c r="AD100" i="2"/>
  <c r="AE100" i="2" s="1"/>
  <c r="AF100" i="2"/>
  <c r="Y101" i="2"/>
  <c r="AC101" i="2" s="1"/>
  <c r="Z101" i="2"/>
  <c r="AA101" i="2" s="1"/>
  <c r="AF101" i="2" s="1"/>
  <c r="AB101" i="2"/>
  <c r="AD101" i="2" s="1"/>
  <c r="AC104" i="2"/>
  <c r="AD104" i="2"/>
  <c r="AE104" i="2" s="1"/>
  <c r="AF104" i="2"/>
  <c r="AC105" i="2"/>
  <c r="AD105" i="2"/>
  <c r="AE105" i="2" s="1"/>
  <c r="AF105" i="2"/>
  <c r="AC106" i="2"/>
  <c r="AD106" i="2"/>
  <c r="AF106" i="2"/>
  <c r="AC107" i="2"/>
  <c r="AD107" i="2"/>
  <c r="AF107" i="2"/>
  <c r="AC108" i="2"/>
  <c r="AD108" i="2"/>
  <c r="AF108" i="2"/>
  <c r="AC109" i="2"/>
  <c r="AD109" i="2"/>
  <c r="AE109" i="2" s="1"/>
  <c r="AF109" i="2"/>
  <c r="AC110" i="2"/>
  <c r="AD110" i="2"/>
  <c r="AE110" i="2" s="1"/>
  <c r="AF110" i="2"/>
  <c r="AC111" i="2"/>
  <c r="AD111" i="2"/>
  <c r="AE111" i="2" s="1"/>
  <c r="AF111" i="2"/>
  <c r="AC112" i="2"/>
  <c r="AD112" i="2"/>
  <c r="AE112" i="2" s="1"/>
  <c r="AF112" i="2"/>
  <c r="AC113" i="2"/>
  <c r="AD113" i="2"/>
  <c r="AE113" i="2" s="1"/>
  <c r="AF113" i="2"/>
  <c r="AC114" i="2"/>
  <c r="AD114" i="2"/>
  <c r="AF114" i="2"/>
  <c r="AC115" i="2"/>
  <c r="AD115" i="2"/>
  <c r="AF115" i="2"/>
  <c r="AC116" i="2"/>
  <c r="AD116" i="2"/>
  <c r="AF116" i="2"/>
  <c r="AC117" i="2"/>
  <c r="AD117" i="2"/>
  <c r="AE117" i="2" s="1"/>
  <c r="AF117" i="2"/>
  <c r="AC118" i="2"/>
  <c r="AD118" i="2"/>
  <c r="AE118" i="2" s="1"/>
  <c r="AF118" i="2"/>
  <c r="AC119" i="2"/>
  <c r="AD119" i="2"/>
  <c r="AE119" i="2" s="1"/>
  <c r="AF119" i="2"/>
  <c r="AC120" i="2"/>
  <c r="AD120" i="2"/>
  <c r="AE120" i="2" s="1"/>
  <c r="AF120" i="2"/>
  <c r="AC121" i="2"/>
  <c r="AD121" i="2"/>
  <c r="AE121" i="2" s="1"/>
  <c r="AF121" i="2"/>
  <c r="AC122" i="2"/>
  <c r="AD122" i="2"/>
  <c r="AF122" i="2"/>
  <c r="AC123" i="2"/>
  <c r="AD123" i="2"/>
  <c r="AF123" i="2"/>
  <c r="AC124" i="2"/>
  <c r="AD124" i="2"/>
  <c r="AF124" i="2"/>
  <c r="AC125" i="2"/>
  <c r="AD125" i="2"/>
  <c r="AE125" i="2" s="1"/>
  <c r="AF125" i="2"/>
  <c r="AC126" i="2"/>
  <c r="AD126" i="2"/>
  <c r="AE126" i="2" s="1"/>
  <c r="AF126" i="2"/>
  <c r="AC127" i="2"/>
  <c r="AD127" i="2"/>
  <c r="AE127" i="2" s="1"/>
  <c r="AF127" i="2"/>
  <c r="AC128" i="2"/>
  <c r="AD128" i="2"/>
  <c r="AE128" i="2" s="1"/>
  <c r="AF128" i="2"/>
  <c r="AC129" i="2"/>
  <c r="AD129" i="2"/>
  <c r="AE129" i="2" s="1"/>
  <c r="AF129" i="2"/>
  <c r="AC130" i="2"/>
  <c r="AD130" i="2"/>
  <c r="AF130" i="2"/>
  <c r="AC131" i="2"/>
  <c r="AD131" i="2"/>
  <c r="AF131" i="2"/>
  <c r="AC132" i="2"/>
  <c r="AD132" i="2"/>
  <c r="AF132" i="2"/>
  <c r="AC133" i="2"/>
  <c r="AD133" i="2"/>
  <c r="AE133" i="2" s="1"/>
  <c r="AF133" i="2"/>
  <c r="Y134" i="2"/>
  <c r="Z134" i="2"/>
  <c r="AA134" i="2" s="1"/>
  <c r="AB134" i="2"/>
  <c r="AD134" i="2" s="1"/>
  <c r="AC137" i="2"/>
  <c r="AD137" i="2"/>
  <c r="AF137" i="2"/>
  <c r="AC138" i="2"/>
  <c r="AD138" i="2"/>
  <c r="AF138" i="2"/>
  <c r="AC139" i="2"/>
  <c r="AD139" i="2"/>
  <c r="AF139" i="2"/>
  <c r="AC140" i="2"/>
  <c r="AD140" i="2"/>
  <c r="AE140" i="2" s="1"/>
  <c r="AF140" i="2"/>
  <c r="AC141" i="2"/>
  <c r="AD141" i="2"/>
  <c r="AE141" i="2" s="1"/>
  <c r="AF141" i="2"/>
  <c r="AC142" i="2"/>
  <c r="AD142" i="2"/>
  <c r="AE142" i="2" s="1"/>
  <c r="AF142" i="2"/>
  <c r="AC143" i="2"/>
  <c r="AD143" i="2"/>
  <c r="AE143" i="2" s="1"/>
  <c r="AF143" i="2"/>
  <c r="AC144" i="2"/>
  <c r="AD144" i="2"/>
  <c r="AE144" i="2" s="1"/>
  <c r="AF144" i="2"/>
  <c r="AC145" i="2"/>
  <c r="AD145" i="2"/>
  <c r="AF145" i="2"/>
  <c r="AC146" i="2"/>
  <c r="AD146" i="2"/>
  <c r="AF146" i="2"/>
  <c r="AC147" i="2"/>
  <c r="AD147" i="2"/>
  <c r="AF147" i="2"/>
  <c r="AC148" i="2"/>
  <c r="AD148" i="2"/>
  <c r="AE148" i="2" s="1"/>
  <c r="AF148" i="2"/>
  <c r="AC149" i="2"/>
  <c r="AD149" i="2"/>
  <c r="AE149" i="2" s="1"/>
  <c r="AF149" i="2"/>
  <c r="AC150" i="2"/>
  <c r="AD150" i="2"/>
  <c r="AE150" i="2" s="1"/>
  <c r="AF150" i="2"/>
  <c r="AC151" i="2"/>
  <c r="AD151" i="2"/>
  <c r="AE151" i="2" s="1"/>
  <c r="AF151" i="2"/>
  <c r="AC152" i="2"/>
  <c r="AD152" i="2"/>
  <c r="AE152" i="2" s="1"/>
  <c r="AF152" i="2"/>
  <c r="AC153" i="2"/>
  <c r="AD153" i="2"/>
  <c r="AF153" i="2"/>
  <c r="AC154" i="2"/>
  <c r="AD154" i="2"/>
  <c r="AF154" i="2"/>
  <c r="AC155" i="2"/>
  <c r="AD155" i="2"/>
  <c r="AF155" i="2"/>
  <c r="AC156" i="2"/>
  <c r="AD156" i="2"/>
  <c r="AE156" i="2" s="1"/>
  <c r="AF156" i="2"/>
  <c r="AC157" i="2"/>
  <c r="AD157" i="2"/>
  <c r="AE157" i="2" s="1"/>
  <c r="AF157" i="2"/>
  <c r="AC158" i="2"/>
  <c r="AD158" i="2"/>
  <c r="AE158" i="2" s="1"/>
  <c r="AF158" i="2"/>
  <c r="AC159" i="2"/>
  <c r="AD159" i="2"/>
  <c r="AE159" i="2" s="1"/>
  <c r="AF159" i="2"/>
  <c r="AC160" i="2"/>
  <c r="AD160" i="2"/>
  <c r="AE160" i="2" s="1"/>
  <c r="AF160" i="2"/>
  <c r="AC161" i="2"/>
  <c r="AD161" i="2"/>
  <c r="AF161" i="2"/>
  <c r="AC162" i="2"/>
  <c r="AD162" i="2"/>
  <c r="AF162" i="2"/>
  <c r="AC163" i="2"/>
  <c r="AD163" i="2"/>
  <c r="AF163" i="2"/>
  <c r="AC164" i="2"/>
  <c r="AD164" i="2"/>
  <c r="AE164" i="2" s="1"/>
  <c r="AF164" i="2"/>
  <c r="AC165" i="2"/>
  <c r="AD165" i="2"/>
  <c r="AE165" i="2" s="1"/>
  <c r="AF165" i="2"/>
  <c r="AC166" i="2"/>
  <c r="AD166" i="2"/>
  <c r="AE166" i="2" s="1"/>
  <c r="AF166" i="2"/>
  <c r="Y167" i="2"/>
  <c r="Z167" i="2"/>
  <c r="AA167" i="2" s="1"/>
  <c r="AF167" i="2" s="1"/>
  <c r="AB167" i="2"/>
  <c r="AD167" i="2"/>
  <c r="K29" i="2" l="1"/>
  <c r="K39" i="2"/>
  <c r="K30" i="2"/>
  <c r="K40" i="2"/>
  <c r="K46" i="2"/>
  <c r="K41" i="2"/>
  <c r="K44" i="2"/>
  <c r="K43" i="2"/>
  <c r="AF134" i="2"/>
  <c r="AE162" i="2"/>
  <c r="AE154" i="2"/>
  <c r="AE146" i="2"/>
  <c r="AE138" i="2"/>
  <c r="AC134" i="2"/>
  <c r="AE131" i="2"/>
  <c r="AE123" i="2"/>
  <c r="AE115" i="2"/>
  <c r="AE107" i="2"/>
  <c r="AE95" i="2"/>
  <c r="AE87" i="2"/>
  <c r="AE79" i="2"/>
  <c r="AE71" i="2"/>
  <c r="AE67" i="2"/>
  <c r="AE59" i="2"/>
  <c r="AE68" i="2" s="1"/>
  <c r="AE51" i="2"/>
  <c r="AE45" i="2"/>
  <c r="E40" i="2"/>
  <c r="AA35" i="2"/>
  <c r="AE31" i="2"/>
  <c r="AE12" i="2"/>
  <c r="E39" i="2"/>
  <c r="AD68" i="2"/>
  <c r="E44" i="2"/>
  <c r="AE33" i="2"/>
  <c r="AL15" i="2"/>
  <c r="AE34" i="2"/>
  <c r="AC167" i="2"/>
  <c r="AE161" i="2"/>
  <c r="AE153" i="2"/>
  <c r="AE145" i="2"/>
  <c r="AE137" i="2"/>
  <c r="AE167" i="2" s="1"/>
  <c r="AE130" i="2"/>
  <c r="AE122" i="2"/>
  <c r="AE114" i="2"/>
  <c r="AE106" i="2"/>
  <c r="AE94" i="2"/>
  <c r="AE86" i="2"/>
  <c r="AE78" i="2"/>
  <c r="AE66" i="2"/>
  <c r="AE58" i="2"/>
  <c r="AE50" i="2"/>
  <c r="E43" i="2"/>
  <c r="AE39" i="2"/>
  <c r="AE30" i="2"/>
  <c r="AE29" i="2"/>
  <c r="AE18" i="2"/>
  <c r="AE35" i="2" s="1"/>
  <c r="E41" i="2"/>
  <c r="AM14" i="2"/>
  <c r="AF35" i="2"/>
  <c r="AE163" i="2"/>
  <c r="AE155" i="2"/>
  <c r="AE147" i="2"/>
  <c r="AE139" i="2"/>
  <c r="AE132" i="2"/>
  <c r="AE124" i="2"/>
  <c r="AE116" i="2"/>
  <c r="AE108" i="2"/>
  <c r="AE96" i="2"/>
  <c r="AE88" i="2"/>
  <c r="AE80" i="2"/>
  <c r="AE72" i="2"/>
  <c r="AE101" i="2" s="1"/>
  <c r="AA68" i="2"/>
  <c r="AF68" i="2" s="1"/>
  <c r="AE60" i="2"/>
  <c r="AE52" i="2"/>
  <c r="E46" i="2"/>
  <c r="AE43" i="2"/>
  <c r="AE32" i="2"/>
  <c r="AE8" i="2"/>
  <c r="AE134" i="2"/>
  <c r="K38" i="2"/>
  <c r="K36" i="2"/>
  <c r="K35" i="2"/>
  <c r="F26" i="2"/>
  <c r="AN15" i="2"/>
  <c r="AQ15" i="2" s="1"/>
  <c r="AR15" i="2" s="1"/>
  <c r="AD35" i="2"/>
  <c r="E30" i="2"/>
  <c r="D45" i="2"/>
  <c r="AC35" i="2"/>
  <c r="AN14" i="2"/>
  <c r="AP14" i="2" s="1"/>
  <c r="I45" i="2" s="1"/>
  <c r="E38" i="2"/>
  <c r="E36" i="2"/>
  <c r="E35" i="2"/>
  <c r="I4" i="1"/>
  <c r="I5" i="1"/>
  <c r="I6" i="1"/>
  <c r="I3" i="1"/>
  <c r="G4" i="1"/>
  <c r="H4" i="1"/>
  <c r="G5" i="1"/>
  <c r="H5" i="1"/>
  <c r="G6" i="1"/>
  <c r="H6" i="1"/>
  <c r="G3" i="1"/>
  <c r="H3" i="1"/>
  <c r="AP15" i="2" l="1"/>
  <c r="E45" i="2" s="1"/>
  <c r="F40" i="2"/>
  <c r="F44" i="2"/>
  <c r="F46" i="2"/>
  <c r="F29" i="2"/>
  <c r="F35" i="2"/>
  <c r="F36" i="2"/>
  <c r="F38" i="2"/>
  <c r="F39" i="2"/>
  <c r="F41" i="2"/>
  <c r="F43" i="2"/>
  <c r="F45" i="2"/>
  <c r="F30" i="2"/>
  <c r="G26" i="2"/>
  <c r="AQ14" i="2"/>
  <c r="E4" i="1"/>
  <c r="E5" i="1"/>
  <c r="E3" i="1"/>
  <c r="E6" i="1"/>
  <c r="G40" i="2" l="1"/>
  <c r="G44" i="2"/>
  <c r="G46" i="2"/>
  <c r="G29" i="2"/>
  <c r="G35" i="2"/>
  <c r="G36" i="2"/>
  <c r="G38" i="2"/>
  <c r="G39" i="2"/>
  <c r="G41" i="2"/>
  <c r="G43" i="2"/>
  <c r="G45" i="2"/>
  <c r="G30" i="2"/>
  <c r="J45" i="2"/>
  <c r="AR14" i="2"/>
  <c r="K45" i="2" s="1"/>
</calcChain>
</file>

<file path=xl/sharedStrings.xml><?xml version="1.0" encoding="utf-8"?>
<sst xmlns="http://schemas.openxmlformats.org/spreadsheetml/2006/main" count="4098" uniqueCount="85">
  <si>
    <t>Snapshot</t>
  </si>
  <si>
    <t># Customers</t>
  </si>
  <si>
    <t># Defaults</t>
  </si>
  <si>
    <t>ODR</t>
  </si>
  <si>
    <t>PD</t>
  </si>
  <si>
    <t>Lower Bound</t>
  </si>
  <si>
    <t>Upper Bound</t>
  </si>
  <si>
    <t>Accept /Reject the null hypothesis</t>
  </si>
  <si>
    <t>Bad Rate</t>
  </si>
  <si>
    <t>Reject</t>
  </si>
  <si>
    <t>Total</t>
  </si>
  <si>
    <t>Unbiased PD : 02. Deliquent - Customers (After excluding bundle accounts)</t>
  </si>
  <si>
    <t>Accept</t>
  </si>
  <si>
    <t>Out-of-time Sample</t>
  </si>
  <si>
    <t>In Sample</t>
  </si>
  <si>
    <t>Out-of-time sample</t>
  </si>
  <si>
    <t>p-value</t>
  </si>
  <si>
    <t>t-stat</t>
  </si>
  <si>
    <t>P-value</t>
  </si>
  <si>
    <t>R-sq</t>
  </si>
  <si>
    <t>Count of error</t>
  </si>
  <si>
    <t>StdDev of error</t>
  </si>
  <si>
    <t>Average of error</t>
  </si>
  <si>
    <t>Level of Significance:</t>
  </si>
  <si>
    <t>Accuracy Test</t>
  </si>
  <si>
    <t>Fail</t>
  </si>
  <si>
    <t>Pass</t>
  </si>
  <si>
    <t>Result</t>
  </si>
  <si>
    <t># Observed  Failures</t>
  </si>
  <si>
    <t># Acceptable  Failures</t>
  </si>
  <si>
    <t>#Trails</t>
  </si>
  <si>
    <t>Binomial Test</t>
  </si>
  <si>
    <t>ERROR</t>
  </si>
  <si>
    <t>Binomial Test
(based on Independent Assumption )</t>
  </si>
  <si>
    <t>Segment</t>
  </si>
  <si>
    <t>Sample</t>
  </si>
  <si>
    <t>Unbiased PD : 05. 60+ DPD - Customers (After excluding bundle accounts)</t>
  </si>
  <si>
    <t>4. 60+DPD</t>
  </si>
  <si>
    <t>Lookup variables</t>
  </si>
  <si>
    <t>Unbiased PD : 04. 30+ DPD - Customers (After excluding bundle accounts)</t>
  </si>
  <si>
    <t>3. 30+DPD</t>
  </si>
  <si>
    <t>Unbiased PD : 03. X - DPD - Customers (After excluding bundle accounts)</t>
  </si>
  <si>
    <t>2. X-DPD</t>
  </si>
  <si>
    <t>Unbiased PD : 01. Current - Customers (After excluding bundle accounts)</t>
  </si>
  <si>
    <t>1. Current</t>
  </si>
  <si>
    <t>Unbiased PD : 02. Deliquent - All Customers</t>
  </si>
  <si>
    <t>Unbiased PD : 05. 60+ DPD - All Customers</t>
  </si>
  <si>
    <t>Unbiased PD : 04. 30+ DPD - All Customers</t>
  </si>
  <si>
    <t>Unbiased PD : 03. X - DPD - All Customers</t>
  </si>
  <si>
    <t>Unbiased PD : 01. Current - All Customers</t>
  </si>
  <si>
    <t>12 month PD : 02. Deliquent - Customers (After excluding bundle accounts)</t>
  </si>
  <si>
    <t>12 month PD : 05. 60+ DPD - Customers (After excluding bundle accounts)</t>
  </si>
  <si>
    <t>12 month PD : 04. 30+ DPD - Customers (After excluding bundle accounts)</t>
  </si>
  <si>
    <t>12 month PD : 03. X - DPD - Customers (After excluding bundle accounts)</t>
  </si>
  <si>
    <t>12 month PD : 01. Current - Customers (After excluding bundle accounts)</t>
  </si>
  <si>
    <t>12 month PD : 02. Deliquent - All Customers</t>
  </si>
  <si>
    <t xml:space="preserve">12 month PD : 05. 60+ DPD - All Customers </t>
  </si>
  <si>
    <t>12 month PD : 04. 30+ DPD - All Customers</t>
  </si>
  <si>
    <t>12 month PD : 03. X - DPD - All Customers</t>
  </si>
  <si>
    <t>12 month PD : 01. Current - All Customers</t>
  </si>
  <si>
    <t>Life time PD : 02. Deliquent - Customers (After excluding bundle accounts)</t>
  </si>
  <si>
    <t>Life time PD : 05. 60+ DPD - Customers (After excluding bundle accounts)</t>
  </si>
  <si>
    <t>Life time PD : 04. 30+ DPD - Customers (After excluding bundle accounts)</t>
  </si>
  <si>
    <t>Life time PD : 03. X - DPD - Customers (After excluding bundle accounts)</t>
  </si>
  <si>
    <t>Life time PD : 01. Current - Customers (After excluding bundle accounts)</t>
  </si>
  <si>
    <t>Life time PD : 02. Deliquent - All Customers</t>
  </si>
  <si>
    <t>Life time PD : 05. 60+ DPD - All Customers</t>
  </si>
  <si>
    <t>Life time PD : 04. 30+ DPD - All Customers</t>
  </si>
  <si>
    <t>Life time PD : 03. X - DPD - All Customers</t>
  </si>
  <si>
    <t>In sample</t>
  </si>
  <si>
    <t>Life time PD : 01. Current - All Customers</t>
  </si>
  <si>
    <t>Life time PD</t>
  </si>
  <si>
    <t>12 month PD</t>
  </si>
  <si>
    <t>Unbiased PD 
(12 Month Average Rolrate Matrix ^ 12 )</t>
  </si>
  <si>
    <t>t-test for Bias</t>
  </si>
  <si>
    <t>Segments (Forward looking model)</t>
  </si>
  <si>
    <t>In time Sample</t>
  </si>
  <si>
    <t>Level of Significance =</t>
  </si>
  <si>
    <t>Binomial test result</t>
  </si>
  <si>
    <t># Failures</t>
  </si>
  <si>
    <t>Column reference</t>
  </si>
  <si>
    <t>pd_segm</t>
  </si>
  <si>
    <t>Acceptable # of failures at 5% level of significance</t>
  </si>
  <si>
    <t># Trials</t>
  </si>
  <si>
    <t>Acceptable Discrepancy: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</si>
</sst>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7" formatCode="0.0%"/>
    <numFmt numFmtId="168" formatCode="_(* #,##0.000_);_(* \(#,##0.000\);_(* &quot;-&quot;??_);_(@_)"/>
    <numFmt numFmtId="169" formatCode="0.000000"/>
  </numFmts>
  <fonts count="13" x14ac:knownFonts="1">
    <font>
      <sz val="11"/>
      <color theme="1"/>
      <name val="Calibri"/>
      <family val="2"/>
      <scheme val="minor"/>
    </font>
    <font>
      <sz val="11"/>
      <color theme="1"/>
      <name val="Calibri"/>
      <family val="2"/>
      <scheme val="minor"/>
    </font>
    <font>
      <sz val="10"/>
      <name val="Arial"/>
      <family val="2"/>
    </font>
    <font>
      <b/>
      <sz val="10"/>
      <color theme="1"/>
      <name val="Calibri"/>
      <family val="2"/>
      <scheme val="minor"/>
    </font>
    <font>
      <sz val="10"/>
      <color theme="1"/>
      <name val="Calibri"/>
      <family val="2"/>
      <scheme val="minor"/>
    </font>
    <font>
      <b/>
      <sz val="10"/>
      <name val="Arial"/>
      <family val="2"/>
    </font>
    <font>
      <b/>
      <u/>
      <sz val="10"/>
      <name val="Arial"/>
      <family val="2"/>
    </font>
    <font>
      <sz val="10"/>
      <name val="Calibri"/>
      <family val="2"/>
      <scheme val="minor"/>
    </font>
    <font>
      <b/>
      <sz val="10"/>
      <name val="Calibri"/>
      <family val="2"/>
    </font>
    <font>
      <sz val="10"/>
      <name val="Calibri"/>
      <family val="2"/>
    </font>
    <font>
      <b/>
      <sz val="10"/>
      <name val="Calibri"/>
      <family val="2"/>
      <scheme val="minor"/>
    </font>
    <font>
      <b/>
      <sz val="10"/>
      <color rgb="FF000000"/>
      <name val="Calibri"/>
      <family val="2"/>
    </font>
    <font>
      <b/>
      <sz val="11"/>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8DB4E3"/>
        <bgColor indexed="64"/>
      </patternFill>
    </fill>
    <fill>
      <patternFill patternType="solid">
        <fgColor rgb="FF8DB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auto="1"/>
      </left>
      <right style="thin">
        <color auto="1"/>
      </right>
      <top/>
      <bottom style="thin">
        <color auto="1"/>
      </bottom>
      <diagonal/>
    </border>
    <border>
      <left/>
      <right style="thin">
        <color indexed="64"/>
      </right>
      <top/>
      <bottom/>
      <diagonal/>
    </border>
    <border>
      <left style="thin">
        <color auto="1"/>
      </left>
      <right/>
      <top/>
      <bottom/>
      <diagonal/>
    </border>
    <border>
      <left style="thin">
        <color auto="1"/>
      </left>
      <right style="thin">
        <color auto="1"/>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8">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1" fillId="0" borderId="0"/>
    <xf numFmtId="0" fontId="1" fillId="0" borderId="0"/>
  </cellStyleXfs>
  <cellXfs count="87">
    <xf numFmtId="0" fontId="0" fillId="0" borderId="0" xfId="0"/>
    <xf numFmtId="0" fontId="3" fillId="2" borderId="1" xfId="2" applyFont="1" applyFill="1" applyBorder="1" applyAlignment="1">
      <alignment horizontal="center" vertical="center"/>
    </xf>
    <xf numFmtId="0" fontId="4" fillId="0" borderId="1" xfId="2" applyFont="1" applyFill="1" applyBorder="1" applyAlignment="1">
      <alignment horizontal="center"/>
    </xf>
    <xf numFmtId="10" fontId="4" fillId="0" borderId="1" xfId="2" applyNumberFormat="1" applyFont="1" applyFill="1" applyBorder="1" applyAlignment="1">
      <alignment horizontal="right"/>
    </xf>
    <xf numFmtId="10" fontId="4" fillId="0" borderId="1" xfId="3" applyNumberFormat="1" applyFont="1" applyFill="1" applyBorder="1" applyAlignment="1">
      <alignment horizontal="right"/>
    </xf>
    <xf numFmtId="0" fontId="4" fillId="0" borderId="1" xfId="2" applyFont="1" applyFill="1" applyBorder="1" applyAlignment="1">
      <alignment horizontal="center" vertical="center"/>
    </xf>
    <xf numFmtId="43" fontId="0" fillId="0" borderId="0" xfId="0" applyNumberFormat="1"/>
    <xf numFmtId="3" fontId="4" fillId="0" borderId="1" xfId="1" applyNumberFormat="1" applyFont="1" applyFill="1" applyBorder="1" applyAlignment="1">
      <alignment horizontal="center"/>
    </xf>
    <xf numFmtId="167" fontId="4" fillId="0" borderId="1" xfId="4" applyNumberFormat="1" applyFont="1" applyFill="1" applyBorder="1" applyAlignment="1">
      <alignment horizontal="center"/>
    </xf>
    <xf numFmtId="0" fontId="3" fillId="0" borderId="1" xfId="2" applyFont="1" applyFill="1" applyBorder="1" applyAlignment="1">
      <alignment horizontal="center" vertical="center"/>
    </xf>
    <xf numFmtId="0" fontId="2" fillId="0" borderId="0" xfId="2" applyFont="1"/>
    <xf numFmtId="10" fontId="2" fillId="0" borderId="0" xfId="2" applyNumberFormat="1" applyFont="1"/>
    <xf numFmtId="0" fontId="3" fillId="0" borderId="0" xfId="2" applyFont="1" applyFill="1" applyBorder="1" applyAlignment="1">
      <alignment horizontal="center" vertical="center"/>
    </xf>
    <xf numFmtId="10" fontId="3" fillId="0" borderId="1" xfId="3" applyNumberFormat="1" applyFont="1" applyFill="1" applyBorder="1" applyAlignment="1">
      <alignment horizontal="right"/>
    </xf>
    <xf numFmtId="10" fontId="3" fillId="0" borderId="1" xfId="2" applyNumberFormat="1" applyFont="1" applyFill="1" applyBorder="1" applyAlignment="1">
      <alignment horizontal="right"/>
    </xf>
    <xf numFmtId="164" fontId="3" fillId="0" borderId="1" xfId="5" applyNumberFormat="1" applyFont="1" applyFill="1" applyBorder="1" applyAlignment="1">
      <alignment horizontal="right"/>
    </xf>
    <xf numFmtId="0" fontId="3" fillId="0" borderId="1" xfId="2" applyFont="1" applyFill="1" applyBorder="1" applyAlignment="1">
      <alignment horizontal="center"/>
    </xf>
    <xf numFmtId="0" fontId="2" fillId="0" borderId="1" xfId="2" applyFont="1" applyBorder="1"/>
    <xf numFmtId="0" fontId="2" fillId="0" borderId="2" xfId="2" applyFont="1" applyBorder="1"/>
    <xf numFmtId="0" fontId="2" fillId="0" borderId="3" xfId="2" applyFont="1" applyBorder="1"/>
    <xf numFmtId="0" fontId="2" fillId="0" borderId="4" xfId="2" applyFont="1" applyBorder="1"/>
    <xf numFmtId="10" fontId="2" fillId="0" borderId="5" xfId="2" applyNumberFormat="1" applyFont="1" applyBorder="1"/>
    <xf numFmtId="1" fontId="4" fillId="0" borderId="1" xfId="5" applyNumberFormat="1" applyFont="1" applyFill="1" applyBorder="1" applyAlignment="1">
      <alignment horizontal="right"/>
    </xf>
    <xf numFmtId="0" fontId="2" fillId="0" borderId="6" xfId="2" applyFont="1" applyBorder="1"/>
    <xf numFmtId="0" fontId="2" fillId="0" borderId="0" xfId="2" applyFont="1" applyBorder="1"/>
    <xf numFmtId="0" fontId="2" fillId="0" borderId="7" xfId="2" applyFont="1" applyBorder="1"/>
    <xf numFmtId="10" fontId="2" fillId="0" borderId="8" xfId="2" applyNumberFormat="1" applyFont="1" applyBorder="1"/>
    <xf numFmtId="10" fontId="0" fillId="0" borderId="1" xfId="3" applyNumberFormat="1" applyFont="1" applyBorder="1"/>
    <xf numFmtId="168" fontId="2" fillId="0" borderId="1" xfId="5" applyNumberFormat="1" applyFont="1" applyBorder="1"/>
    <xf numFmtId="10" fontId="2" fillId="0" borderId="1" xfId="3" applyNumberFormat="1" applyFont="1" applyBorder="1"/>
    <xf numFmtId="0" fontId="5" fillId="0" borderId="1" xfId="2" applyFont="1" applyBorder="1"/>
    <xf numFmtId="0" fontId="3" fillId="2" borderId="1" xfId="2" applyFont="1" applyFill="1" applyBorder="1" applyAlignment="1">
      <alignment horizontal="center" vertical="center" wrapText="1"/>
    </xf>
    <xf numFmtId="9" fontId="3" fillId="0" borderId="9" xfId="2" applyNumberFormat="1" applyFont="1" applyFill="1" applyBorder="1" applyAlignment="1">
      <alignment horizontal="left"/>
    </xf>
    <xf numFmtId="0" fontId="3" fillId="0" borderId="10" xfId="2" applyFont="1" applyFill="1" applyBorder="1" applyAlignment="1">
      <alignment horizontal="left"/>
    </xf>
    <xf numFmtId="0" fontId="3" fillId="0" borderId="11" xfId="2" applyFont="1" applyFill="1" applyBorder="1" applyAlignment="1">
      <alignment horizontal="left"/>
    </xf>
    <xf numFmtId="0" fontId="6" fillId="0" borderId="0" xfId="2" applyFont="1"/>
    <xf numFmtId="0" fontId="7" fillId="3" borderId="1" xfId="2" applyFont="1" applyFill="1" applyBorder="1" applyAlignment="1">
      <alignment horizontal="center" vertical="center"/>
    </xf>
    <xf numFmtId="0" fontId="7" fillId="0" borderId="1" xfId="2" applyFont="1" applyBorder="1" applyAlignment="1">
      <alignment horizontal="center" vertical="center"/>
    </xf>
    <xf numFmtId="1" fontId="7" fillId="0" borderId="1" xfId="2" applyNumberFormat="1" applyFont="1" applyBorder="1" applyAlignment="1">
      <alignment horizontal="center" vertical="center"/>
    </xf>
    <xf numFmtId="10" fontId="2" fillId="0" borderId="12" xfId="2" applyNumberFormat="1" applyFont="1" applyBorder="1"/>
    <xf numFmtId="0" fontId="7" fillId="0" borderId="0" xfId="2" applyFont="1" applyBorder="1" applyAlignment="1">
      <alignment horizontal="center" vertical="center"/>
    </xf>
    <xf numFmtId="0" fontId="3" fillId="2" borderId="13" xfId="2" applyFont="1" applyFill="1" applyBorder="1" applyAlignment="1">
      <alignment horizontal="center" vertical="center" wrapText="1"/>
    </xf>
    <xf numFmtId="0" fontId="3" fillId="2" borderId="1" xfId="2" applyFont="1" applyFill="1" applyBorder="1" applyAlignment="1">
      <alignment horizontal="center" vertical="top" wrapText="1"/>
    </xf>
    <xf numFmtId="0" fontId="8" fillId="4" borderId="10" xfId="2" applyFont="1" applyFill="1" applyBorder="1" applyAlignment="1">
      <alignment horizontal="left" vertical="center" wrapText="1"/>
    </xf>
    <xf numFmtId="0" fontId="8" fillId="4" borderId="11" xfId="2" applyFont="1" applyFill="1" applyBorder="1" applyAlignment="1">
      <alignment horizontal="left" vertical="center" wrapText="1"/>
    </xf>
    <xf numFmtId="0" fontId="2" fillId="5" borderId="13" xfId="2" applyFont="1" applyFill="1" applyBorder="1" applyAlignment="1">
      <alignment horizontal="center"/>
    </xf>
    <xf numFmtId="0" fontId="2" fillId="5" borderId="14" xfId="2" applyFont="1" applyFill="1" applyBorder="1" applyAlignment="1">
      <alignment horizontal="center"/>
    </xf>
    <xf numFmtId="0" fontId="2" fillId="5" borderId="15" xfId="2" applyFont="1" applyFill="1" applyBorder="1" applyAlignment="1">
      <alignment horizontal="center"/>
    </xf>
    <xf numFmtId="0" fontId="3" fillId="6" borderId="1" xfId="2" applyFont="1" applyFill="1" applyBorder="1" applyAlignment="1">
      <alignment horizontal="center" vertical="center"/>
    </xf>
    <xf numFmtId="10" fontId="3" fillId="6" borderId="1" xfId="3" applyNumberFormat="1" applyFont="1" applyFill="1" applyBorder="1" applyAlignment="1">
      <alignment horizontal="right"/>
    </xf>
    <xf numFmtId="10" fontId="3" fillId="6" borderId="1" xfId="2" applyNumberFormat="1" applyFont="1" applyFill="1" applyBorder="1" applyAlignment="1">
      <alignment horizontal="right"/>
    </xf>
    <xf numFmtId="164" fontId="3" fillId="6" borderId="1" xfId="5" applyNumberFormat="1" applyFont="1" applyFill="1" applyBorder="1" applyAlignment="1">
      <alignment horizontal="right"/>
    </xf>
    <xf numFmtId="0" fontId="3" fillId="6" borderId="1" xfId="2" applyFont="1" applyFill="1" applyBorder="1" applyAlignment="1">
      <alignment horizontal="center"/>
    </xf>
    <xf numFmtId="0" fontId="2" fillId="6" borderId="1" xfId="2" applyFont="1" applyFill="1" applyBorder="1"/>
    <xf numFmtId="0" fontId="4" fillId="6" borderId="1" xfId="2" applyFont="1" applyFill="1" applyBorder="1" applyAlignment="1">
      <alignment horizontal="center" vertical="center"/>
    </xf>
    <xf numFmtId="10" fontId="4" fillId="6" borderId="1" xfId="3" applyNumberFormat="1" applyFont="1" applyFill="1" applyBorder="1" applyAlignment="1">
      <alignment horizontal="right"/>
    </xf>
    <xf numFmtId="10" fontId="0" fillId="6" borderId="1" xfId="3" applyNumberFormat="1" applyFont="1" applyFill="1" applyBorder="1" applyAlignment="1">
      <alignment horizontal="center"/>
    </xf>
    <xf numFmtId="1" fontId="4" fillId="6" borderId="1" xfId="5" applyNumberFormat="1" applyFont="1" applyFill="1" applyBorder="1" applyAlignment="1">
      <alignment horizontal="right"/>
    </xf>
    <xf numFmtId="164" fontId="0" fillId="6" borderId="1" xfId="5" applyNumberFormat="1" applyFont="1" applyFill="1" applyBorder="1" applyAlignment="1">
      <alignment horizontal="center"/>
    </xf>
    <xf numFmtId="0" fontId="4" fillId="6" borderId="1" xfId="2" applyFont="1" applyFill="1" applyBorder="1" applyAlignment="1">
      <alignment horizontal="center"/>
    </xf>
    <xf numFmtId="10" fontId="0" fillId="0" borderId="1" xfId="3" applyNumberFormat="1" applyFont="1" applyBorder="1" applyAlignment="1">
      <alignment horizontal="center"/>
    </xf>
    <xf numFmtId="164" fontId="0" fillId="0" borderId="1" xfId="5" applyNumberFormat="1" applyFont="1" applyBorder="1" applyAlignment="1">
      <alignment horizontal="center"/>
    </xf>
    <xf numFmtId="0" fontId="2" fillId="0" borderId="0" xfId="2"/>
    <xf numFmtId="10" fontId="4" fillId="6" borderId="1" xfId="2" applyNumberFormat="1" applyFont="1" applyFill="1" applyBorder="1" applyAlignment="1">
      <alignment horizontal="right"/>
    </xf>
    <xf numFmtId="10" fontId="7" fillId="0" borderId="1" xfId="3" applyNumberFormat="1" applyFont="1" applyBorder="1" applyAlignment="1">
      <alignment vertical="center"/>
    </xf>
    <xf numFmtId="168" fontId="9" fillId="0" borderId="1" xfId="5" applyNumberFormat="1" applyFont="1" applyBorder="1" applyAlignment="1">
      <alignment vertical="center" wrapText="1"/>
    </xf>
    <xf numFmtId="0" fontId="9" fillId="0" borderId="1" xfId="2" applyFont="1" applyBorder="1" applyAlignment="1">
      <alignment wrapText="1"/>
    </xf>
    <xf numFmtId="0" fontId="10" fillId="0" borderId="1" xfId="2" applyFont="1" applyBorder="1" applyAlignment="1">
      <alignment horizontal="center" vertical="center" wrapText="1"/>
    </xf>
    <xf numFmtId="0" fontId="2" fillId="0" borderId="0" xfId="2" applyFont="1" applyBorder="1" applyAlignment="1">
      <alignment vertical="center"/>
    </xf>
    <xf numFmtId="0" fontId="11" fillId="7" borderId="1" xfId="2" applyFont="1" applyFill="1" applyBorder="1" applyAlignment="1">
      <alignment horizontal="center" wrapText="1"/>
    </xf>
    <xf numFmtId="0" fontId="11" fillId="8" borderId="1" xfId="2" applyFont="1" applyFill="1" applyBorder="1" applyAlignment="1">
      <alignment horizontal="center" vertical="center" wrapText="1"/>
    </xf>
    <xf numFmtId="0" fontId="11" fillId="7" borderId="1" xfId="2" applyFont="1" applyFill="1" applyBorder="1" applyAlignment="1">
      <alignment horizontal="center" wrapText="1"/>
    </xf>
    <xf numFmtId="9" fontId="4" fillId="0" borderId="1" xfId="6" applyNumberFormat="1" applyFont="1" applyFill="1" applyBorder="1" applyAlignment="1"/>
    <xf numFmtId="0" fontId="4" fillId="0" borderId="1" xfId="6" applyFont="1" applyFill="1" applyBorder="1" applyAlignment="1">
      <alignment horizontal="left"/>
    </xf>
    <xf numFmtId="1" fontId="7" fillId="3" borderId="1" xfId="2" applyNumberFormat="1" applyFont="1" applyFill="1" applyBorder="1" applyAlignment="1">
      <alignment horizontal="center" vertical="center"/>
    </xf>
    <xf numFmtId="1" fontId="9" fillId="0" borderId="1" xfId="2" applyNumberFormat="1" applyFont="1" applyBorder="1" applyAlignment="1">
      <alignment horizontal="center" wrapText="1"/>
    </xf>
    <xf numFmtId="10" fontId="2" fillId="0" borderId="0" xfId="2" applyNumberFormat="1" applyFont="1" applyBorder="1"/>
    <xf numFmtId="49" fontId="1" fillId="0" borderId="1" xfId="7" applyNumberFormat="1" applyFont="1" applyBorder="1"/>
    <xf numFmtId="0" fontId="11" fillId="8" borderId="1" xfId="2" applyFont="1" applyFill="1" applyBorder="1" applyAlignment="1">
      <alignment horizontal="center" wrapText="1"/>
    </xf>
    <xf numFmtId="0" fontId="12" fillId="2" borderId="1" xfId="7" applyFont="1" applyFill="1" applyBorder="1"/>
    <xf numFmtId="1" fontId="2" fillId="0" borderId="1" xfId="2" applyNumberFormat="1" applyFont="1" applyFill="1" applyBorder="1"/>
    <xf numFmtId="0" fontId="2" fillId="0" borderId="1" xfId="2" applyFont="1" applyFill="1" applyBorder="1" applyAlignment="1">
      <alignment wrapText="1"/>
    </xf>
    <xf numFmtId="169" fontId="2" fillId="0" borderId="0" xfId="2" applyNumberFormat="1" applyFont="1"/>
    <xf numFmtId="10" fontId="2" fillId="0" borderId="0" xfId="3" applyNumberFormat="1" applyFont="1"/>
    <xf numFmtId="0" fontId="2" fillId="0" borderId="1" xfId="2" applyFont="1" applyFill="1" applyBorder="1"/>
    <xf numFmtId="9" fontId="3" fillId="0" borderId="9" xfId="2" applyNumberFormat="1" applyFont="1" applyFill="1" applyBorder="1" applyAlignment="1"/>
    <xf numFmtId="0" fontId="3" fillId="0" borderId="10" xfId="2" applyFont="1" applyFill="1" applyBorder="1" applyAlignment="1">
      <alignment horizontal="center"/>
    </xf>
  </cellXfs>
  <cellStyles count="8">
    <cellStyle name="Comma" xfId="1" builtinId="3"/>
    <cellStyle name="Comma 2" xfId="5"/>
    <cellStyle name="Normal" xfId="0" builtinId="0"/>
    <cellStyle name="Normal 10" xfId="7"/>
    <cellStyle name="Normal 2" xfId="6"/>
    <cellStyle name="Normal 5" xfId="2"/>
    <cellStyle name="Percent" xfId="4" builtinId="5"/>
    <cellStyle name="Percent 4" xfId="3"/>
  </cellStyles>
  <dxfs count="3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9"/>
        </patternFill>
      </fill>
    </dxf>
    <dxf>
      <fill>
        <patternFill>
          <bgColor rgb="FF92D050"/>
        </patternFill>
      </fill>
    </dxf>
    <dxf>
      <fill>
        <patternFill>
          <bgColor rgb="FF92D050"/>
        </patternFill>
      </fill>
    </dxf>
    <dxf>
      <fill>
        <patternFill>
          <bgColor theme="9"/>
        </patternFill>
      </fill>
    </dxf>
    <dxf>
      <fill>
        <patternFill>
          <bgColor rgb="FF92D050"/>
        </patternFill>
      </fill>
    </dxf>
    <dxf>
      <fill>
        <patternFill>
          <bgColor rgb="FFFF0000"/>
        </patternFill>
      </fill>
    </dxf>
    <dxf>
      <fill>
        <patternFill>
          <bgColor rgb="FF92D050"/>
        </patternFill>
      </fill>
    </dxf>
    <dxf>
      <fill>
        <patternFill>
          <bgColor theme="9"/>
        </patternFill>
      </fill>
    </dxf>
    <dxf>
      <fill>
        <patternFill>
          <bgColor rgb="FF92D050"/>
        </patternFill>
      </fill>
    </dxf>
    <dxf>
      <fill>
        <patternFill>
          <bgColor rgb="FF92D050"/>
        </patternFill>
      </fill>
    </dxf>
    <dxf>
      <fill>
        <patternFill>
          <bgColor theme="9"/>
        </patternFill>
      </fill>
    </dxf>
    <dxf>
      <fill>
        <patternFill>
          <bgColor rgb="FF92D05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01. Current - Customers (After excluding bundle accounts)</a:t>
            </a:r>
          </a:p>
        </c:rich>
      </c:tx>
      <c:overlay val="1"/>
    </c:title>
    <c:autoTitleDeleted val="0"/>
    <c:plotArea>
      <c:layout/>
      <c:lineChart>
        <c:grouping val="standard"/>
        <c:varyColors val="0"/>
        <c:ser>
          <c:idx val="0"/>
          <c:order val="0"/>
          <c:tx>
            <c:strRef>
              <c:f>'02 Unbiased PD and FL PD'!$AA$169</c:f>
              <c:strCache>
                <c:ptCount val="1"/>
                <c:pt idx="0">
                  <c:v>ODR</c:v>
                </c:pt>
              </c:strCache>
            </c:strRef>
          </c:tx>
          <c:marker>
            <c:symbol val="none"/>
          </c:marker>
          <c:cat>
            <c:multiLvlStrRef>
              <c:f>'02 Unbiased PD and FL PD'!$X$170:$X$195</c:f>
            </c:multiLvlStrRef>
          </c:cat>
          <c:val>
            <c:numRef>
              <c:f>'02 Unbiased PD and FL PD'!$AA$170:$AA$195</c:f>
            </c:numRef>
          </c:val>
          <c:smooth val="0"/>
          <c:extLst>
            <c:ext xmlns:c16="http://schemas.microsoft.com/office/drawing/2014/chart" uri="{C3380CC4-5D6E-409C-BE32-E72D297353CC}">
              <c16:uniqueId val="{00000000-16B4-43C8-BB80-47AE039C0E9E}"/>
            </c:ext>
          </c:extLst>
        </c:ser>
        <c:ser>
          <c:idx val="1"/>
          <c:order val="1"/>
          <c:tx>
            <c:strRef>
              <c:f>'02 Unbiased PD and FL PD'!$AB$169</c:f>
              <c:strCache>
                <c:ptCount val="1"/>
                <c:pt idx="0">
                  <c:v>PD</c:v>
                </c:pt>
              </c:strCache>
            </c:strRef>
          </c:tx>
          <c:marker>
            <c:symbol val="none"/>
          </c:marker>
          <c:cat>
            <c:multiLvlStrRef>
              <c:f>'02 Unbiased PD and FL PD'!$X$170:$X$195</c:f>
            </c:multiLvlStrRef>
          </c:cat>
          <c:val>
            <c:numRef>
              <c:f>'02 Unbiased PD and FL PD'!$AB$170:$AB$195</c:f>
            </c:numRef>
          </c:val>
          <c:smooth val="0"/>
          <c:extLst>
            <c:ext xmlns:c16="http://schemas.microsoft.com/office/drawing/2014/chart" uri="{C3380CC4-5D6E-409C-BE32-E72D297353CC}">
              <c16:uniqueId val="{00000001-16B4-43C8-BB80-47AE039C0E9E}"/>
            </c:ext>
          </c:extLst>
        </c:ser>
        <c:dLbls>
          <c:showLegendKey val="0"/>
          <c:showVal val="0"/>
          <c:showCatName val="0"/>
          <c:showSerName val="0"/>
          <c:showPercent val="0"/>
          <c:showBubbleSize val="0"/>
        </c:dLbls>
        <c:marker val="1"/>
        <c:smooth val="0"/>
        <c:axId val="206962048"/>
        <c:axId val="207029760"/>
      </c:lineChart>
      <c:catAx>
        <c:axId val="206962048"/>
        <c:scaling>
          <c:orientation val="minMax"/>
        </c:scaling>
        <c:delete val="0"/>
        <c:axPos val="b"/>
        <c:numFmt formatCode="General" sourceLinked="1"/>
        <c:majorTickMark val="out"/>
        <c:minorTickMark val="none"/>
        <c:tickLblPos val="nextTo"/>
        <c:txPr>
          <a:bodyPr rot="-4500000"/>
          <a:lstStyle/>
          <a:p>
            <a:pPr>
              <a:defRPr/>
            </a:pPr>
            <a:endParaRPr lang="en-US"/>
          </a:p>
        </c:txPr>
        <c:crossAx val="207029760"/>
        <c:crosses val="autoZero"/>
        <c:auto val="1"/>
        <c:lblAlgn val="ctr"/>
        <c:lblOffset val="100"/>
        <c:noMultiLvlLbl val="0"/>
      </c:catAx>
      <c:valAx>
        <c:axId val="207029760"/>
        <c:scaling>
          <c:orientation val="minMax"/>
        </c:scaling>
        <c:delete val="0"/>
        <c:axPos val="l"/>
        <c:majorGridlines/>
        <c:numFmt formatCode="0.00%" sourceLinked="1"/>
        <c:majorTickMark val="out"/>
        <c:minorTickMark val="none"/>
        <c:tickLblPos val="nextTo"/>
        <c:crossAx val="206962048"/>
        <c:crosses val="autoZero"/>
        <c:crossBetween val="midCat"/>
      </c:valAx>
    </c:plotArea>
    <c:legend>
      <c:legendPos val="t"/>
      <c:layout>
        <c:manualLayout>
          <c:xMode val="edge"/>
          <c:yMode val="edge"/>
          <c:x val="0.60724554759374916"/>
          <c:y val="0.1388888888888889"/>
          <c:w val="0.20602000331353917"/>
          <c:h val="8.3717191601050026E-2"/>
        </c:manualLayout>
      </c:layout>
      <c:overlay val="1"/>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03. X - DPD - Customers (After excluding bundle accounts)</a:t>
            </a:r>
          </a:p>
        </c:rich>
      </c:tx>
      <c:overlay val="1"/>
    </c:title>
    <c:autoTitleDeleted val="0"/>
    <c:plotArea>
      <c:layout/>
      <c:lineChart>
        <c:grouping val="standard"/>
        <c:varyColors val="0"/>
        <c:ser>
          <c:idx val="0"/>
          <c:order val="0"/>
          <c:tx>
            <c:strRef>
              <c:f>'02 Unbiased PD and FL PD'!$AA$489</c:f>
              <c:strCache>
                <c:ptCount val="1"/>
                <c:pt idx="0">
                  <c:v>ODR</c:v>
                </c:pt>
              </c:strCache>
            </c:strRef>
          </c:tx>
          <c:marker>
            <c:symbol val="none"/>
          </c:marker>
          <c:cat>
            <c:multiLvlStrRef>
              <c:f>'02 Unbiased PD and FL PD'!$X$490:$X$515</c:f>
            </c:multiLvlStrRef>
          </c:cat>
          <c:val>
            <c:numRef>
              <c:f>'02 Unbiased PD and FL PD'!$AA$490:$AA$515</c:f>
            </c:numRef>
          </c:val>
          <c:smooth val="0"/>
          <c:extLst>
            <c:ext xmlns:c16="http://schemas.microsoft.com/office/drawing/2014/chart" uri="{C3380CC4-5D6E-409C-BE32-E72D297353CC}">
              <c16:uniqueId val="{00000000-7921-408D-87EC-957557CE0D3C}"/>
            </c:ext>
          </c:extLst>
        </c:ser>
        <c:ser>
          <c:idx val="1"/>
          <c:order val="1"/>
          <c:tx>
            <c:strRef>
              <c:f>'02 Unbiased PD and FL PD'!$AB$489</c:f>
              <c:strCache>
                <c:ptCount val="1"/>
                <c:pt idx="0">
                  <c:v>PD</c:v>
                </c:pt>
              </c:strCache>
            </c:strRef>
          </c:tx>
          <c:marker>
            <c:symbol val="none"/>
          </c:marker>
          <c:cat>
            <c:multiLvlStrRef>
              <c:f>'02 Unbiased PD and FL PD'!$X$490:$X$515</c:f>
            </c:multiLvlStrRef>
          </c:cat>
          <c:val>
            <c:numRef>
              <c:f>'02 Unbiased PD and FL PD'!$AB$490:$AB$515</c:f>
            </c:numRef>
          </c:val>
          <c:smooth val="0"/>
          <c:extLst>
            <c:ext xmlns:c16="http://schemas.microsoft.com/office/drawing/2014/chart" uri="{C3380CC4-5D6E-409C-BE32-E72D297353CC}">
              <c16:uniqueId val="{00000001-7921-408D-87EC-957557CE0D3C}"/>
            </c:ext>
          </c:extLst>
        </c:ser>
        <c:dLbls>
          <c:showLegendKey val="0"/>
          <c:showVal val="0"/>
          <c:showCatName val="0"/>
          <c:showSerName val="0"/>
          <c:showPercent val="0"/>
          <c:showBubbleSize val="0"/>
        </c:dLbls>
        <c:marker val="1"/>
        <c:smooth val="0"/>
        <c:axId val="228122624"/>
        <c:axId val="228124160"/>
      </c:lineChart>
      <c:catAx>
        <c:axId val="228122624"/>
        <c:scaling>
          <c:orientation val="minMax"/>
        </c:scaling>
        <c:delete val="0"/>
        <c:axPos val="b"/>
        <c:numFmt formatCode="General" sourceLinked="1"/>
        <c:majorTickMark val="out"/>
        <c:minorTickMark val="none"/>
        <c:tickLblPos val="nextTo"/>
        <c:txPr>
          <a:bodyPr rot="-4500000"/>
          <a:lstStyle/>
          <a:p>
            <a:pPr>
              <a:defRPr/>
            </a:pPr>
            <a:endParaRPr lang="en-US"/>
          </a:p>
        </c:txPr>
        <c:crossAx val="228124160"/>
        <c:crosses val="autoZero"/>
        <c:auto val="1"/>
        <c:lblAlgn val="ctr"/>
        <c:lblOffset val="100"/>
        <c:noMultiLvlLbl val="0"/>
      </c:catAx>
      <c:valAx>
        <c:axId val="228124160"/>
        <c:scaling>
          <c:orientation val="minMax"/>
        </c:scaling>
        <c:delete val="0"/>
        <c:axPos val="l"/>
        <c:majorGridlines/>
        <c:numFmt formatCode="0.00%" sourceLinked="1"/>
        <c:majorTickMark val="out"/>
        <c:minorTickMark val="none"/>
        <c:tickLblPos val="nextTo"/>
        <c:crossAx val="228122624"/>
        <c:crosses val="autoZero"/>
        <c:crossBetween val="midCat"/>
      </c:valAx>
    </c:plotArea>
    <c:legend>
      <c:legendPos val="t"/>
      <c:layout>
        <c:manualLayout>
          <c:xMode val="edge"/>
          <c:yMode val="edge"/>
          <c:x val="0.60724554759374982"/>
          <c:y val="0.1388888888888889"/>
          <c:w val="0.20602000331353917"/>
          <c:h val="8.3717191601050026E-2"/>
        </c:manualLayout>
      </c:layout>
      <c:overlay val="1"/>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04. 30+ DPD - Customers (After excluding bundle accounts)</a:t>
            </a:r>
          </a:p>
        </c:rich>
      </c:tx>
      <c:overlay val="1"/>
    </c:title>
    <c:autoTitleDeleted val="0"/>
    <c:plotArea>
      <c:layout/>
      <c:lineChart>
        <c:grouping val="standard"/>
        <c:varyColors val="0"/>
        <c:ser>
          <c:idx val="0"/>
          <c:order val="0"/>
          <c:tx>
            <c:strRef>
              <c:f>'02 Unbiased PD and FL PD'!$AA$518</c:f>
              <c:strCache>
                <c:ptCount val="1"/>
                <c:pt idx="0">
                  <c:v>ODR</c:v>
                </c:pt>
              </c:strCache>
            </c:strRef>
          </c:tx>
          <c:marker>
            <c:symbol val="none"/>
          </c:marker>
          <c:cat>
            <c:multiLvlStrRef>
              <c:f>'02 Unbiased PD and FL PD'!$X$519:$X$544</c:f>
            </c:multiLvlStrRef>
          </c:cat>
          <c:val>
            <c:numRef>
              <c:f>'02 Unbiased PD and FL PD'!$AA$519:$AA$544</c:f>
            </c:numRef>
          </c:val>
          <c:smooth val="0"/>
          <c:extLst>
            <c:ext xmlns:c16="http://schemas.microsoft.com/office/drawing/2014/chart" uri="{C3380CC4-5D6E-409C-BE32-E72D297353CC}">
              <c16:uniqueId val="{00000000-14A9-4859-A970-7FC467C4F506}"/>
            </c:ext>
          </c:extLst>
        </c:ser>
        <c:ser>
          <c:idx val="1"/>
          <c:order val="1"/>
          <c:tx>
            <c:strRef>
              <c:f>'02 Unbiased PD and FL PD'!$AB$518</c:f>
              <c:strCache>
                <c:ptCount val="1"/>
                <c:pt idx="0">
                  <c:v>PD</c:v>
                </c:pt>
              </c:strCache>
            </c:strRef>
          </c:tx>
          <c:marker>
            <c:symbol val="none"/>
          </c:marker>
          <c:cat>
            <c:multiLvlStrRef>
              <c:f>'02 Unbiased PD and FL PD'!$X$519:$X$544</c:f>
            </c:multiLvlStrRef>
          </c:cat>
          <c:val>
            <c:numRef>
              <c:f>'02 Unbiased PD and FL PD'!$AB$519:$AB$544</c:f>
            </c:numRef>
          </c:val>
          <c:smooth val="0"/>
          <c:extLst>
            <c:ext xmlns:c16="http://schemas.microsoft.com/office/drawing/2014/chart" uri="{C3380CC4-5D6E-409C-BE32-E72D297353CC}">
              <c16:uniqueId val="{00000001-14A9-4859-A970-7FC467C4F506}"/>
            </c:ext>
          </c:extLst>
        </c:ser>
        <c:dLbls>
          <c:showLegendKey val="0"/>
          <c:showVal val="0"/>
          <c:showCatName val="0"/>
          <c:showSerName val="0"/>
          <c:showPercent val="0"/>
          <c:showBubbleSize val="0"/>
        </c:dLbls>
        <c:marker val="1"/>
        <c:smooth val="0"/>
        <c:axId val="228206464"/>
        <c:axId val="228208000"/>
      </c:lineChart>
      <c:catAx>
        <c:axId val="228206464"/>
        <c:scaling>
          <c:orientation val="minMax"/>
        </c:scaling>
        <c:delete val="0"/>
        <c:axPos val="b"/>
        <c:numFmt formatCode="General" sourceLinked="1"/>
        <c:majorTickMark val="out"/>
        <c:minorTickMark val="none"/>
        <c:tickLblPos val="nextTo"/>
        <c:txPr>
          <a:bodyPr rot="-4500000"/>
          <a:lstStyle/>
          <a:p>
            <a:pPr>
              <a:defRPr/>
            </a:pPr>
            <a:endParaRPr lang="en-US"/>
          </a:p>
        </c:txPr>
        <c:crossAx val="228208000"/>
        <c:crosses val="autoZero"/>
        <c:auto val="1"/>
        <c:lblAlgn val="ctr"/>
        <c:lblOffset val="100"/>
        <c:noMultiLvlLbl val="0"/>
      </c:catAx>
      <c:valAx>
        <c:axId val="228208000"/>
        <c:scaling>
          <c:orientation val="minMax"/>
        </c:scaling>
        <c:delete val="0"/>
        <c:axPos val="l"/>
        <c:majorGridlines/>
        <c:numFmt formatCode="0.00%" sourceLinked="1"/>
        <c:majorTickMark val="out"/>
        <c:minorTickMark val="none"/>
        <c:tickLblPos val="nextTo"/>
        <c:crossAx val="228206464"/>
        <c:crosses val="autoZero"/>
        <c:crossBetween val="midCat"/>
      </c:valAx>
    </c:plotArea>
    <c:legend>
      <c:legendPos val="t"/>
      <c:layout>
        <c:manualLayout>
          <c:xMode val="edge"/>
          <c:yMode val="edge"/>
          <c:x val="0.60724554759375005"/>
          <c:y val="0.1388888888888889"/>
          <c:w val="0.21457446711894576"/>
          <c:h val="8.3717191601050026E-2"/>
        </c:manualLayout>
      </c:layout>
      <c:overlay val="1"/>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05. 60+ DPD - Customers (After excluding bundle accounts)</a:t>
            </a:r>
          </a:p>
        </c:rich>
      </c:tx>
      <c:overlay val="1"/>
    </c:title>
    <c:autoTitleDeleted val="0"/>
    <c:plotArea>
      <c:layout/>
      <c:lineChart>
        <c:grouping val="standard"/>
        <c:varyColors val="0"/>
        <c:ser>
          <c:idx val="0"/>
          <c:order val="0"/>
          <c:tx>
            <c:strRef>
              <c:f>'02 Unbiased PD and FL PD'!$AA$547</c:f>
              <c:strCache>
                <c:ptCount val="1"/>
                <c:pt idx="0">
                  <c:v>ODR</c:v>
                </c:pt>
              </c:strCache>
            </c:strRef>
          </c:tx>
          <c:marker>
            <c:symbol val="none"/>
          </c:marker>
          <c:cat>
            <c:multiLvlStrRef>
              <c:f>'02 Unbiased PD and FL PD'!$X$548:$X$573</c:f>
            </c:multiLvlStrRef>
          </c:cat>
          <c:val>
            <c:numRef>
              <c:f>'02 Unbiased PD and FL PD'!$AA$548:$AA$573</c:f>
            </c:numRef>
          </c:val>
          <c:smooth val="0"/>
          <c:extLst>
            <c:ext xmlns:c16="http://schemas.microsoft.com/office/drawing/2014/chart" uri="{C3380CC4-5D6E-409C-BE32-E72D297353CC}">
              <c16:uniqueId val="{00000000-F62B-46D0-8D40-1DA771DE9CEE}"/>
            </c:ext>
          </c:extLst>
        </c:ser>
        <c:ser>
          <c:idx val="1"/>
          <c:order val="1"/>
          <c:tx>
            <c:strRef>
              <c:f>'02 Unbiased PD and FL PD'!$AB$547</c:f>
              <c:strCache>
                <c:ptCount val="1"/>
                <c:pt idx="0">
                  <c:v>PD</c:v>
                </c:pt>
              </c:strCache>
            </c:strRef>
          </c:tx>
          <c:marker>
            <c:symbol val="none"/>
          </c:marker>
          <c:cat>
            <c:multiLvlStrRef>
              <c:f>'02 Unbiased PD and FL PD'!$X$548:$X$573</c:f>
            </c:multiLvlStrRef>
          </c:cat>
          <c:val>
            <c:numRef>
              <c:f>'02 Unbiased PD and FL PD'!$AB$548:$AB$573</c:f>
            </c:numRef>
          </c:val>
          <c:smooth val="0"/>
          <c:extLst>
            <c:ext xmlns:c16="http://schemas.microsoft.com/office/drawing/2014/chart" uri="{C3380CC4-5D6E-409C-BE32-E72D297353CC}">
              <c16:uniqueId val="{00000001-F62B-46D0-8D40-1DA771DE9CEE}"/>
            </c:ext>
          </c:extLst>
        </c:ser>
        <c:dLbls>
          <c:showLegendKey val="0"/>
          <c:showVal val="0"/>
          <c:showCatName val="0"/>
          <c:showSerName val="0"/>
          <c:showPercent val="0"/>
          <c:showBubbleSize val="0"/>
        </c:dLbls>
        <c:marker val="1"/>
        <c:smooth val="0"/>
        <c:axId val="228249600"/>
        <c:axId val="228251136"/>
      </c:lineChart>
      <c:catAx>
        <c:axId val="228249600"/>
        <c:scaling>
          <c:orientation val="minMax"/>
        </c:scaling>
        <c:delete val="0"/>
        <c:axPos val="b"/>
        <c:numFmt formatCode="General" sourceLinked="1"/>
        <c:majorTickMark val="out"/>
        <c:minorTickMark val="none"/>
        <c:tickLblPos val="nextTo"/>
        <c:txPr>
          <a:bodyPr rot="-4500000"/>
          <a:lstStyle/>
          <a:p>
            <a:pPr>
              <a:defRPr/>
            </a:pPr>
            <a:endParaRPr lang="en-US"/>
          </a:p>
        </c:txPr>
        <c:crossAx val="228251136"/>
        <c:crosses val="autoZero"/>
        <c:auto val="1"/>
        <c:lblAlgn val="ctr"/>
        <c:lblOffset val="100"/>
        <c:noMultiLvlLbl val="0"/>
      </c:catAx>
      <c:valAx>
        <c:axId val="228251136"/>
        <c:scaling>
          <c:orientation val="minMax"/>
        </c:scaling>
        <c:delete val="0"/>
        <c:axPos val="l"/>
        <c:majorGridlines/>
        <c:numFmt formatCode="0.00%" sourceLinked="1"/>
        <c:majorTickMark val="out"/>
        <c:minorTickMark val="none"/>
        <c:tickLblPos val="nextTo"/>
        <c:crossAx val="228249600"/>
        <c:crosses val="autoZero"/>
        <c:crossBetween val="midCat"/>
      </c:valAx>
    </c:plotArea>
    <c:legend>
      <c:legendPos val="t"/>
      <c:layout>
        <c:manualLayout>
          <c:xMode val="edge"/>
          <c:yMode val="edge"/>
          <c:x val="0.60724554759374982"/>
          <c:y val="0.1388888888888889"/>
          <c:w val="0.20602000331353917"/>
          <c:h val="8.3717191601050026E-2"/>
        </c:manualLayout>
      </c:layout>
      <c:overlay val="1"/>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01. Current - All Customers</a:t>
            </a:r>
          </a:p>
        </c:rich>
      </c:tx>
      <c:overlay val="1"/>
    </c:title>
    <c:autoTitleDeleted val="0"/>
    <c:plotArea>
      <c:layout/>
      <c:lineChart>
        <c:grouping val="standard"/>
        <c:varyColors val="0"/>
        <c:ser>
          <c:idx val="0"/>
          <c:order val="0"/>
          <c:tx>
            <c:strRef>
              <c:f>'02 Unbiased PD and FL PD'!$AA$315</c:f>
              <c:strCache>
                <c:ptCount val="1"/>
                <c:pt idx="0">
                  <c:v>ODR</c:v>
                </c:pt>
              </c:strCache>
            </c:strRef>
          </c:tx>
          <c:marker>
            <c:symbol val="none"/>
          </c:marker>
          <c:cat>
            <c:multiLvlStrRef>
              <c:f>'02 Unbiased PD and FL PD'!$X$316:$X$341</c:f>
            </c:multiLvlStrRef>
          </c:cat>
          <c:val>
            <c:numRef>
              <c:f>'02 Unbiased PD and FL PD'!$AA$316:$AA$341</c:f>
            </c:numRef>
          </c:val>
          <c:smooth val="0"/>
          <c:extLst>
            <c:ext xmlns:c16="http://schemas.microsoft.com/office/drawing/2014/chart" uri="{C3380CC4-5D6E-409C-BE32-E72D297353CC}">
              <c16:uniqueId val="{00000000-D2B4-4252-A307-6712B7FA7101}"/>
            </c:ext>
          </c:extLst>
        </c:ser>
        <c:ser>
          <c:idx val="1"/>
          <c:order val="1"/>
          <c:tx>
            <c:strRef>
              <c:f>'02 Unbiased PD and FL PD'!$AB$315</c:f>
              <c:strCache>
                <c:ptCount val="1"/>
                <c:pt idx="0">
                  <c:v>PD</c:v>
                </c:pt>
              </c:strCache>
            </c:strRef>
          </c:tx>
          <c:marker>
            <c:symbol val="none"/>
          </c:marker>
          <c:cat>
            <c:multiLvlStrRef>
              <c:f>'02 Unbiased PD and FL PD'!$X$316:$X$341</c:f>
            </c:multiLvlStrRef>
          </c:cat>
          <c:val>
            <c:numRef>
              <c:f>'02 Unbiased PD and FL PD'!$AB$316:$AB$341</c:f>
            </c:numRef>
          </c:val>
          <c:smooth val="0"/>
          <c:extLst>
            <c:ext xmlns:c16="http://schemas.microsoft.com/office/drawing/2014/chart" uri="{C3380CC4-5D6E-409C-BE32-E72D297353CC}">
              <c16:uniqueId val="{00000001-D2B4-4252-A307-6712B7FA7101}"/>
            </c:ext>
          </c:extLst>
        </c:ser>
        <c:dLbls>
          <c:showLegendKey val="0"/>
          <c:showVal val="0"/>
          <c:showCatName val="0"/>
          <c:showSerName val="0"/>
          <c:showPercent val="0"/>
          <c:showBubbleSize val="0"/>
        </c:dLbls>
        <c:marker val="1"/>
        <c:smooth val="0"/>
        <c:axId val="228804480"/>
        <c:axId val="228806016"/>
      </c:lineChart>
      <c:catAx>
        <c:axId val="228804480"/>
        <c:scaling>
          <c:orientation val="minMax"/>
        </c:scaling>
        <c:delete val="0"/>
        <c:axPos val="b"/>
        <c:numFmt formatCode="General" sourceLinked="1"/>
        <c:majorTickMark val="out"/>
        <c:minorTickMark val="none"/>
        <c:tickLblPos val="nextTo"/>
        <c:txPr>
          <a:bodyPr rot="-4500000"/>
          <a:lstStyle/>
          <a:p>
            <a:pPr>
              <a:defRPr/>
            </a:pPr>
            <a:endParaRPr lang="en-US"/>
          </a:p>
        </c:txPr>
        <c:crossAx val="228806016"/>
        <c:crosses val="autoZero"/>
        <c:auto val="1"/>
        <c:lblAlgn val="ctr"/>
        <c:lblOffset val="100"/>
        <c:noMultiLvlLbl val="0"/>
      </c:catAx>
      <c:valAx>
        <c:axId val="228806016"/>
        <c:scaling>
          <c:orientation val="minMax"/>
        </c:scaling>
        <c:delete val="0"/>
        <c:axPos val="l"/>
        <c:majorGridlines/>
        <c:numFmt formatCode="0.00%" sourceLinked="1"/>
        <c:majorTickMark val="out"/>
        <c:minorTickMark val="none"/>
        <c:tickLblPos val="nextTo"/>
        <c:crossAx val="228804480"/>
        <c:crosses val="autoZero"/>
        <c:crossBetween val="midCat"/>
      </c:valAx>
    </c:plotArea>
    <c:legend>
      <c:legendPos val="t"/>
      <c:layout>
        <c:manualLayout>
          <c:xMode val="edge"/>
          <c:yMode val="edge"/>
          <c:x val="0.60724554759374982"/>
          <c:y val="0.1388888888888889"/>
          <c:w val="0.20602000331353917"/>
          <c:h val="8.3717191601050026E-2"/>
        </c:manualLayout>
      </c:layout>
      <c:overlay val="1"/>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02. Deliquent - All Customers </a:t>
            </a:r>
          </a:p>
        </c:rich>
      </c:tx>
      <c:overlay val="1"/>
    </c:title>
    <c:autoTitleDeleted val="0"/>
    <c:plotArea>
      <c:layout/>
      <c:lineChart>
        <c:grouping val="standard"/>
        <c:varyColors val="0"/>
        <c:ser>
          <c:idx val="0"/>
          <c:order val="0"/>
          <c:tx>
            <c:strRef>
              <c:f>'02 Unbiased PD and FL PD'!$AA$431</c:f>
              <c:strCache>
                <c:ptCount val="1"/>
                <c:pt idx="0">
                  <c:v>ODR</c:v>
                </c:pt>
              </c:strCache>
            </c:strRef>
          </c:tx>
          <c:marker>
            <c:symbol val="none"/>
          </c:marker>
          <c:cat>
            <c:multiLvlStrRef>
              <c:f>'02 Unbiased PD and FL PD'!$X$432:$X$457</c:f>
            </c:multiLvlStrRef>
          </c:cat>
          <c:val>
            <c:numRef>
              <c:f>'02 Unbiased PD and FL PD'!$AA$432:$AA$457</c:f>
            </c:numRef>
          </c:val>
          <c:smooth val="0"/>
          <c:extLst>
            <c:ext xmlns:c16="http://schemas.microsoft.com/office/drawing/2014/chart" uri="{C3380CC4-5D6E-409C-BE32-E72D297353CC}">
              <c16:uniqueId val="{00000000-0367-4790-85B8-602EACDF2972}"/>
            </c:ext>
          </c:extLst>
        </c:ser>
        <c:ser>
          <c:idx val="1"/>
          <c:order val="1"/>
          <c:tx>
            <c:strRef>
              <c:f>'02 Unbiased PD and FL PD'!$AB$431</c:f>
              <c:strCache>
                <c:ptCount val="1"/>
                <c:pt idx="0">
                  <c:v>PD</c:v>
                </c:pt>
              </c:strCache>
            </c:strRef>
          </c:tx>
          <c:marker>
            <c:symbol val="none"/>
          </c:marker>
          <c:cat>
            <c:multiLvlStrRef>
              <c:f>'02 Unbiased PD and FL PD'!$X$432:$X$457</c:f>
            </c:multiLvlStrRef>
          </c:cat>
          <c:val>
            <c:numRef>
              <c:f>'02 Unbiased PD and FL PD'!$AB$432:$AB$457</c:f>
            </c:numRef>
          </c:val>
          <c:smooth val="0"/>
          <c:extLst>
            <c:ext xmlns:c16="http://schemas.microsoft.com/office/drawing/2014/chart" uri="{C3380CC4-5D6E-409C-BE32-E72D297353CC}">
              <c16:uniqueId val="{00000001-0367-4790-85B8-602EACDF2972}"/>
            </c:ext>
          </c:extLst>
        </c:ser>
        <c:dLbls>
          <c:showLegendKey val="0"/>
          <c:showVal val="0"/>
          <c:showCatName val="0"/>
          <c:showSerName val="0"/>
          <c:showPercent val="0"/>
          <c:showBubbleSize val="0"/>
        </c:dLbls>
        <c:marker val="1"/>
        <c:smooth val="0"/>
        <c:axId val="228848000"/>
        <c:axId val="228849536"/>
      </c:lineChart>
      <c:catAx>
        <c:axId val="228848000"/>
        <c:scaling>
          <c:orientation val="minMax"/>
        </c:scaling>
        <c:delete val="0"/>
        <c:axPos val="b"/>
        <c:numFmt formatCode="General" sourceLinked="1"/>
        <c:majorTickMark val="out"/>
        <c:minorTickMark val="none"/>
        <c:tickLblPos val="nextTo"/>
        <c:txPr>
          <a:bodyPr rot="-4500000"/>
          <a:lstStyle/>
          <a:p>
            <a:pPr>
              <a:defRPr/>
            </a:pPr>
            <a:endParaRPr lang="en-US"/>
          </a:p>
        </c:txPr>
        <c:crossAx val="228849536"/>
        <c:crosses val="autoZero"/>
        <c:auto val="1"/>
        <c:lblAlgn val="ctr"/>
        <c:lblOffset val="100"/>
        <c:noMultiLvlLbl val="0"/>
      </c:catAx>
      <c:valAx>
        <c:axId val="228849536"/>
        <c:scaling>
          <c:orientation val="minMax"/>
        </c:scaling>
        <c:delete val="0"/>
        <c:axPos val="l"/>
        <c:majorGridlines/>
        <c:numFmt formatCode="0.00%" sourceLinked="1"/>
        <c:majorTickMark val="out"/>
        <c:minorTickMark val="none"/>
        <c:tickLblPos val="nextTo"/>
        <c:crossAx val="228848000"/>
        <c:crosses val="autoZero"/>
        <c:crossBetween val="midCat"/>
      </c:valAx>
    </c:plotArea>
    <c:legend>
      <c:legendPos val="t"/>
      <c:layout>
        <c:manualLayout>
          <c:xMode val="edge"/>
          <c:yMode val="edge"/>
          <c:x val="0.60724554759375005"/>
          <c:y val="0.1388888888888889"/>
          <c:w val="0.21457446711894576"/>
          <c:h val="8.3717191601050026E-2"/>
        </c:manualLayout>
      </c:layout>
      <c:overlay val="1"/>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'02 Unbiased PD and FL PD'!$AA$316:$AA$341</c:f>
            </c:numRef>
          </c:val>
          <c:smooth val="0"/>
          <c:extLst>
            <c:ext xmlns:c16="http://schemas.microsoft.com/office/drawing/2014/chart" uri="{C3380CC4-5D6E-409C-BE32-E72D297353CC}">
              <c16:uniqueId val="{00000000-91F5-4D20-9E1F-1508B49AA4D0}"/>
            </c:ext>
          </c:extLst>
        </c:ser>
        <c:ser>
          <c:idx val="1"/>
          <c:order val="1"/>
          <c:marker>
            <c:symbol val="none"/>
          </c:marker>
          <c:val>
            <c:numRef>
              <c:f>'02 Unbiased PD and FL PD'!$AB$316:$AB$341</c:f>
            </c:numRef>
          </c:val>
          <c:smooth val="0"/>
          <c:extLst>
            <c:ext xmlns:c16="http://schemas.microsoft.com/office/drawing/2014/chart" uri="{C3380CC4-5D6E-409C-BE32-E72D297353CC}">
              <c16:uniqueId val="{00000001-91F5-4D20-9E1F-1508B49AA4D0}"/>
            </c:ext>
          </c:extLst>
        </c:ser>
        <c:dLbls>
          <c:showLegendKey val="0"/>
          <c:showVal val="0"/>
          <c:showCatName val="0"/>
          <c:showSerName val="0"/>
          <c:showPercent val="0"/>
          <c:showBubbleSize val="0"/>
        </c:dLbls>
        <c:marker val="1"/>
        <c:smooth val="0"/>
        <c:axId val="206800000"/>
        <c:axId val="206801536"/>
      </c:lineChart>
      <c:catAx>
        <c:axId val="206800000"/>
        <c:scaling>
          <c:orientation val="minMax"/>
        </c:scaling>
        <c:delete val="0"/>
        <c:axPos val="b"/>
        <c:majorTickMark val="out"/>
        <c:minorTickMark val="none"/>
        <c:tickLblPos val="nextTo"/>
        <c:crossAx val="206801536"/>
        <c:crosses val="autoZero"/>
        <c:auto val="1"/>
        <c:lblAlgn val="ctr"/>
        <c:lblOffset val="100"/>
        <c:noMultiLvlLbl val="0"/>
      </c:catAx>
      <c:valAx>
        <c:axId val="206801536"/>
        <c:scaling>
          <c:orientation val="minMax"/>
        </c:scaling>
        <c:delete val="0"/>
        <c:axPos val="l"/>
        <c:majorGridlines/>
        <c:numFmt formatCode="0.00%" sourceLinked="1"/>
        <c:majorTickMark val="out"/>
        <c:minorTickMark val="none"/>
        <c:tickLblPos val="nextTo"/>
        <c:crossAx val="20680000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01. Current - Customers (After excluding bundle accounts)</a:t>
            </a:r>
          </a:p>
        </c:rich>
      </c:tx>
      <c:overlay val="1"/>
    </c:title>
    <c:autoTitleDeleted val="0"/>
    <c:plotArea>
      <c:layout/>
      <c:lineChart>
        <c:grouping val="standard"/>
        <c:varyColors val="0"/>
        <c:ser>
          <c:idx val="0"/>
          <c:order val="0"/>
          <c:tx>
            <c:strRef>
              <c:f>'02 Unbiased PD and FL PD'!$AA$751</c:f>
              <c:strCache>
                <c:ptCount val="1"/>
                <c:pt idx="0">
                  <c:v>ODR</c:v>
                </c:pt>
              </c:strCache>
            </c:strRef>
          </c:tx>
          <c:marker>
            <c:symbol val="none"/>
          </c:marker>
          <c:cat>
            <c:multiLvlStrRef>
              <c:f>'02 Unbiased PD and FL PD'!$X$752:$X$777</c:f>
            </c:multiLvlStrRef>
          </c:cat>
          <c:val>
            <c:numRef>
              <c:f>'02 Unbiased PD and FL PD'!$AA$752:$AA$777</c:f>
            </c:numRef>
          </c:val>
          <c:smooth val="0"/>
          <c:extLst>
            <c:ext xmlns:c16="http://schemas.microsoft.com/office/drawing/2014/chart" uri="{C3380CC4-5D6E-409C-BE32-E72D297353CC}">
              <c16:uniqueId val="{00000000-B7AB-4C6F-BFB2-8F1ACBA9C565}"/>
            </c:ext>
          </c:extLst>
        </c:ser>
        <c:ser>
          <c:idx val="1"/>
          <c:order val="1"/>
          <c:tx>
            <c:strRef>
              <c:f>'02 Unbiased PD and FL PD'!$AB$751</c:f>
              <c:strCache>
                <c:ptCount val="1"/>
                <c:pt idx="0">
                  <c:v>PD</c:v>
                </c:pt>
              </c:strCache>
            </c:strRef>
          </c:tx>
          <c:marker>
            <c:symbol val="none"/>
          </c:marker>
          <c:cat>
            <c:multiLvlStrRef>
              <c:f>'02 Unbiased PD and FL PD'!$X$752:$X$777</c:f>
            </c:multiLvlStrRef>
          </c:cat>
          <c:val>
            <c:numRef>
              <c:f>'02 Unbiased PD and FL PD'!$AB$752:$AB$777</c:f>
            </c:numRef>
          </c:val>
          <c:smooth val="0"/>
          <c:extLst>
            <c:ext xmlns:c16="http://schemas.microsoft.com/office/drawing/2014/chart" uri="{C3380CC4-5D6E-409C-BE32-E72D297353CC}">
              <c16:uniqueId val="{00000001-B7AB-4C6F-BFB2-8F1ACBA9C565}"/>
            </c:ext>
          </c:extLst>
        </c:ser>
        <c:dLbls>
          <c:showLegendKey val="0"/>
          <c:showVal val="0"/>
          <c:showCatName val="0"/>
          <c:showSerName val="0"/>
          <c:showPercent val="0"/>
          <c:showBubbleSize val="0"/>
        </c:dLbls>
        <c:marker val="1"/>
        <c:smooth val="0"/>
        <c:axId val="228921344"/>
        <c:axId val="228922880"/>
      </c:lineChart>
      <c:catAx>
        <c:axId val="228921344"/>
        <c:scaling>
          <c:orientation val="minMax"/>
        </c:scaling>
        <c:delete val="0"/>
        <c:axPos val="b"/>
        <c:numFmt formatCode="General" sourceLinked="1"/>
        <c:majorTickMark val="out"/>
        <c:minorTickMark val="none"/>
        <c:tickLblPos val="nextTo"/>
        <c:txPr>
          <a:bodyPr rot="-4500000"/>
          <a:lstStyle/>
          <a:p>
            <a:pPr>
              <a:defRPr/>
            </a:pPr>
            <a:endParaRPr lang="en-US"/>
          </a:p>
        </c:txPr>
        <c:crossAx val="228922880"/>
        <c:crosses val="autoZero"/>
        <c:auto val="1"/>
        <c:lblAlgn val="ctr"/>
        <c:lblOffset val="100"/>
        <c:noMultiLvlLbl val="0"/>
      </c:catAx>
      <c:valAx>
        <c:axId val="228922880"/>
        <c:scaling>
          <c:orientation val="minMax"/>
        </c:scaling>
        <c:delete val="0"/>
        <c:axPos val="l"/>
        <c:majorGridlines/>
        <c:numFmt formatCode="0.00%" sourceLinked="1"/>
        <c:majorTickMark val="out"/>
        <c:minorTickMark val="none"/>
        <c:tickLblPos val="nextTo"/>
        <c:crossAx val="228921344"/>
        <c:crosses val="autoZero"/>
        <c:crossBetween val="midCat"/>
      </c:valAx>
    </c:plotArea>
    <c:legend>
      <c:legendPos val="t"/>
      <c:layout>
        <c:manualLayout>
          <c:xMode val="edge"/>
          <c:yMode val="edge"/>
          <c:x val="0.60724554759374982"/>
          <c:y val="0.1388888888888889"/>
          <c:w val="0.20602000331353917"/>
          <c:h val="8.3717191601050026E-2"/>
        </c:manualLayout>
      </c:layout>
      <c:overlay val="1"/>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02. Deliquent - Customers (After excluding bundle accounts)</a:t>
            </a:r>
          </a:p>
        </c:rich>
      </c:tx>
      <c:overlay val="1"/>
    </c:title>
    <c:autoTitleDeleted val="0"/>
    <c:plotArea>
      <c:layout/>
      <c:lineChart>
        <c:grouping val="standard"/>
        <c:varyColors val="0"/>
        <c:ser>
          <c:idx val="0"/>
          <c:order val="0"/>
          <c:tx>
            <c:strRef>
              <c:f>'02 Unbiased PD and FL PD'!$AA$867</c:f>
              <c:strCache>
                <c:ptCount val="1"/>
                <c:pt idx="0">
                  <c:v>ODR</c:v>
                </c:pt>
              </c:strCache>
            </c:strRef>
          </c:tx>
          <c:marker>
            <c:symbol val="none"/>
          </c:marker>
          <c:cat>
            <c:multiLvlStrRef>
              <c:f>'02 Unbiased PD and FL PD'!$X$868:$X$893</c:f>
            </c:multiLvlStrRef>
          </c:cat>
          <c:val>
            <c:numRef>
              <c:f>'02 Unbiased PD and FL PD'!$AA$868:$AA$893</c:f>
            </c:numRef>
          </c:val>
          <c:smooth val="0"/>
          <c:extLst>
            <c:ext xmlns:c16="http://schemas.microsoft.com/office/drawing/2014/chart" uri="{C3380CC4-5D6E-409C-BE32-E72D297353CC}">
              <c16:uniqueId val="{00000000-CA63-41C8-8197-354DF98E44B0}"/>
            </c:ext>
          </c:extLst>
        </c:ser>
        <c:ser>
          <c:idx val="1"/>
          <c:order val="1"/>
          <c:tx>
            <c:strRef>
              <c:f>'02 Unbiased PD and FL PD'!$AB$867</c:f>
              <c:strCache>
                <c:ptCount val="1"/>
                <c:pt idx="0">
                  <c:v>PD</c:v>
                </c:pt>
              </c:strCache>
            </c:strRef>
          </c:tx>
          <c:marker>
            <c:symbol val="none"/>
          </c:marker>
          <c:cat>
            <c:multiLvlStrRef>
              <c:f>'02 Unbiased PD and FL PD'!$X$868:$X$893</c:f>
            </c:multiLvlStrRef>
          </c:cat>
          <c:val>
            <c:numRef>
              <c:f>'02 Unbiased PD and FL PD'!$AB$868:$AB$893</c:f>
            </c:numRef>
          </c:val>
          <c:smooth val="0"/>
          <c:extLst>
            <c:ext xmlns:c16="http://schemas.microsoft.com/office/drawing/2014/chart" uri="{C3380CC4-5D6E-409C-BE32-E72D297353CC}">
              <c16:uniqueId val="{00000001-CA63-41C8-8197-354DF98E44B0}"/>
            </c:ext>
          </c:extLst>
        </c:ser>
        <c:dLbls>
          <c:showLegendKey val="0"/>
          <c:showVal val="0"/>
          <c:showCatName val="0"/>
          <c:showSerName val="0"/>
          <c:showPercent val="0"/>
          <c:showBubbleSize val="0"/>
        </c:dLbls>
        <c:marker val="1"/>
        <c:smooth val="0"/>
        <c:axId val="228960512"/>
        <c:axId val="228966400"/>
      </c:lineChart>
      <c:catAx>
        <c:axId val="228960512"/>
        <c:scaling>
          <c:orientation val="minMax"/>
        </c:scaling>
        <c:delete val="0"/>
        <c:axPos val="b"/>
        <c:numFmt formatCode="General" sourceLinked="1"/>
        <c:majorTickMark val="out"/>
        <c:minorTickMark val="none"/>
        <c:tickLblPos val="nextTo"/>
        <c:txPr>
          <a:bodyPr rot="-4500000"/>
          <a:lstStyle/>
          <a:p>
            <a:pPr>
              <a:defRPr/>
            </a:pPr>
            <a:endParaRPr lang="en-US"/>
          </a:p>
        </c:txPr>
        <c:crossAx val="228966400"/>
        <c:crosses val="autoZero"/>
        <c:auto val="1"/>
        <c:lblAlgn val="ctr"/>
        <c:lblOffset val="100"/>
        <c:noMultiLvlLbl val="0"/>
      </c:catAx>
      <c:valAx>
        <c:axId val="228966400"/>
        <c:scaling>
          <c:orientation val="minMax"/>
        </c:scaling>
        <c:delete val="0"/>
        <c:axPos val="l"/>
        <c:majorGridlines/>
        <c:numFmt formatCode="0.00%" sourceLinked="1"/>
        <c:majorTickMark val="out"/>
        <c:minorTickMark val="none"/>
        <c:tickLblPos val="nextTo"/>
        <c:crossAx val="228960512"/>
        <c:crosses val="autoZero"/>
        <c:crossBetween val="midCat"/>
      </c:valAx>
    </c:plotArea>
    <c:legend>
      <c:legendPos val="t"/>
      <c:layout>
        <c:manualLayout>
          <c:xMode val="edge"/>
          <c:yMode val="edge"/>
          <c:x val="0.60724554759375005"/>
          <c:y val="0.1388888888888889"/>
          <c:w val="0.21457446711894576"/>
          <c:h val="8.3717191601050026E-2"/>
        </c:manualLayout>
      </c:layout>
      <c:overlay val="1"/>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03. X - DPD - Customers (After excluding bundle accounts)</a:t>
            </a:r>
          </a:p>
        </c:rich>
      </c:tx>
      <c:overlay val="1"/>
    </c:title>
    <c:autoTitleDeleted val="0"/>
    <c:plotArea>
      <c:layout/>
      <c:lineChart>
        <c:grouping val="standard"/>
        <c:varyColors val="0"/>
        <c:ser>
          <c:idx val="0"/>
          <c:order val="0"/>
          <c:tx>
            <c:strRef>
              <c:f>'02 Unbiased PD and FL PD'!$AA$780</c:f>
              <c:strCache>
                <c:ptCount val="1"/>
                <c:pt idx="0">
                  <c:v>ODR</c:v>
                </c:pt>
              </c:strCache>
            </c:strRef>
          </c:tx>
          <c:marker>
            <c:symbol val="none"/>
          </c:marker>
          <c:cat>
            <c:multiLvlStrRef>
              <c:f>'02 Unbiased PD and FL PD'!$X$781:$X$806</c:f>
            </c:multiLvlStrRef>
          </c:cat>
          <c:val>
            <c:numRef>
              <c:f>'02 Unbiased PD and FL PD'!$AA$781:$AA$806</c:f>
            </c:numRef>
          </c:val>
          <c:smooth val="0"/>
          <c:extLst>
            <c:ext xmlns:c16="http://schemas.microsoft.com/office/drawing/2014/chart" uri="{C3380CC4-5D6E-409C-BE32-E72D297353CC}">
              <c16:uniqueId val="{00000000-FE09-4EBE-A8BB-B6D85D04A95D}"/>
            </c:ext>
          </c:extLst>
        </c:ser>
        <c:ser>
          <c:idx val="1"/>
          <c:order val="1"/>
          <c:tx>
            <c:strRef>
              <c:f>'02 Unbiased PD and FL PD'!$AB$780</c:f>
              <c:strCache>
                <c:ptCount val="1"/>
                <c:pt idx="0">
                  <c:v>PD</c:v>
                </c:pt>
              </c:strCache>
            </c:strRef>
          </c:tx>
          <c:marker>
            <c:symbol val="none"/>
          </c:marker>
          <c:cat>
            <c:multiLvlStrRef>
              <c:f>'02 Unbiased PD and FL PD'!$X$781:$X$806</c:f>
            </c:multiLvlStrRef>
          </c:cat>
          <c:val>
            <c:numRef>
              <c:f>'02 Unbiased PD and FL PD'!$AB$781:$AB$806</c:f>
            </c:numRef>
          </c:val>
          <c:smooth val="0"/>
          <c:extLst>
            <c:ext xmlns:c16="http://schemas.microsoft.com/office/drawing/2014/chart" uri="{C3380CC4-5D6E-409C-BE32-E72D297353CC}">
              <c16:uniqueId val="{00000001-FE09-4EBE-A8BB-B6D85D04A95D}"/>
            </c:ext>
          </c:extLst>
        </c:ser>
        <c:dLbls>
          <c:showLegendKey val="0"/>
          <c:showVal val="0"/>
          <c:showCatName val="0"/>
          <c:showSerName val="0"/>
          <c:showPercent val="0"/>
          <c:showBubbleSize val="0"/>
        </c:dLbls>
        <c:marker val="1"/>
        <c:smooth val="0"/>
        <c:axId val="228973952"/>
        <c:axId val="228873344"/>
      </c:lineChart>
      <c:catAx>
        <c:axId val="228973952"/>
        <c:scaling>
          <c:orientation val="minMax"/>
        </c:scaling>
        <c:delete val="0"/>
        <c:axPos val="b"/>
        <c:numFmt formatCode="General" sourceLinked="1"/>
        <c:majorTickMark val="out"/>
        <c:minorTickMark val="none"/>
        <c:tickLblPos val="nextTo"/>
        <c:txPr>
          <a:bodyPr rot="-4500000"/>
          <a:lstStyle/>
          <a:p>
            <a:pPr>
              <a:defRPr/>
            </a:pPr>
            <a:endParaRPr lang="en-US"/>
          </a:p>
        </c:txPr>
        <c:crossAx val="228873344"/>
        <c:crosses val="autoZero"/>
        <c:auto val="1"/>
        <c:lblAlgn val="ctr"/>
        <c:lblOffset val="100"/>
        <c:noMultiLvlLbl val="0"/>
      </c:catAx>
      <c:valAx>
        <c:axId val="228873344"/>
        <c:scaling>
          <c:orientation val="minMax"/>
        </c:scaling>
        <c:delete val="0"/>
        <c:axPos val="l"/>
        <c:majorGridlines/>
        <c:numFmt formatCode="0.00%" sourceLinked="1"/>
        <c:majorTickMark val="out"/>
        <c:minorTickMark val="none"/>
        <c:tickLblPos val="nextTo"/>
        <c:crossAx val="228973952"/>
        <c:crosses val="autoZero"/>
        <c:crossBetween val="midCat"/>
      </c:valAx>
    </c:plotArea>
    <c:legend>
      <c:legendPos val="t"/>
      <c:layout>
        <c:manualLayout>
          <c:xMode val="edge"/>
          <c:yMode val="edge"/>
          <c:x val="0.60724554759375005"/>
          <c:y val="0.1388888888888889"/>
          <c:w val="0.20602000331353917"/>
          <c:h val="8.3717191601050026E-2"/>
        </c:manualLayout>
      </c:layout>
      <c:overlay val="1"/>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04. 30+ DPD - Customers (After excluding bundle accounts)</a:t>
            </a:r>
          </a:p>
        </c:rich>
      </c:tx>
      <c:overlay val="1"/>
    </c:title>
    <c:autoTitleDeleted val="0"/>
    <c:plotArea>
      <c:layout/>
      <c:lineChart>
        <c:grouping val="standard"/>
        <c:varyColors val="0"/>
        <c:ser>
          <c:idx val="0"/>
          <c:order val="0"/>
          <c:tx>
            <c:strRef>
              <c:f>'02 Unbiased PD and FL PD'!$AA$809</c:f>
              <c:strCache>
                <c:ptCount val="1"/>
                <c:pt idx="0">
                  <c:v>ODR</c:v>
                </c:pt>
              </c:strCache>
            </c:strRef>
          </c:tx>
          <c:marker>
            <c:symbol val="none"/>
          </c:marker>
          <c:cat>
            <c:multiLvlStrRef>
              <c:f>'02 Unbiased PD and FL PD'!$X$810:$X$835</c:f>
            </c:multiLvlStrRef>
          </c:cat>
          <c:val>
            <c:numRef>
              <c:f>'02 Unbiased PD and FL PD'!$AA$810:$AA$835</c:f>
            </c:numRef>
          </c:val>
          <c:smooth val="0"/>
          <c:extLst>
            <c:ext xmlns:c16="http://schemas.microsoft.com/office/drawing/2014/chart" uri="{C3380CC4-5D6E-409C-BE32-E72D297353CC}">
              <c16:uniqueId val="{00000000-04CA-47EF-950B-6C9A38CC0172}"/>
            </c:ext>
          </c:extLst>
        </c:ser>
        <c:ser>
          <c:idx val="1"/>
          <c:order val="1"/>
          <c:tx>
            <c:strRef>
              <c:f>'02 Unbiased PD and FL PD'!$AB$809</c:f>
              <c:strCache>
                <c:ptCount val="1"/>
                <c:pt idx="0">
                  <c:v>PD</c:v>
                </c:pt>
              </c:strCache>
            </c:strRef>
          </c:tx>
          <c:marker>
            <c:symbol val="none"/>
          </c:marker>
          <c:cat>
            <c:multiLvlStrRef>
              <c:f>'02 Unbiased PD and FL PD'!$X$810:$X$835</c:f>
            </c:multiLvlStrRef>
          </c:cat>
          <c:val>
            <c:numRef>
              <c:f>'02 Unbiased PD and FL PD'!$AB$810:$AB$835</c:f>
            </c:numRef>
          </c:val>
          <c:smooth val="0"/>
          <c:extLst>
            <c:ext xmlns:c16="http://schemas.microsoft.com/office/drawing/2014/chart" uri="{C3380CC4-5D6E-409C-BE32-E72D297353CC}">
              <c16:uniqueId val="{00000001-04CA-47EF-950B-6C9A38CC0172}"/>
            </c:ext>
          </c:extLst>
        </c:ser>
        <c:dLbls>
          <c:showLegendKey val="0"/>
          <c:showVal val="0"/>
          <c:showCatName val="0"/>
          <c:showSerName val="0"/>
          <c:showPercent val="0"/>
          <c:showBubbleSize val="0"/>
        </c:dLbls>
        <c:marker val="1"/>
        <c:smooth val="0"/>
        <c:axId val="228902400"/>
        <c:axId val="228903936"/>
      </c:lineChart>
      <c:catAx>
        <c:axId val="228902400"/>
        <c:scaling>
          <c:orientation val="minMax"/>
        </c:scaling>
        <c:delete val="0"/>
        <c:axPos val="b"/>
        <c:numFmt formatCode="General" sourceLinked="1"/>
        <c:majorTickMark val="out"/>
        <c:minorTickMark val="none"/>
        <c:tickLblPos val="nextTo"/>
        <c:txPr>
          <a:bodyPr rot="-4500000"/>
          <a:lstStyle/>
          <a:p>
            <a:pPr>
              <a:defRPr/>
            </a:pPr>
            <a:endParaRPr lang="en-US"/>
          </a:p>
        </c:txPr>
        <c:crossAx val="228903936"/>
        <c:crosses val="autoZero"/>
        <c:auto val="1"/>
        <c:lblAlgn val="ctr"/>
        <c:lblOffset val="100"/>
        <c:noMultiLvlLbl val="0"/>
      </c:catAx>
      <c:valAx>
        <c:axId val="228903936"/>
        <c:scaling>
          <c:orientation val="minMax"/>
        </c:scaling>
        <c:delete val="0"/>
        <c:axPos val="l"/>
        <c:majorGridlines/>
        <c:numFmt formatCode="0.00%" sourceLinked="1"/>
        <c:majorTickMark val="out"/>
        <c:minorTickMark val="none"/>
        <c:tickLblPos val="nextTo"/>
        <c:crossAx val="228902400"/>
        <c:crosses val="autoZero"/>
        <c:crossBetween val="midCat"/>
      </c:valAx>
    </c:plotArea>
    <c:legend>
      <c:legendPos val="t"/>
      <c:layout>
        <c:manualLayout>
          <c:xMode val="edge"/>
          <c:yMode val="edge"/>
          <c:x val="0.60724554759375038"/>
          <c:y val="0.1388888888888889"/>
          <c:w val="0.21457446711894576"/>
          <c:h val="8.3717191601050026E-2"/>
        </c:manualLayout>
      </c:layout>
      <c:overlay val="1"/>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02. Deliquent - Customers (After excluding bundle accounts)</a:t>
            </a:r>
          </a:p>
        </c:rich>
      </c:tx>
      <c:overlay val="1"/>
    </c:title>
    <c:autoTitleDeleted val="0"/>
    <c:plotArea>
      <c:layout/>
      <c:lineChart>
        <c:grouping val="standard"/>
        <c:varyColors val="0"/>
        <c:ser>
          <c:idx val="0"/>
          <c:order val="0"/>
          <c:tx>
            <c:strRef>
              <c:f>'02 Unbiased PD and FL PD'!$AA$285</c:f>
              <c:strCache>
                <c:ptCount val="1"/>
                <c:pt idx="0">
                  <c:v>ODR</c:v>
                </c:pt>
              </c:strCache>
            </c:strRef>
          </c:tx>
          <c:marker>
            <c:symbol val="none"/>
          </c:marker>
          <c:cat>
            <c:multiLvlStrRef>
              <c:f>'02 Unbiased PD and FL PD'!$X$286:$X$311</c:f>
            </c:multiLvlStrRef>
          </c:cat>
          <c:val>
            <c:numRef>
              <c:f>'02 Unbiased PD and FL PD'!$AA$286:$AA$311</c:f>
            </c:numRef>
          </c:val>
          <c:smooth val="0"/>
          <c:extLst>
            <c:ext xmlns:c16="http://schemas.microsoft.com/office/drawing/2014/chart" uri="{C3380CC4-5D6E-409C-BE32-E72D297353CC}">
              <c16:uniqueId val="{00000000-2D45-4471-B458-A7C399E9FE2C}"/>
            </c:ext>
          </c:extLst>
        </c:ser>
        <c:ser>
          <c:idx val="1"/>
          <c:order val="1"/>
          <c:tx>
            <c:strRef>
              <c:f>'02 Unbiased PD and FL PD'!$AB$285</c:f>
              <c:strCache>
                <c:ptCount val="1"/>
                <c:pt idx="0">
                  <c:v>PD</c:v>
                </c:pt>
              </c:strCache>
            </c:strRef>
          </c:tx>
          <c:marker>
            <c:symbol val="none"/>
          </c:marker>
          <c:cat>
            <c:multiLvlStrRef>
              <c:f>'02 Unbiased PD and FL PD'!$X$286:$X$311</c:f>
            </c:multiLvlStrRef>
          </c:cat>
          <c:val>
            <c:numRef>
              <c:f>'02 Unbiased PD and FL PD'!$AB$286:$AB$311</c:f>
            </c:numRef>
          </c:val>
          <c:smooth val="0"/>
          <c:extLst>
            <c:ext xmlns:c16="http://schemas.microsoft.com/office/drawing/2014/chart" uri="{C3380CC4-5D6E-409C-BE32-E72D297353CC}">
              <c16:uniqueId val="{00000001-2D45-4471-B458-A7C399E9FE2C}"/>
            </c:ext>
          </c:extLst>
        </c:ser>
        <c:dLbls>
          <c:showLegendKey val="0"/>
          <c:showVal val="0"/>
          <c:showCatName val="0"/>
          <c:showSerName val="0"/>
          <c:showPercent val="0"/>
          <c:showBubbleSize val="0"/>
        </c:dLbls>
        <c:marker val="1"/>
        <c:smooth val="0"/>
        <c:axId val="207170560"/>
        <c:axId val="207205120"/>
      </c:lineChart>
      <c:catAx>
        <c:axId val="207170560"/>
        <c:scaling>
          <c:orientation val="minMax"/>
        </c:scaling>
        <c:delete val="0"/>
        <c:axPos val="b"/>
        <c:numFmt formatCode="General" sourceLinked="1"/>
        <c:majorTickMark val="out"/>
        <c:minorTickMark val="none"/>
        <c:tickLblPos val="nextTo"/>
        <c:txPr>
          <a:bodyPr rot="-4500000"/>
          <a:lstStyle/>
          <a:p>
            <a:pPr>
              <a:defRPr/>
            </a:pPr>
            <a:endParaRPr lang="en-US"/>
          </a:p>
        </c:txPr>
        <c:crossAx val="207205120"/>
        <c:crosses val="autoZero"/>
        <c:auto val="1"/>
        <c:lblAlgn val="ctr"/>
        <c:lblOffset val="100"/>
        <c:noMultiLvlLbl val="0"/>
      </c:catAx>
      <c:valAx>
        <c:axId val="207205120"/>
        <c:scaling>
          <c:orientation val="minMax"/>
        </c:scaling>
        <c:delete val="0"/>
        <c:axPos val="l"/>
        <c:majorGridlines/>
        <c:numFmt formatCode="0.00%" sourceLinked="1"/>
        <c:majorTickMark val="out"/>
        <c:minorTickMark val="none"/>
        <c:tickLblPos val="nextTo"/>
        <c:crossAx val="207170560"/>
        <c:crosses val="autoZero"/>
        <c:crossBetween val="midCat"/>
      </c:valAx>
    </c:plotArea>
    <c:legend>
      <c:legendPos val="t"/>
      <c:layout>
        <c:manualLayout>
          <c:xMode val="edge"/>
          <c:yMode val="edge"/>
          <c:x val="0.6072455475937496"/>
          <c:y val="0.1388888888888889"/>
          <c:w val="0.21457446711894576"/>
          <c:h val="8.3717191601050026E-2"/>
        </c:manualLayout>
      </c:layout>
      <c:overlay val="1"/>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05. 60+ DPD - Customers (After excluding bundle accounts)</a:t>
            </a:r>
          </a:p>
        </c:rich>
      </c:tx>
      <c:overlay val="1"/>
    </c:title>
    <c:autoTitleDeleted val="0"/>
    <c:plotArea>
      <c:layout/>
      <c:lineChart>
        <c:grouping val="standard"/>
        <c:varyColors val="0"/>
        <c:ser>
          <c:idx val="0"/>
          <c:order val="0"/>
          <c:tx>
            <c:strRef>
              <c:f>'02 Unbiased PD and FL PD'!$AA$838</c:f>
              <c:strCache>
                <c:ptCount val="1"/>
                <c:pt idx="0">
                  <c:v>ODR</c:v>
                </c:pt>
              </c:strCache>
            </c:strRef>
          </c:tx>
          <c:marker>
            <c:symbol val="none"/>
          </c:marker>
          <c:cat>
            <c:multiLvlStrRef>
              <c:f>'02 Unbiased PD and FL PD'!$X$839:$X$864</c:f>
            </c:multiLvlStrRef>
          </c:cat>
          <c:val>
            <c:numRef>
              <c:f>'02 Unbiased PD and FL PD'!$AA$839:$AA$864</c:f>
            </c:numRef>
          </c:val>
          <c:smooth val="0"/>
          <c:extLst>
            <c:ext xmlns:c16="http://schemas.microsoft.com/office/drawing/2014/chart" uri="{C3380CC4-5D6E-409C-BE32-E72D297353CC}">
              <c16:uniqueId val="{00000000-DB4C-4CB9-941D-B287B2EE5092}"/>
            </c:ext>
          </c:extLst>
        </c:ser>
        <c:ser>
          <c:idx val="1"/>
          <c:order val="1"/>
          <c:tx>
            <c:strRef>
              <c:f>'02 Unbiased PD and FL PD'!$AB$838</c:f>
              <c:strCache>
                <c:ptCount val="1"/>
                <c:pt idx="0">
                  <c:v>PD</c:v>
                </c:pt>
              </c:strCache>
            </c:strRef>
          </c:tx>
          <c:marker>
            <c:symbol val="none"/>
          </c:marker>
          <c:cat>
            <c:multiLvlStrRef>
              <c:f>'02 Unbiased PD and FL PD'!$X$839:$X$864</c:f>
            </c:multiLvlStrRef>
          </c:cat>
          <c:val>
            <c:numRef>
              <c:f>'02 Unbiased PD and FL PD'!$AB$839:$AB$864</c:f>
            </c:numRef>
          </c:val>
          <c:smooth val="0"/>
          <c:extLst>
            <c:ext xmlns:c16="http://schemas.microsoft.com/office/drawing/2014/chart" uri="{C3380CC4-5D6E-409C-BE32-E72D297353CC}">
              <c16:uniqueId val="{00000001-DB4C-4CB9-941D-B287B2EE5092}"/>
            </c:ext>
          </c:extLst>
        </c:ser>
        <c:dLbls>
          <c:showLegendKey val="0"/>
          <c:showVal val="0"/>
          <c:showCatName val="0"/>
          <c:showSerName val="0"/>
          <c:showPercent val="0"/>
          <c:showBubbleSize val="0"/>
        </c:dLbls>
        <c:marker val="1"/>
        <c:smooth val="0"/>
        <c:axId val="229273984"/>
        <c:axId val="229275520"/>
      </c:lineChart>
      <c:catAx>
        <c:axId val="229273984"/>
        <c:scaling>
          <c:orientation val="minMax"/>
        </c:scaling>
        <c:delete val="0"/>
        <c:axPos val="b"/>
        <c:numFmt formatCode="General" sourceLinked="1"/>
        <c:majorTickMark val="out"/>
        <c:minorTickMark val="none"/>
        <c:tickLblPos val="nextTo"/>
        <c:txPr>
          <a:bodyPr rot="-4500000"/>
          <a:lstStyle/>
          <a:p>
            <a:pPr>
              <a:defRPr/>
            </a:pPr>
            <a:endParaRPr lang="en-US"/>
          </a:p>
        </c:txPr>
        <c:crossAx val="229275520"/>
        <c:crosses val="autoZero"/>
        <c:auto val="1"/>
        <c:lblAlgn val="ctr"/>
        <c:lblOffset val="100"/>
        <c:noMultiLvlLbl val="0"/>
      </c:catAx>
      <c:valAx>
        <c:axId val="229275520"/>
        <c:scaling>
          <c:orientation val="minMax"/>
        </c:scaling>
        <c:delete val="0"/>
        <c:axPos val="l"/>
        <c:majorGridlines/>
        <c:numFmt formatCode="0.00%" sourceLinked="1"/>
        <c:majorTickMark val="out"/>
        <c:minorTickMark val="none"/>
        <c:tickLblPos val="nextTo"/>
        <c:crossAx val="229273984"/>
        <c:crosses val="autoZero"/>
        <c:crossBetween val="midCat"/>
      </c:valAx>
    </c:plotArea>
    <c:legend>
      <c:legendPos val="t"/>
      <c:layout>
        <c:manualLayout>
          <c:xMode val="edge"/>
          <c:yMode val="edge"/>
          <c:x val="0.60724554759375005"/>
          <c:y val="0.1388888888888889"/>
          <c:w val="0.20602000331353917"/>
          <c:h val="8.3717191601050026E-2"/>
        </c:manualLayout>
      </c:layout>
      <c:overlay val="1"/>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01. Current - All Customers</a:t>
            </a:r>
          </a:p>
        </c:rich>
      </c:tx>
      <c:overlay val="1"/>
    </c:title>
    <c:autoTitleDeleted val="0"/>
    <c:plotArea>
      <c:layout/>
      <c:lineChart>
        <c:grouping val="standard"/>
        <c:varyColors val="0"/>
        <c:ser>
          <c:idx val="0"/>
          <c:order val="0"/>
          <c:tx>
            <c:strRef>
              <c:f>'02 Unbiased PD and FL PD'!$AA$606</c:f>
              <c:strCache>
                <c:ptCount val="1"/>
                <c:pt idx="0">
                  <c:v>ODR</c:v>
                </c:pt>
              </c:strCache>
            </c:strRef>
          </c:tx>
          <c:marker>
            <c:symbol val="none"/>
          </c:marker>
          <c:cat>
            <c:multiLvlStrRef>
              <c:f>'02 Unbiased PD and FL PD'!$X$607:$X$632</c:f>
            </c:multiLvlStrRef>
          </c:cat>
          <c:val>
            <c:numRef>
              <c:f>'02 Unbiased PD and FL PD'!$AA$607:$AA$632</c:f>
            </c:numRef>
          </c:val>
          <c:smooth val="0"/>
          <c:extLst>
            <c:ext xmlns:c16="http://schemas.microsoft.com/office/drawing/2014/chart" uri="{C3380CC4-5D6E-409C-BE32-E72D297353CC}">
              <c16:uniqueId val="{00000000-6019-4640-8F6B-4F090C213E9E}"/>
            </c:ext>
          </c:extLst>
        </c:ser>
        <c:ser>
          <c:idx val="1"/>
          <c:order val="1"/>
          <c:tx>
            <c:strRef>
              <c:f>'02 Unbiased PD and FL PD'!$AB$606</c:f>
              <c:strCache>
                <c:ptCount val="1"/>
                <c:pt idx="0">
                  <c:v>PD</c:v>
                </c:pt>
              </c:strCache>
            </c:strRef>
          </c:tx>
          <c:marker>
            <c:symbol val="none"/>
          </c:marker>
          <c:cat>
            <c:multiLvlStrRef>
              <c:f>'02 Unbiased PD and FL PD'!$X$607:$X$632</c:f>
            </c:multiLvlStrRef>
          </c:cat>
          <c:val>
            <c:numRef>
              <c:f>'02 Unbiased PD and FL PD'!$AB$607:$AB$632</c:f>
            </c:numRef>
          </c:val>
          <c:smooth val="0"/>
          <c:extLst>
            <c:ext xmlns:c16="http://schemas.microsoft.com/office/drawing/2014/chart" uri="{C3380CC4-5D6E-409C-BE32-E72D297353CC}">
              <c16:uniqueId val="{00000001-6019-4640-8F6B-4F090C213E9E}"/>
            </c:ext>
          </c:extLst>
        </c:ser>
        <c:dLbls>
          <c:showLegendKey val="0"/>
          <c:showVal val="0"/>
          <c:showCatName val="0"/>
          <c:showSerName val="0"/>
          <c:showPercent val="0"/>
          <c:showBubbleSize val="0"/>
        </c:dLbls>
        <c:marker val="1"/>
        <c:smooth val="0"/>
        <c:axId val="229300480"/>
        <c:axId val="230371328"/>
      </c:lineChart>
      <c:catAx>
        <c:axId val="229300480"/>
        <c:scaling>
          <c:orientation val="minMax"/>
        </c:scaling>
        <c:delete val="0"/>
        <c:axPos val="b"/>
        <c:numFmt formatCode="General" sourceLinked="1"/>
        <c:majorTickMark val="out"/>
        <c:minorTickMark val="none"/>
        <c:tickLblPos val="nextTo"/>
        <c:txPr>
          <a:bodyPr rot="-4500000"/>
          <a:lstStyle/>
          <a:p>
            <a:pPr>
              <a:defRPr/>
            </a:pPr>
            <a:endParaRPr lang="en-US"/>
          </a:p>
        </c:txPr>
        <c:crossAx val="230371328"/>
        <c:crosses val="autoZero"/>
        <c:auto val="1"/>
        <c:lblAlgn val="ctr"/>
        <c:lblOffset val="100"/>
        <c:noMultiLvlLbl val="0"/>
      </c:catAx>
      <c:valAx>
        <c:axId val="230371328"/>
        <c:scaling>
          <c:orientation val="minMax"/>
        </c:scaling>
        <c:delete val="0"/>
        <c:axPos val="l"/>
        <c:majorGridlines/>
        <c:numFmt formatCode="0.00%" sourceLinked="1"/>
        <c:majorTickMark val="out"/>
        <c:minorTickMark val="none"/>
        <c:tickLblPos val="nextTo"/>
        <c:crossAx val="229300480"/>
        <c:crosses val="autoZero"/>
        <c:crossBetween val="midCat"/>
      </c:valAx>
    </c:plotArea>
    <c:legend>
      <c:legendPos val="t"/>
      <c:layout>
        <c:manualLayout>
          <c:xMode val="edge"/>
          <c:yMode val="edge"/>
          <c:x val="0.60724554759375005"/>
          <c:y val="0.1388888888888889"/>
          <c:w val="0.20602000331353917"/>
          <c:h val="8.3717191601050026E-2"/>
        </c:manualLayout>
      </c:layout>
      <c:overlay val="1"/>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02. Deliquent - All Customers </a:t>
            </a:r>
          </a:p>
        </c:rich>
      </c:tx>
      <c:overlay val="1"/>
    </c:title>
    <c:autoTitleDeleted val="0"/>
    <c:plotArea>
      <c:layout/>
      <c:lineChart>
        <c:grouping val="standard"/>
        <c:varyColors val="0"/>
        <c:ser>
          <c:idx val="0"/>
          <c:order val="0"/>
          <c:tx>
            <c:strRef>
              <c:f>'02 Unbiased PD and FL PD'!$AA$722</c:f>
              <c:strCache>
                <c:ptCount val="1"/>
                <c:pt idx="0">
                  <c:v>ODR</c:v>
                </c:pt>
              </c:strCache>
            </c:strRef>
          </c:tx>
          <c:marker>
            <c:symbol val="none"/>
          </c:marker>
          <c:cat>
            <c:multiLvlStrRef>
              <c:f>'02 Unbiased PD and FL PD'!$X$723:$X$748</c:f>
            </c:multiLvlStrRef>
          </c:cat>
          <c:val>
            <c:numRef>
              <c:f>'02 Unbiased PD and FL PD'!$AA$723:$AA$748</c:f>
            </c:numRef>
          </c:val>
          <c:smooth val="0"/>
          <c:extLst>
            <c:ext xmlns:c16="http://schemas.microsoft.com/office/drawing/2014/chart" uri="{C3380CC4-5D6E-409C-BE32-E72D297353CC}">
              <c16:uniqueId val="{00000000-FE6D-4272-ACFF-0656C25C34AA}"/>
            </c:ext>
          </c:extLst>
        </c:ser>
        <c:ser>
          <c:idx val="1"/>
          <c:order val="1"/>
          <c:tx>
            <c:strRef>
              <c:f>'02 Unbiased PD and FL PD'!$AB$722</c:f>
              <c:strCache>
                <c:ptCount val="1"/>
                <c:pt idx="0">
                  <c:v>PD</c:v>
                </c:pt>
              </c:strCache>
            </c:strRef>
          </c:tx>
          <c:marker>
            <c:symbol val="none"/>
          </c:marker>
          <c:cat>
            <c:multiLvlStrRef>
              <c:f>'02 Unbiased PD and FL PD'!$X$723:$X$748</c:f>
            </c:multiLvlStrRef>
          </c:cat>
          <c:val>
            <c:numRef>
              <c:f>'02 Unbiased PD and FL PD'!$AB$723:$AB$748</c:f>
            </c:numRef>
          </c:val>
          <c:smooth val="0"/>
          <c:extLst>
            <c:ext xmlns:c16="http://schemas.microsoft.com/office/drawing/2014/chart" uri="{C3380CC4-5D6E-409C-BE32-E72D297353CC}">
              <c16:uniqueId val="{00000001-FE6D-4272-ACFF-0656C25C34AA}"/>
            </c:ext>
          </c:extLst>
        </c:ser>
        <c:dLbls>
          <c:showLegendKey val="0"/>
          <c:showVal val="0"/>
          <c:showCatName val="0"/>
          <c:showSerName val="0"/>
          <c:showPercent val="0"/>
          <c:showBubbleSize val="0"/>
        </c:dLbls>
        <c:marker val="1"/>
        <c:smooth val="0"/>
        <c:axId val="230408576"/>
        <c:axId val="230410112"/>
      </c:lineChart>
      <c:catAx>
        <c:axId val="230408576"/>
        <c:scaling>
          <c:orientation val="minMax"/>
        </c:scaling>
        <c:delete val="0"/>
        <c:axPos val="b"/>
        <c:numFmt formatCode="General" sourceLinked="1"/>
        <c:majorTickMark val="out"/>
        <c:minorTickMark val="none"/>
        <c:tickLblPos val="nextTo"/>
        <c:txPr>
          <a:bodyPr rot="-4500000"/>
          <a:lstStyle/>
          <a:p>
            <a:pPr>
              <a:defRPr/>
            </a:pPr>
            <a:endParaRPr lang="en-US"/>
          </a:p>
        </c:txPr>
        <c:crossAx val="230410112"/>
        <c:crosses val="autoZero"/>
        <c:auto val="1"/>
        <c:lblAlgn val="ctr"/>
        <c:lblOffset val="100"/>
        <c:noMultiLvlLbl val="0"/>
      </c:catAx>
      <c:valAx>
        <c:axId val="230410112"/>
        <c:scaling>
          <c:orientation val="minMax"/>
        </c:scaling>
        <c:delete val="0"/>
        <c:axPos val="l"/>
        <c:majorGridlines/>
        <c:numFmt formatCode="0.00%" sourceLinked="1"/>
        <c:majorTickMark val="out"/>
        <c:minorTickMark val="none"/>
        <c:tickLblPos val="nextTo"/>
        <c:crossAx val="230408576"/>
        <c:crosses val="autoZero"/>
        <c:crossBetween val="midCat"/>
      </c:valAx>
    </c:plotArea>
    <c:legend>
      <c:legendPos val="t"/>
      <c:layout>
        <c:manualLayout>
          <c:xMode val="edge"/>
          <c:yMode val="edge"/>
          <c:x val="0.60724554759375038"/>
          <c:y val="0.1388888888888889"/>
          <c:w val="0.21457446711894576"/>
          <c:h val="8.3717191601050026E-2"/>
        </c:manualLayout>
      </c:layout>
      <c:overlay val="1"/>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'02 Unbiased PD and FL PD'!$AA$751</c:f>
              <c:strCache>
                <c:ptCount val="1"/>
                <c:pt idx="0">
                  <c:v>ODR</c:v>
                </c:pt>
              </c:strCache>
            </c:strRef>
          </c:tx>
          <c:marker>
            <c:symbol val="none"/>
          </c:marker>
          <c:val>
            <c:numRef>
              <c:f>'02 Unbiased PD and FL PD'!$AA$756:$AA$777</c:f>
            </c:numRef>
          </c:val>
          <c:smooth val="0"/>
          <c:extLst>
            <c:ext xmlns:c16="http://schemas.microsoft.com/office/drawing/2014/chart" uri="{C3380CC4-5D6E-409C-BE32-E72D297353CC}">
              <c16:uniqueId val="{00000000-F6D1-4055-A098-EC0A089DD157}"/>
            </c:ext>
          </c:extLst>
        </c:ser>
        <c:ser>
          <c:idx val="1"/>
          <c:order val="1"/>
          <c:tx>
            <c:strRef>
              <c:f>'02 Unbiased PD and FL PD'!$AB$751</c:f>
              <c:strCache>
                <c:ptCount val="1"/>
                <c:pt idx="0">
                  <c:v>PD</c:v>
                </c:pt>
              </c:strCache>
            </c:strRef>
          </c:tx>
          <c:marker>
            <c:symbol val="none"/>
          </c:marker>
          <c:val>
            <c:numRef>
              <c:f>'02 Unbiased PD and FL PD'!$AB$756:$AB$777</c:f>
            </c:numRef>
          </c:val>
          <c:smooth val="0"/>
          <c:extLst>
            <c:ext xmlns:c16="http://schemas.microsoft.com/office/drawing/2014/chart" uri="{C3380CC4-5D6E-409C-BE32-E72D297353CC}">
              <c16:uniqueId val="{00000001-F6D1-4055-A098-EC0A089DD157}"/>
            </c:ext>
          </c:extLst>
        </c:ser>
        <c:dLbls>
          <c:showLegendKey val="0"/>
          <c:showVal val="0"/>
          <c:showCatName val="0"/>
          <c:showSerName val="0"/>
          <c:showPercent val="0"/>
          <c:showBubbleSize val="0"/>
        </c:dLbls>
        <c:marker val="1"/>
        <c:smooth val="0"/>
        <c:axId val="230762368"/>
        <c:axId val="230763904"/>
      </c:lineChart>
      <c:catAx>
        <c:axId val="230762368"/>
        <c:scaling>
          <c:orientation val="minMax"/>
        </c:scaling>
        <c:delete val="0"/>
        <c:axPos val="b"/>
        <c:majorTickMark val="out"/>
        <c:minorTickMark val="none"/>
        <c:tickLblPos val="nextTo"/>
        <c:crossAx val="230763904"/>
        <c:crosses val="autoZero"/>
        <c:auto val="1"/>
        <c:lblAlgn val="ctr"/>
        <c:lblOffset val="100"/>
        <c:noMultiLvlLbl val="0"/>
      </c:catAx>
      <c:valAx>
        <c:axId val="230763904"/>
        <c:scaling>
          <c:orientation val="minMax"/>
        </c:scaling>
        <c:delete val="0"/>
        <c:axPos val="l"/>
        <c:majorGridlines/>
        <c:numFmt formatCode="0.00%" sourceLinked="1"/>
        <c:majorTickMark val="out"/>
        <c:minorTickMark val="none"/>
        <c:tickLblPos val="nextTo"/>
        <c:crossAx val="230762368"/>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03. X - DPD - Customers (After excluding bundle accounts)</a:t>
            </a:r>
          </a:p>
        </c:rich>
      </c:tx>
      <c:overlay val="1"/>
    </c:title>
    <c:autoTitleDeleted val="0"/>
    <c:plotArea>
      <c:layout/>
      <c:lineChart>
        <c:grouping val="standard"/>
        <c:varyColors val="0"/>
        <c:ser>
          <c:idx val="0"/>
          <c:order val="0"/>
          <c:tx>
            <c:strRef>
              <c:f>'02 Unbiased PD and FL PD'!$AA$198</c:f>
              <c:strCache>
                <c:ptCount val="1"/>
                <c:pt idx="0">
                  <c:v>ODR</c:v>
                </c:pt>
              </c:strCache>
            </c:strRef>
          </c:tx>
          <c:marker>
            <c:symbol val="none"/>
          </c:marker>
          <c:cat>
            <c:multiLvlStrRef>
              <c:f>'02 Unbiased PD and FL PD'!$X$199:$X$224</c:f>
            </c:multiLvlStrRef>
          </c:cat>
          <c:val>
            <c:numRef>
              <c:f>'02 Unbiased PD and FL PD'!$AA$199:$AA$224</c:f>
            </c:numRef>
          </c:val>
          <c:smooth val="0"/>
          <c:extLst>
            <c:ext xmlns:c16="http://schemas.microsoft.com/office/drawing/2014/chart" uri="{C3380CC4-5D6E-409C-BE32-E72D297353CC}">
              <c16:uniqueId val="{00000000-CE4A-4310-8D40-3CAC9221D630}"/>
            </c:ext>
          </c:extLst>
        </c:ser>
        <c:ser>
          <c:idx val="1"/>
          <c:order val="1"/>
          <c:tx>
            <c:strRef>
              <c:f>'02 Unbiased PD and FL PD'!$AB$198</c:f>
              <c:strCache>
                <c:ptCount val="1"/>
                <c:pt idx="0">
                  <c:v>PD</c:v>
                </c:pt>
              </c:strCache>
            </c:strRef>
          </c:tx>
          <c:marker>
            <c:symbol val="none"/>
          </c:marker>
          <c:cat>
            <c:multiLvlStrRef>
              <c:f>'02 Unbiased PD and FL PD'!$X$199:$X$224</c:f>
            </c:multiLvlStrRef>
          </c:cat>
          <c:val>
            <c:numRef>
              <c:f>'02 Unbiased PD and FL PD'!$AB$199:$AB$224</c:f>
            </c:numRef>
          </c:val>
          <c:smooth val="0"/>
          <c:extLst>
            <c:ext xmlns:c16="http://schemas.microsoft.com/office/drawing/2014/chart" uri="{C3380CC4-5D6E-409C-BE32-E72D297353CC}">
              <c16:uniqueId val="{00000001-CE4A-4310-8D40-3CAC9221D630}"/>
            </c:ext>
          </c:extLst>
        </c:ser>
        <c:dLbls>
          <c:showLegendKey val="0"/>
          <c:showVal val="0"/>
          <c:showCatName val="0"/>
          <c:showSerName val="0"/>
          <c:showPercent val="0"/>
          <c:showBubbleSize val="0"/>
        </c:dLbls>
        <c:marker val="1"/>
        <c:smooth val="0"/>
        <c:axId val="58598528"/>
        <c:axId val="58600064"/>
      </c:lineChart>
      <c:catAx>
        <c:axId val="58598528"/>
        <c:scaling>
          <c:orientation val="minMax"/>
        </c:scaling>
        <c:delete val="0"/>
        <c:axPos val="b"/>
        <c:numFmt formatCode="General" sourceLinked="1"/>
        <c:majorTickMark val="out"/>
        <c:minorTickMark val="none"/>
        <c:tickLblPos val="nextTo"/>
        <c:txPr>
          <a:bodyPr rot="-4500000"/>
          <a:lstStyle/>
          <a:p>
            <a:pPr>
              <a:defRPr/>
            </a:pPr>
            <a:endParaRPr lang="en-US"/>
          </a:p>
        </c:txPr>
        <c:crossAx val="58600064"/>
        <c:crosses val="autoZero"/>
        <c:auto val="1"/>
        <c:lblAlgn val="ctr"/>
        <c:lblOffset val="100"/>
        <c:noMultiLvlLbl val="0"/>
      </c:catAx>
      <c:valAx>
        <c:axId val="58600064"/>
        <c:scaling>
          <c:orientation val="minMax"/>
        </c:scaling>
        <c:delete val="0"/>
        <c:axPos val="l"/>
        <c:majorGridlines/>
        <c:numFmt formatCode="0.00%" sourceLinked="1"/>
        <c:majorTickMark val="out"/>
        <c:minorTickMark val="none"/>
        <c:tickLblPos val="nextTo"/>
        <c:crossAx val="58598528"/>
        <c:crosses val="autoZero"/>
        <c:crossBetween val="midCat"/>
      </c:valAx>
    </c:plotArea>
    <c:legend>
      <c:legendPos val="t"/>
      <c:layout>
        <c:manualLayout>
          <c:xMode val="edge"/>
          <c:yMode val="edge"/>
          <c:x val="0.6072455475937496"/>
          <c:y val="0.1388888888888889"/>
          <c:w val="0.20602000331353917"/>
          <c:h val="8.3717191601050026E-2"/>
        </c:manualLayout>
      </c:layout>
      <c:overlay val="1"/>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04. 30+ DPD - Customers (After excluding bundle accounts)</a:t>
            </a:r>
          </a:p>
        </c:rich>
      </c:tx>
      <c:overlay val="1"/>
    </c:title>
    <c:autoTitleDeleted val="0"/>
    <c:plotArea>
      <c:layout/>
      <c:lineChart>
        <c:grouping val="standard"/>
        <c:varyColors val="0"/>
        <c:ser>
          <c:idx val="0"/>
          <c:order val="0"/>
          <c:tx>
            <c:strRef>
              <c:f>'02 Unbiased PD and FL PD'!$AA$227</c:f>
              <c:strCache>
                <c:ptCount val="1"/>
                <c:pt idx="0">
                  <c:v>ODR</c:v>
                </c:pt>
              </c:strCache>
            </c:strRef>
          </c:tx>
          <c:marker>
            <c:symbol val="none"/>
          </c:marker>
          <c:cat>
            <c:multiLvlStrRef>
              <c:f>'02 Unbiased PD and FL PD'!$X$228:$X$253</c:f>
            </c:multiLvlStrRef>
          </c:cat>
          <c:val>
            <c:numRef>
              <c:f>'02 Unbiased PD and FL PD'!$AA$228:$AA$253</c:f>
            </c:numRef>
          </c:val>
          <c:smooth val="0"/>
          <c:extLst>
            <c:ext xmlns:c16="http://schemas.microsoft.com/office/drawing/2014/chart" uri="{C3380CC4-5D6E-409C-BE32-E72D297353CC}">
              <c16:uniqueId val="{00000000-F079-47C9-B353-30702B33FE36}"/>
            </c:ext>
          </c:extLst>
        </c:ser>
        <c:ser>
          <c:idx val="1"/>
          <c:order val="1"/>
          <c:tx>
            <c:strRef>
              <c:f>'02 Unbiased PD and FL PD'!$AB$227</c:f>
              <c:strCache>
                <c:ptCount val="1"/>
                <c:pt idx="0">
                  <c:v>PD</c:v>
                </c:pt>
              </c:strCache>
            </c:strRef>
          </c:tx>
          <c:marker>
            <c:symbol val="none"/>
          </c:marker>
          <c:cat>
            <c:multiLvlStrRef>
              <c:f>'02 Unbiased PD and FL PD'!$X$228:$X$253</c:f>
            </c:multiLvlStrRef>
          </c:cat>
          <c:val>
            <c:numRef>
              <c:f>'02 Unbiased PD and FL PD'!$AB$228:$AB$253</c:f>
            </c:numRef>
          </c:val>
          <c:smooth val="0"/>
          <c:extLst>
            <c:ext xmlns:c16="http://schemas.microsoft.com/office/drawing/2014/chart" uri="{C3380CC4-5D6E-409C-BE32-E72D297353CC}">
              <c16:uniqueId val="{00000001-F079-47C9-B353-30702B33FE36}"/>
            </c:ext>
          </c:extLst>
        </c:ser>
        <c:dLbls>
          <c:showLegendKey val="0"/>
          <c:showVal val="0"/>
          <c:showCatName val="0"/>
          <c:showSerName val="0"/>
          <c:showPercent val="0"/>
          <c:showBubbleSize val="0"/>
        </c:dLbls>
        <c:marker val="1"/>
        <c:smooth val="0"/>
        <c:axId val="227663872"/>
        <c:axId val="227665408"/>
      </c:lineChart>
      <c:catAx>
        <c:axId val="227663872"/>
        <c:scaling>
          <c:orientation val="minMax"/>
        </c:scaling>
        <c:delete val="0"/>
        <c:axPos val="b"/>
        <c:numFmt formatCode="General" sourceLinked="1"/>
        <c:majorTickMark val="out"/>
        <c:minorTickMark val="none"/>
        <c:tickLblPos val="nextTo"/>
        <c:txPr>
          <a:bodyPr rot="-4500000"/>
          <a:lstStyle/>
          <a:p>
            <a:pPr>
              <a:defRPr/>
            </a:pPr>
            <a:endParaRPr lang="en-US"/>
          </a:p>
        </c:txPr>
        <c:crossAx val="227665408"/>
        <c:crosses val="autoZero"/>
        <c:auto val="1"/>
        <c:lblAlgn val="ctr"/>
        <c:lblOffset val="100"/>
        <c:noMultiLvlLbl val="0"/>
      </c:catAx>
      <c:valAx>
        <c:axId val="227665408"/>
        <c:scaling>
          <c:orientation val="minMax"/>
        </c:scaling>
        <c:delete val="0"/>
        <c:axPos val="l"/>
        <c:majorGridlines/>
        <c:numFmt formatCode="0.00%" sourceLinked="1"/>
        <c:majorTickMark val="out"/>
        <c:minorTickMark val="none"/>
        <c:tickLblPos val="nextTo"/>
        <c:crossAx val="227663872"/>
        <c:crosses val="autoZero"/>
        <c:crossBetween val="midCat"/>
      </c:valAx>
    </c:plotArea>
    <c:legend>
      <c:legendPos val="t"/>
      <c:layout>
        <c:manualLayout>
          <c:xMode val="edge"/>
          <c:yMode val="edge"/>
          <c:x val="0.60724554759374982"/>
          <c:y val="0.1388888888888889"/>
          <c:w val="0.21457446711894576"/>
          <c:h val="8.3717191601050026E-2"/>
        </c:manualLayout>
      </c:layout>
      <c:overlay val="1"/>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05. 60+ DPD - Customers (After excluding bundle accounts)</a:t>
            </a:r>
          </a:p>
        </c:rich>
      </c:tx>
      <c:overlay val="1"/>
    </c:title>
    <c:autoTitleDeleted val="0"/>
    <c:plotArea>
      <c:layout/>
      <c:lineChart>
        <c:grouping val="standard"/>
        <c:varyColors val="0"/>
        <c:ser>
          <c:idx val="0"/>
          <c:order val="0"/>
          <c:tx>
            <c:strRef>
              <c:f>'02 Unbiased PD and FL PD'!$AA$256</c:f>
              <c:strCache>
                <c:ptCount val="1"/>
                <c:pt idx="0">
                  <c:v>ODR</c:v>
                </c:pt>
              </c:strCache>
            </c:strRef>
          </c:tx>
          <c:marker>
            <c:symbol val="none"/>
          </c:marker>
          <c:cat>
            <c:multiLvlStrRef>
              <c:f>'02 Unbiased PD and FL PD'!$X$257:$X$282</c:f>
            </c:multiLvlStrRef>
          </c:cat>
          <c:val>
            <c:numRef>
              <c:f>'02 Unbiased PD and FL PD'!$AA$257:$AA$282</c:f>
            </c:numRef>
          </c:val>
          <c:smooth val="0"/>
          <c:extLst>
            <c:ext xmlns:c16="http://schemas.microsoft.com/office/drawing/2014/chart" uri="{C3380CC4-5D6E-409C-BE32-E72D297353CC}">
              <c16:uniqueId val="{00000000-4932-4F8E-BE63-28A0F1F227C9}"/>
            </c:ext>
          </c:extLst>
        </c:ser>
        <c:ser>
          <c:idx val="1"/>
          <c:order val="1"/>
          <c:tx>
            <c:strRef>
              <c:f>'02 Unbiased PD and FL PD'!$AB$256</c:f>
              <c:strCache>
                <c:ptCount val="1"/>
                <c:pt idx="0">
                  <c:v>PD</c:v>
                </c:pt>
              </c:strCache>
            </c:strRef>
          </c:tx>
          <c:marker>
            <c:symbol val="none"/>
          </c:marker>
          <c:cat>
            <c:multiLvlStrRef>
              <c:f>'02 Unbiased PD and FL PD'!$X$257:$X$282</c:f>
            </c:multiLvlStrRef>
          </c:cat>
          <c:val>
            <c:numRef>
              <c:f>'02 Unbiased PD and FL PD'!$AB$257:$AB$282</c:f>
            </c:numRef>
          </c:val>
          <c:smooth val="0"/>
          <c:extLst>
            <c:ext xmlns:c16="http://schemas.microsoft.com/office/drawing/2014/chart" uri="{C3380CC4-5D6E-409C-BE32-E72D297353CC}">
              <c16:uniqueId val="{00000001-4932-4F8E-BE63-28A0F1F227C9}"/>
            </c:ext>
          </c:extLst>
        </c:ser>
        <c:dLbls>
          <c:showLegendKey val="0"/>
          <c:showVal val="0"/>
          <c:showCatName val="0"/>
          <c:showSerName val="0"/>
          <c:showPercent val="0"/>
          <c:showBubbleSize val="0"/>
        </c:dLbls>
        <c:marker val="1"/>
        <c:smooth val="0"/>
        <c:axId val="227542912"/>
        <c:axId val="227544448"/>
      </c:lineChart>
      <c:catAx>
        <c:axId val="227542912"/>
        <c:scaling>
          <c:orientation val="minMax"/>
        </c:scaling>
        <c:delete val="0"/>
        <c:axPos val="b"/>
        <c:numFmt formatCode="General" sourceLinked="1"/>
        <c:majorTickMark val="out"/>
        <c:minorTickMark val="none"/>
        <c:tickLblPos val="nextTo"/>
        <c:txPr>
          <a:bodyPr rot="-4500000"/>
          <a:lstStyle/>
          <a:p>
            <a:pPr>
              <a:defRPr/>
            </a:pPr>
            <a:endParaRPr lang="en-US"/>
          </a:p>
        </c:txPr>
        <c:crossAx val="227544448"/>
        <c:crosses val="autoZero"/>
        <c:auto val="1"/>
        <c:lblAlgn val="ctr"/>
        <c:lblOffset val="100"/>
        <c:noMultiLvlLbl val="0"/>
      </c:catAx>
      <c:valAx>
        <c:axId val="227544448"/>
        <c:scaling>
          <c:orientation val="minMax"/>
        </c:scaling>
        <c:delete val="0"/>
        <c:axPos val="l"/>
        <c:majorGridlines/>
        <c:numFmt formatCode="0.00%" sourceLinked="1"/>
        <c:majorTickMark val="out"/>
        <c:minorTickMark val="none"/>
        <c:tickLblPos val="nextTo"/>
        <c:crossAx val="227542912"/>
        <c:crosses val="autoZero"/>
        <c:crossBetween val="midCat"/>
      </c:valAx>
    </c:plotArea>
    <c:legend>
      <c:legendPos val="t"/>
      <c:layout>
        <c:manualLayout>
          <c:xMode val="edge"/>
          <c:yMode val="edge"/>
          <c:x val="0.6072455475937496"/>
          <c:y val="0.1388888888888889"/>
          <c:w val="0.20602000331353917"/>
          <c:h val="8.3717191601050026E-2"/>
        </c:manualLayout>
      </c:layout>
      <c:overlay val="1"/>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01. Current - All Customers</a:t>
            </a:r>
          </a:p>
        </c:rich>
      </c:tx>
      <c:overlay val="1"/>
    </c:title>
    <c:autoTitleDeleted val="0"/>
    <c:plotArea>
      <c:layout/>
      <c:lineChart>
        <c:grouping val="standard"/>
        <c:varyColors val="0"/>
        <c:ser>
          <c:idx val="0"/>
          <c:order val="0"/>
          <c:tx>
            <c:strRef>
              <c:f>'02 Unbiased PD and FL PD'!$AA$4</c:f>
              <c:strCache>
                <c:ptCount val="1"/>
                <c:pt idx="0">
                  <c:v>ODR</c:v>
                </c:pt>
              </c:strCache>
            </c:strRef>
          </c:tx>
          <c:marker>
            <c:symbol val="none"/>
          </c:marker>
          <c:cat>
            <c:numRef>
              <c:f>'02 Unbiased PD and FL PD'!$X$5:$X$30</c:f>
              <c:numCache>
                <c:formatCode>General</c:formatCode>
                <c:ptCount val="26"/>
                <c:pt idx="0">
                  <c:v>200809</c:v>
                </c:pt>
                <c:pt idx="1">
                  <c:v>200812</c:v>
                </c:pt>
                <c:pt idx="2">
                  <c:v>200903</c:v>
                </c:pt>
                <c:pt idx="3">
                  <c:v>200906</c:v>
                </c:pt>
                <c:pt idx="4">
                  <c:v>200909</c:v>
                </c:pt>
                <c:pt idx="5">
                  <c:v>200912</c:v>
                </c:pt>
                <c:pt idx="6">
                  <c:v>201003</c:v>
                </c:pt>
                <c:pt idx="7">
                  <c:v>201006</c:v>
                </c:pt>
                <c:pt idx="8">
                  <c:v>201009</c:v>
                </c:pt>
                <c:pt idx="9">
                  <c:v>201012</c:v>
                </c:pt>
                <c:pt idx="10">
                  <c:v>201103</c:v>
                </c:pt>
                <c:pt idx="11">
                  <c:v>201106</c:v>
                </c:pt>
                <c:pt idx="12">
                  <c:v>201109</c:v>
                </c:pt>
                <c:pt idx="13">
                  <c:v>201112</c:v>
                </c:pt>
                <c:pt idx="14">
                  <c:v>201203</c:v>
                </c:pt>
                <c:pt idx="15">
                  <c:v>201206</c:v>
                </c:pt>
                <c:pt idx="16">
                  <c:v>201209</c:v>
                </c:pt>
                <c:pt idx="17">
                  <c:v>201212</c:v>
                </c:pt>
                <c:pt idx="18">
                  <c:v>201303</c:v>
                </c:pt>
                <c:pt idx="19">
                  <c:v>201306</c:v>
                </c:pt>
                <c:pt idx="20">
                  <c:v>201309</c:v>
                </c:pt>
                <c:pt idx="21">
                  <c:v>201312</c:v>
                </c:pt>
                <c:pt idx="22">
                  <c:v>201403</c:v>
                </c:pt>
                <c:pt idx="23">
                  <c:v>201406</c:v>
                </c:pt>
                <c:pt idx="24">
                  <c:v>201409</c:v>
                </c:pt>
                <c:pt idx="25">
                  <c:v>201412</c:v>
                </c:pt>
              </c:numCache>
            </c:numRef>
          </c:cat>
          <c:val>
            <c:numRef>
              <c:f>'02 Unbiased PD and FL PD'!$AA$5:$AA$30</c:f>
              <c:numCache>
                <c:formatCode>0.00%</c:formatCode>
                <c:ptCount val="26"/>
                <c:pt idx="0">
                  <c:v>2.2140765999999999E-2</c:v>
                </c:pt>
                <c:pt idx="1">
                  <c:v>1.95003612E-2</c:v>
                </c:pt>
                <c:pt idx="2">
                  <c:v>1.6966106099999999E-2</c:v>
                </c:pt>
                <c:pt idx="3">
                  <c:v>1.3715452899999999E-2</c:v>
                </c:pt>
                <c:pt idx="4">
                  <c:v>1.06894335E-2</c:v>
                </c:pt>
                <c:pt idx="5">
                  <c:v>9.5910593999999991E-3</c:v>
                </c:pt>
                <c:pt idx="6">
                  <c:v>8.9078861999999995E-3</c:v>
                </c:pt>
                <c:pt idx="7">
                  <c:v>8.2506848999999993E-3</c:v>
                </c:pt>
                <c:pt idx="8">
                  <c:v>7.3654111999999997E-3</c:v>
                </c:pt>
                <c:pt idx="9">
                  <c:v>6.5437843999999997E-3</c:v>
                </c:pt>
                <c:pt idx="10">
                  <c:v>6.3614012000000001E-3</c:v>
                </c:pt>
                <c:pt idx="11">
                  <c:v>6.1387153999999996E-3</c:v>
                </c:pt>
                <c:pt idx="12">
                  <c:v>6.3126268999999999E-3</c:v>
                </c:pt>
                <c:pt idx="13">
                  <c:v>6.6429020999999996E-3</c:v>
                </c:pt>
                <c:pt idx="14">
                  <c:v>7.1330658999999999E-3</c:v>
                </c:pt>
                <c:pt idx="15">
                  <c:v>7.5131876000000004E-3</c:v>
                </c:pt>
                <c:pt idx="16">
                  <c:v>7.9077300999999996E-3</c:v>
                </c:pt>
                <c:pt idx="17">
                  <c:v>7.6369866000000003E-3</c:v>
                </c:pt>
                <c:pt idx="18">
                  <c:v>7.1538579999999999E-3</c:v>
                </c:pt>
                <c:pt idx="19">
                  <c:v>6.4057955000000003E-3</c:v>
                </c:pt>
                <c:pt idx="20">
                  <c:v>5.6125580999999997E-3</c:v>
                </c:pt>
                <c:pt idx="21">
                  <c:v>5.1628430999999999E-3</c:v>
                </c:pt>
                <c:pt idx="22">
                  <c:v>4.8602065999999999E-3</c:v>
                </c:pt>
                <c:pt idx="23">
                  <c:v>4.5064164999999998E-3</c:v>
                </c:pt>
                <c:pt idx="24">
                  <c:v>4.2526114999999996E-3</c:v>
                </c:pt>
                <c:pt idx="25">
                  <c:v>4.1254684000000003E-3</c:v>
                </c:pt>
              </c:numCache>
            </c:numRef>
          </c:val>
          <c:smooth val="0"/>
          <c:extLst>
            <c:ext xmlns:c16="http://schemas.microsoft.com/office/drawing/2014/chart" uri="{C3380CC4-5D6E-409C-BE32-E72D297353CC}">
              <c16:uniqueId val="{00000000-6100-408F-998E-4E299CF94278}"/>
            </c:ext>
          </c:extLst>
        </c:ser>
        <c:ser>
          <c:idx val="1"/>
          <c:order val="1"/>
          <c:tx>
            <c:strRef>
              <c:f>'02 Unbiased PD and FL PD'!$AB$4</c:f>
              <c:strCache>
                <c:ptCount val="1"/>
                <c:pt idx="0">
                  <c:v>PD</c:v>
                </c:pt>
              </c:strCache>
            </c:strRef>
          </c:tx>
          <c:marker>
            <c:symbol val="none"/>
          </c:marker>
          <c:cat>
            <c:numRef>
              <c:f>'02 Unbiased PD and FL PD'!$X$5:$X$30</c:f>
              <c:numCache>
                <c:formatCode>General</c:formatCode>
                <c:ptCount val="26"/>
                <c:pt idx="0">
                  <c:v>200809</c:v>
                </c:pt>
                <c:pt idx="1">
                  <c:v>200812</c:v>
                </c:pt>
                <c:pt idx="2">
                  <c:v>200903</c:v>
                </c:pt>
                <c:pt idx="3">
                  <c:v>200906</c:v>
                </c:pt>
                <c:pt idx="4">
                  <c:v>200909</c:v>
                </c:pt>
                <c:pt idx="5">
                  <c:v>200912</c:v>
                </c:pt>
                <c:pt idx="6">
                  <c:v>201003</c:v>
                </c:pt>
                <c:pt idx="7">
                  <c:v>201006</c:v>
                </c:pt>
                <c:pt idx="8">
                  <c:v>201009</c:v>
                </c:pt>
                <c:pt idx="9">
                  <c:v>201012</c:v>
                </c:pt>
                <c:pt idx="10">
                  <c:v>201103</c:v>
                </c:pt>
                <c:pt idx="11">
                  <c:v>201106</c:v>
                </c:pt>
                <c:pt idx="12">
                  <c:v>201109</c:v>
                </c:pt>
                <c:pt idx="13">
                  <c:v>201112</c:v>
                </c:pt>
                <c:pt idx="14">
                  <c:v>201203</c:v>
                </c:pt>
                <c:pt idx="15">
                  <c:v>201206</c:v>
                </c:pt>
                <c:pt idx="16">
                  <c:v>201209</c:v>
                </c:pt>
                <c:pt idx="17">
                  <c:v>201212</c:v>
                </c:pt>
                <c:pt idx="18">
                  <c:v>201303</c:v>
                </c:pt>
                <c:pt idx="19">
                  <c:v>201306</c:v>
                </c:pt>
                <c:pt idx="20">
                  <c:v>201309</c:v>
                </c:pt>
                <c:pt idx="21">
                  <c:v>201312</c:v>
                </c:pt>
                <c:pt idx="22">
                  <c:v>201403</c:v>
                </c:pt>
                <c:pt idx="23">
                  <c:v>201406</c:v>
                </c:pt>
                <c:pt idx="24">
                  <c:v>201409</c:v>
                </c:pt>
                <c:pt idx="25">
                  <c:v>201412</c:v>
                </c:pt>
              </c:numCache>
            </c:numRef>
          </c:cat>
          <c:val>
            <c:numRef>
              <c:f>'02 Unbiased PD and FL PD'!$AB$5:$AB$30</c:f>
              <c:numCache>
                <c:formatCode>0.00%</c:formatCode>
                <c:ptCount val="26"/>
                <c:pt idx="0">
                  <c:v>2.1032564300000001E-2</c:v>
                </c:pt>
                <c:pt idx="1">
                  <c:v>1.7103409399999998E-2</c:v>
                </c:pt>
                <c:pt idx="2">
                  <c:v>1.6187597799999998E-2</c:v>
                </c:pt>
                <c:pt idx="3">
                  <c:v>1.5067585499999999E-2</c:v>
                </c:pt>
                <c:pt idx="4">
                  <c:v>1.32404063E-2</c:v>
                </c:pt>
                <c:pt idx="5">
                  <c:v>1.18435858E-2</c:v>
                </c:pt>
                <c:pt idx="6">
                  <c:v>1.0444645799999999E-2</c:v>
                </c:pt>
                <c:pt idx="7">
                  <c:v>9.2542623999999993E-3</c:v>
                </c:pt>
                <c:pt idx="8">
                  <c:v>7.8744700999999993E-3</c:v>
                </c:pt>
                <c:pt idx="9">
                  <c:v>7.0589460999999996E-3</c:v>
                </c:pt>
                <c:pt idx="10">
                  <c:v>6.5523600000000001E-3</c:v>
                </c:pt>
                <c:pt idx="11">
                  <c:v>6.1884671999999996E-3</c:v>
                </c:pt>
                <c:pt idx="12">
                  <c:v>6.2347390000000004E-3</c:v>
                </c:pt>
                <c:pt idx="13">
                  <c:v>6.0228723E-3</c:v>
                </c:pt>
                <c:pt idx="14">
                  <c:v>5.9806321999999997E-3</c:v>
                </c:pt>
                <c:pt idx="15">
                  <c:v>5.910368E-3</c:v>
                </c:pt>
                <c:pt idx="16">
                  <c:v>5.9243684999999999E-3</c:v>
                </c:pt>
                <c:pt idx="17">
                  <c:v>6.0156688000000003E-3</c:v>
                </c:pt>
                <c:pt idx="18">
                  <c:v>6.0154305000000002E-3</c:v>
                </c:pt>
                <c:pt idx="19">
                  <c:v>6.0099098999999998E-3</c:v>
                </c:pt>
                <c:pt idx="20">
                  <c:v>5.9327308999999996E-3</c:v>
                </c:pt>
                <c:pt idx="21">
                  <c:v>5.5985345000000002E-3</c:v>
                </c:pt>
                <c:pt idx="22">
                  <c:v>5.35886E-3</c:v>
                </c:pt>
                <c:pt idx="23">
                  <c:v>5.0397912999999997E-3</c:v>
                </c:pt>
                <c:pt idx="24">
                  <c:v>4.7954844000000002E-3</c:v>
                </c:pt>
                <c:pt idx="25">
                  <c:v>4.6937291000000003E-3</c:v>
                </c:pt>
              </c:numCache>
            </c:numRef>
          </c:val>
          <c:smooth val="0"/>
          <c:extLst>
            <c:ext xmlns:c16="http://schemas.microsoft.com/office/drawing/2014/chart" uri="{C3380CC4-5D6E-409C-BE32-E72D297353CC}">
              <c16:uniqueId val="{00000001-6100-408F-998E-4E299CF94278}"/>
            </c:ext>
          </c:extLst>
        </c:ser>
        <c:dLbls>
          <c:showLegendKey val="0"/>
          <c:showVal val="0"/>
          <c:showCatName val="0"/>
          <c:showSerName val="0"/>
          <c:showPercent val="0"/>
          <c:showBubbleSize val="0"/>
        </c:dLbls>
        <c:smooth val="0"/>
        <c:axId val="227581952"/>
        <c:axId val="227583488"/>
      </c:lineChart>
      <c:catAx>
        <c:axId val="227581952"/>
        <c:scaling>
          <c:orientation val="minMax"/>
        </c:scaling>
        <c:delete val="0"/>
        <c:axPos val="b"/>
        <c:numFmt formatCode="General" sourceLinked="1"/>
        <c:majorTickMark val="out"/>
        <c:minorTickMark val="none"/>
        <c:tickLblPos val="nextTo"/>
        <c:txPr>
          <a:bodyPr rot="-4500000"/>
          <a:lstStyle/>
          <a:p>
            <a:pPr>
              <a:defRPr/>
            </a:pPr>
            <a:endParaRPr lang="en-US"/>
          </a:p>
        </c:txPr>
        <c:crossAx val="227583488"/>
        <c:crosses val="autoZero"/>
        <c:auto val="1"/>
        <c:lblAlgn val="ctr"/>
        <c:lblOffset val="100"/>
        <c:noMultiLvlLbl val="0"/>
      </c:catAx>
      <c:valAx>
        <c:axId val="227583488"/>
        <c:scaling>
          <c:orientation val="minMax"/>
        </c:scaling>
        <c:delete val="0"/>
        <c:axPos val="l"/>
        <c:majorGridlines/>
        <c:numFmt formatCode="0.00%" sourceLinked="1"/>
        <c:majorTickMark val="out"/>
        <c:minorTickMark val="none"/>
        <c:tickLblPos val="nextTo"/>
        <c:crossAx val="227581952"/>
        <c:crosses val="autoZero"/>
        <c:crossBetween val="midCat"/>
      </c:valAx>
    </c:plotArea>
    <c:legend>
      <c:legendPos val="t"/>
      <c:layout>
        <c:manualLayout>
          <c:xMode val="edge"/>
          <c:yMode val="edge"/>
          <c:x val="0.6072455475937496"/>
          <c:y val="0.1388888888888889"/>
          <c:w val="0.20602000331353917"/>
          <c:h val="8.3717191601050026E-2"/>
        </c:manualLayout>
      </c:layout>
      <c:overlay val="1"/>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02. Deliquent - All Customers </a:t>
            </a:r>
          </a:p>
        </c:rich>
      </c:tx>
      <c:overlay val="1"/>
    </c:title>
    <c:autoTitleDeleted val="0"/>
    <c:plotArea>
      <c:layout/>
      <c:lineChart>
        <c:grouping val="standard"/>
        <c:varyColors val="0"/>
        <c:ser>
          <c:idx val="0"/>
          <c:order val="0"/>
          <c:tx>
            <c:strRef>
              <c:f>'02 Unbiased PD and FL PD'!$AA$136</c:f>
              <c:strCache>
                <c:ptCount val="1"/>
                <c:pt idx="0">
                  <c:v>ODR</c:v>
                </c:pt>
              </c:strCache>
            </c:strRef>
          </c:tx>
          <c:marker>
            <c:symbol val="none"/>
          </c:marker>
          <c:cat>
            <c:numRef>
              <c:f>'02 Unbiased PD and FL PD'!$X$137:$X$162</c:f>
              <c:numCache>
                <c:formatCode>General</c:formatCode>
                <c:ptCount val="26"/>
                <c:pt idx="0">
                  <c:v>200809</c:v>
                </c:pt>
                <c:pt idx="1">
                  <c:v>200812</c:v>
                </c:pt>
                <c:pt idx="2">
                  <c:v>200903</c:v>
                </c:pt>
                <c:pt idx="3">
                  <c:v>200906</c:v>
                </c:pt>
                <c:pt idx="4">
                  <c:v>200909</c:v>
                </c:pt>
                <c:pt idx="5">
                  <c:v>200912</c:v>
                </c:pt>
                <c:pt idx="6">
                  <c:v>201003</c:v>
                </c:pt>
                <c:pt idx="7">
                  <c:v>201006</c:v>
                </c:pt>
                <c:pt idx="8">
                  <c:v>201009</c:v>
                </c:pt>
                <c:pt idx="9">
                  <c:v>201012</c:v>
                </c:pt>
                <c:pt idx="10">
                  <c:v>201103</c:v>
                </c:pt>
                <c:pt idx="11">
                  <c:v>201106</c:v>
                </c:pt>
                <c:pt idx="12">
                  <c:v>201109</c:v>
                </c:pt>
                <c:pt idx="13">
                  <c:v>201112</c:v>
                </c:pt>
                <c:pt idx="14">
                  <c:v>201203</c:v>
                </c:pt>
                <c:pt idx="15">
                  <c:v>201206</c:v>
                </c:pt>
                <c:pt idx="16">
                  <c:v>201209</c:v>
                </c:pt>
                <c:pt idx="17">
                  <c:v>201212</c:v>
                </c:pt>
                <c:pt idx="18">
                  <c:v>201303</c:v>
                </c:pt>
                <c:pt idx="19">
                  <c:v>201306</c:v>
                </c:pt>
                <c:pt idx="20">
                  <c:v>201309</c:v>
                </c:pt>
                <c:pt idx="21">
                  <c:v>201312</c:v>
                </c:pt>
                <c:pt idx="22">
                  <c:v>201403</c:v>
                </c:pt>
                <c:pt idx="23">
                  <c:v>201406</c:v>
                </c:pt>
                <c:pt idx="24">
                  <c:v>201409</c:v>
                </c:pt>
                <c:pt idx="25">
                  <c:v>201412</c:v>
                </c:pt>
              </c:numCache>
            </c:numRef>
          </c:cat>
          <c:val>
            <c:numRef>
              <c:f>'02 Unbiased PD and FL PD'!$AA$137:$AA$162</c:f>
              <c:numCache>
                <c:formatCode>0.00%</c:formatCode>
                <c:ptCount val="26"/>
                <c:pt idx="0">
                  <c:v>0.42469075919999999</c:v>
                </c:pt>
                <c:pt idx="1">
                  <c:v>0.52059748429999997</c:v>
                </c:pt>
                <c:pt idx="2">
                  <c:v>0.56929441510000001</c:v>
                </c:pt>
                <c:pt idx="3">
                  <c:v>0.60698940130000001</c:v>
                </c:pt>
                <c:pt idx="4">
                  <c:v>0.50643176729999995</c:v>
                </c:pt>
                <c:pt idx="5">
                  <c:v>0.38503597119999999</c:v>
                </c:pt>
                <c:pt idx="6">
                  <c:v>0.34176809740000003</c:v>
                </c:pt>
                <c:pt idx="7">
                  <c:v>0.32330300909999998</c:v>
                </c:pt>
                <c:pt idx="8">
                  <c:v>0.46894236150000002</c:v>
                </c:pt>
                <c:pt idx="9">
                  <c:v>0.3528543307</c:v>
                </c:pt>
                <c:pt idx="10">
                  <c:v>0.36192714450000002</c:v>
                </c:pt>
                <c:pt idx="11">
                  <c:v>0.36931818179999998</c:v>
                </c:pt>
                <c:pt idx="12">
                  <c:v>0.3821857233</c:v>
                </c:pt>
                <c:pt idx="13">
                  <c:v>0.35437760569999999</c:v>
                </c:pt>
                <c:pt idx="14">
                  <c:v>0.34986772490000001</c:v>
                </c:pt>
                <c:pt idx="15">
                  <c:v>0.3509615385</c:v>
                </c:pt>
                <c:pt idx="16">
                  <c:v>0.38709677419999999</c:v>
                </c:pt>
                <c:pt idx="17">
                  <c:v>0.40210526320000001</c:v>
                </c:pt>
                <c:pt idx="18">
                  <c:v>0.45724907059999997</c:v>
                </c:pt>
                <c:pt idx="19">
                  <c:v>0.45242596089999998</c:v>
                </c:pt>
                <c:pt idx="20">
                  <c:v>0.41532016760000001</c:v>
                </c:pt>
                <c:pt idx="21">
                  <c:v>0.43351063829999997</c:v>
                </c:pt>
                <c:pt idx="22">
                  <c:v>0.41624730409999999</c:v>
                </c:pt>
                <c:pt idx="23">
                  <c:v>0.41449683320000003</c:v>
                </c:pt>
                <c:pt idx="24">
                  <c:v>0.39195637360000002</c:v>
                </c:pt>
                <c:pt idx="25">
                  <c:v>0.38512518410000002</c:v>
                </c:pt>
              </c:numCache>
            </c:numRef>
          </c:val>
          <c:smooth val="0"/>
          <c:extLst>
            <c:ext xmlns:c16="http://schemas.microsoft.com/office/drawing/2014/chart" uri="{C3380CC4-5D6E-409C-BE32-E72D297353CC}">
              <c16:uniqueId val="{00000000-FA9D-421A-951A-DDDF81ABC388}"/>
            </c:ext>
          </c:extLst>
        </c:ser>
        <c:ser>
          <c:idx val="1"/>
          <c:order val="1"/>
          <c:tx>
            <c:strRef>
              <c:f>'02 Unbiased PD and FL PD'!$AB$136</c:f>
              <c:strCache>
                <c:ptCount val="1"/>
                <c:pt idx="0">
                  <c:v>PD</c:v>
                </c:pt>
              </c:strCache>
            </c:strRef>
          </c:tx>
          <c:marker>
            <c:symbol val="none"/>
          </c:marker>
          <c:cat>
            <c:numRef>
              <c:f>'02 Unbiased PD and FL PD'!$X$137:$X$162</c:f>
              <c:numCache>
                <c:formatCode>General</c:formatCode>
                <c:ptCount val="26"/>
                <c:pt idx="0">
                  <c:v>200809</c:v>
                </c:pt>
                <c:pt idx="1">
                  <c:v>200812</c:v>
                </c:pt>
                <c:pt idx="2">
                  <c:v>200903</c:v>
                </c:pt>
                <c:pt idx="3">
                  <c:v>200906</c:v>
                </c:pt>
                <c:pt idx="4">
                  <c:v>200909</c:v>
                </c:pt>
                <c:pt idx="5">
                  <c:v>200912</c:v>
                </c:pt>
                <c:pt idx="6">
                  <c:v>201003</c:v>
                </c:pt>
                <c:pt idx="7">
                  <c:v>201006</c:v>
                </c:pt>
                <c:pt idx="8">
                  <c:v>201009</c:v>
                </c:pt>
                <c:pt idx="9">
                  <c:v>201012</c:v>
                </c:pt>
                <c:pt idx="10">
                  <c:v>201103</c:v>
                </c:pt>
                <c:pt idx="11">
                  <c:v>201106</c:v>
                </c:pt>
                <c:pt idx="12">
                  <c:v>201109</c:v>
                </c:pt>
                <c:pt idx="13">
                  <c:v>201112</c:v>
                </c:pt>
                <c:pt idx="14">
                  <c:v>201203</c:v>
                </c:pt>
                <c:pt idx="15">
                  <c:v>201206</c:v>
                </c:pt>
                <c:pt idx="16">
                  <c:v>201209</c:v>
                </c:pt>
                <c:pt idx="17">
                  <c:v>201212</c:v>
                </c:pt>
                <c:pt idx="18">
                  <c:v>201303</c:v>
                </c:pt>
                <c:pt idx="19">
                  <c:v>201306</c:v>
                </c:pt>
                <c:pt idx="20">
                  <c:v>201309</c:v>
                </c:pt>
                <c:pt idx="21">
                  <c:v>201312</c:v>
                </c:pt>
                <c:pt idx="22">
                  <c:v>201403</c:v>
                </c:pt>
                <c:pt idx="23">
                  <c:v>201406</c:v>
                </c:pt>
                <c:pt idx="24">
                  <c:v>201409</c:v>
                </c:pt>
                <c:pt idx="25">
                  <c:v>201412</c:v>
                </c:pt>
              </c:numCache>
            </c:numRef>
          </c:cat>
          <c:val>
            <c:numRef>
              <c:f>'02 Unbiased PD and FL PD'!$AB$137:$AB$162</c:f>
              <c:numCache>
                <c:formatCode>0.00%</c:formatCode>
                <c:ptCount val="26"/>
                <c:pt idx="0">
                  <c:v>0.61340900229999995</c:v>
                </c:pt>
                <c:pt idx="1">
                  <c:v>0.50075188520000002</c:v>
                </c:pt>
                <c:pt idx="2">
                  <c:v>0.5305190635</c:v>
                </c:pt>
                <c:pt idx="3">
                  <c:v>0.54409014960000002</c:v>
                </c:pt>
                <c:pt idx="4">
                  <c:v>0.52430605770000005</c:v>
                </c:pt>
                <c:pt idx="5">
                  <c:v>0.46541520089999999</c:v>
                </c:pt>
                <c:pt idx="6">
                  <c:v>0.42356349440000002</c:v>
                </c:pt>
                <c:pt idx="7">
                  <c:v>0.38237199030000002</c:v>
                </c:pt>
                <c:pt idx="8">
                  <c:v>0.32224792520000001</c:v>
                </c:pt>
                <c:pt idx="9">
                  <c:v>0.30905414110000001</c:v>
                </c:pt>
                <c:pt idx="10">
                  <c:v>0.28925667150000001</c:v>
                </c:pt>
                <c:pt idx="11">
                  <c:v>0.30540483299999999</c:v>
                </c:pt>
                <c:pt idx="12">
                  <c:v>0.3237911329</c:v>
                </c:pt>
                <c:pt idx="13">
                  <c:v>0.33967865990000001</c:v>
                </c:pt>
                <c:pt idx="14">
                  <c:v>0.32355386600000002</c:v>
                </c:pt>
                <c:pt idx="15">
                  <c:v>0.30879973960000001</c:v>
                </c:pt>
                <c:pt idx="16">
                  <c:v>0.29479404529999997</c:v>
                </c:pt>
                <c:pt idx="17">
                  <c:v>0.3101223635</c:v>
                </c:pt>
                <c:pt idx="18">
                  <c:v>0.35167336710000002</c:v>
                </c:pt>
                <c:pt idx="19">
                  <c:v>0.37943996689999998</c:v>
                </c:pt>
                <c:pt idx="20">
                  <c:v>0.38863570110000001</c:v>
                </c:pt>
                <c:pt idx="21">
                  <c:v>0.37848710590000001</c:v>
                </c:pt>
                <c:pt idx="22">
                  <c:v>0.37646492770000001</c:v>
                </c:pt>
                <c:pt idx="23">
                  <c:v>0.35942394900000002</c:v>
                </c:pt>
                <c:pt idx="24">
                  <c:v>0.3466648671</c:v>
                </c:pt>
                <c:pt idx="25">
                  <c:v>0.34501537059999998</c:v>
                </c:pt>
              </c:numCache>
            </c:numRef>
          </c:val>
          <c:smooth val="0"/>
          <c:extLst>
            <c:ext xmlns:c16="http://schemas.microsoft.com/office/drawing/2014/chart" uri="{C3380CC4-5D6E-409C-BE32-E72D297353CC}">
              <c16:uniqueId val="{00000001-FA9D-421A-951A-DDDF81ABC388}"/>
            </c:ext>
          </c:extLst>
        </c:ser>
        <c:dLbls>
          <c:showLegendKey val="0"/>
          <c:showVal val="0"/>
          <c:showCatName val="0"/>
          <c:showSerName val="0"/>
          <c:showPercent val="0"/>
          <c:showBubbleSize val="0"/>
        </c:dLbls>
        <c:smooth val="0"/>
        <c:axId val="228136832"/>
        <c:axId val="228138368"/>
      </c:lineChart>
      <c:catAx>
        <c:axId val="228136832"/>
        <c:scaling>
          <c:orientation val="minMax"/>
        </c:scaling>
        <c:delete val="0"/>
        <c:axPos val="b"/>
        <c:numFmt formatCode="General" sourceLinked="1"/>
        <c:majorTickMark val="out"/>
        <c:minorTickMark val="none"/>
        <c:tickLblPos val="nextTo"/>
        <c:txPr>
          <a:bodyPr rot="-4500000"/>
          <a:lstStyle/>
          <a:p>
            <a:pPr>
              <a:defRPr/>
            </a:pPr>
            <a:endParaRPr lang="en-US"/>
          </a:p>
        </c:txPr>
        <c:crossAx val="228138368"/>
        <c:crosses val="autoZero"/>
        <c:auto val="1"/>
        <c:lblAlgn val="ctr"/>
        <c:lblOffset val="100"/>
        <c:noMultiLvlLbl val="0"/>
      </c:catAx>
      <c:valAx>
        <c:axId val="228138368"/>
        <c:scaling>
          <c:orientation val="minMax"/>
        </c:scaling>
        <c:delete val="0"/>
        <c:axPos val="l"/>
        <c:majorGridlines/>
        <c:numFmt formatCode="0.00%" sourceLinked="1"/>
        <c:majorTickMark val="out"/>
        <c:minorTickMark val="none"/>
        <c:tickLblPos val="nextTo"/>
        <c:crossAx val="228136832"/>
        <c:crosses val="autoZero"/>
        <c:crossBetween val="midCat"/>
      </c:valAx>
    </c:plotArea>
    <c:legend>
      <c:legendPos val="t"/>
      <c:layout>
        <c:manualLayout>
          <c:xMode val="edge"/>
          <c:yMode val="edge"/>
          <c:x val="0.60724554759374982"/>
          <c:y val="0.1388888888888889"/>
          <c:w val="0.21457446711894576"/>
          <c:h val="8.3717191601050026E-2"/>
        </c:manualLayout>
      </c:layout>
      <c:overlay val="1"/>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01. Current - Customers (After excluding bundle accounts)</a:t>
            </a:r>
          </a:p>
        </c:rich>
      </c:tx>
      <c:overlay val="1"/>
    </c:title>
    <c:autoTitleDeleted val="0"/>
    <c:plotArea>
      <c:layout/>
      <c:lineChart>
        <c:grouping val="standard"/>
        <c:varyColors val="0"/>
        <c:ser>
          <c:idx val="0"/>
          <c:order val="0"/>
          <c:tx>
            <c:strRef>
              <c:f>'02 Unbiased PD and FL PD'!$AA$460</c:f>
              <c:strCache>
                <c:ptCount val="1"/>
                <c:pt idx="0">
                  <c:v>ODR</c:v>
                </c:pt>
              </c:strCache>
            </c:strRef>
          </c:tx>
          <c:marker>
            <c:symbol val="none"/>
          </c:marker>
          <c:cat>
            <c:multiLvlStrRef>
              <c:f>'02 Unbiased PD and FL PD'!$X$461:$X$486</c:f>
            </c:multiLvlStrRef>
          </c:cat>
          <c:val>
            <c:numRef>
              <c:f>'02 Unbiased PD and FL PD'!$AA$461:$AA$486</c:f>
            </c:numRef>
          </c:val>
          <c:smooth val="0"/>
          <c:extLst>
            <c:ext xmlns:c16="http://schemas.microsoft.com/office/drawing/2014/chart" uri="{C3380CC4-5D6E-409C-BE32-E72D297353CC}">
              <c16:uniqueId val="{00000000-919E-4281-A1EA-BCA29AB07CBF}"/>
            </c:ext>
          </c:extLst>
        </c:ser>
        <c:ser>
          <c:idx val="1"/>
          <c:order val="1"/>
          <c:tx>
            <c:strRef>
              <c:f>'02 Unbiased PD and FL PD'!$AB$460</c:f>
              <c:strCache>
                <c:ptCount val="1"/>
                <c:pt idx="0">
                  <c:v>PD</c:v>
                </c:pt>
              </c:strCache>
            </c:strRef>
          </c:tx>
          <c:marker>
            <c:symbol val="none"/>
          </c:marker>
          <c:cat>
            <c:multiLvlStrRef>
              <c:f>'02 Unbiased PD and FL PD'!$X$461:$X$486</c:f>
            </c:multiLvlStrRef>
          </c:cat>
          <c:val>
            <c:numRef>
              <c:f>'02 Unbiased PD and FL PD'!$AB$461:$AB$486</c:f>
            </c:numRef>
          </c:val>
          <c:smooth val="0"/>
          <c:extLst>
            <c:ext xmlns:c16="http://schemas.microsoft.com/office/drawing/2014/chart" uri="{C3380CC4-5D6E-409C-BE32-E72D297353CC}">
              <c16:uniqueId val="{00000001-919E-4281-A1EA-BCA29AB07CBF}"/>
            </c:ext>
          </c:extLst>
        </c:ser>
        <c:dLbls>
          <c:showLegendKey val="0"/>
          <c:showVal val="0"/>
          <c:showCatName val="0"/>
          <c:showSerName val="0"/>
          <c:showPercent val="0"/>
          <c:showBubbleSize val="0"/>
        </c:dLbls>
        <c:marker val="1"/>
        <c:smooth val="0"/>
        <c:axId val="228167680"/>
        <c:axId val="228169216"/>
      </c:lineChart>
      <c:catAx>
        <c:axId val="228167680"/>
        <c:scaling>
          <c:orientation val="minMax"/>
        </c:scaling>
        <c:delete val="0"/>
        <c:axPos val="b"/>
        <c:numFmt formatCode="General" sourceLinked="1"/>
        <c:majorTickMark val="out"/>
        <c:minorTickMark val="none"/>
        <c:tickLblPos val="nextTo"/>
        <c:txPr>
          <a:bodyPr rot="-4500000"/>
          <a:lstStyle/>
          <a:p>
            <a:pPr>
              <a:defRPr/>
            </a:pPr>
            <a:endParaRPr lang="en-US"/>
          </a:p>
        </c:txPr>
        <c:crossAx val="228169216"/>
        <c:crosses val="autoZero"/>
        <c:auto val="1"/>
        <c:lblAlgn val="ctr"/>
        <c:lblOffset val="100"/>
        <c:noMultiLvlLbl val="0"/>
      </c:catAx>
      <c:valAx>
        <c:axId val="228169216"/>
        <c:scaling>
          <c:orientation val="minMax"/>
        </c:scaling>
        <c:delete val="0"/>
        <c:axPos val="l"/>
        <c:majorGridlines/>
        <c:numFmt formatCode="0.00%" sourceLinked="1"/>
        <c:majorTickMark val="out"/>
        <c:minorTickMark val="none"/>
        <c:tickLblPos val="nextTo"/>
        <c:crossAx val="228167680"/>
        <c:crosses val="autoZero"/>
        <c:crossBetween val="midCat"/>
      </c:valAx>
    </c:plotArea>
    <c:legend>
      <c:legendPos val="t"/>
      <c:layout>
        <c:manualLayout>
          <c:xMode val="edge"/>
          <c:yMode val="edge"/>
          <c:x val="0.6072455475937496"/>
          <c:y val="0.1388888888888889"/>
          <c:w val="0.20602000331353917"/>
          <c:h val="8.3717191601050026E-2"/>
        </c:manualLayout>
      </c:layout>
      <c:overlay val="1"/>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02. Deliquent - Customers (After excluding bundle accounts)</a:t>
            </a:r>
          </a:p>
        </c:rich>
      </c:tx>
      <c:overlay val="1"/>
    </c:title>
    <c:autoTitleDeleted val="0"/>
    <c:plotArea>
      <c:layout/>
      <c:lineChart>
        <c:grouping val="standard"/>
        <c:varyColors val="0"/>
        <c:ser>
          <c:idx val="0"/>
          <c:order val="0"/>
          <c:tx>
            <c:strRef>
              <c:f>'02 Unbiased PD and FL PD'!$AA$576</c:f>
              <c:strCache>
                <c:ptCount val="1"/>
                <c:pt idx="0">
                  <c:v>ODR</c:v>
                </c:pt>
              </c:strCache>
            </c:strRef>
          </c:tx>
          <c:marker>
            <c:symbol val="none"/>
          </c:marker>
          <c:cat>
            <c:multiLvlStrRef>
              <c:f>'02 Unbiased PD and FL PD'!$X$577:$X$602</c:f>
            </c:multiLvlStrRef>
          </c:cat>
          <c:val>
            <c:numRef>
              <c:f>'02 Unbiased PD and FL PD'!$AA$577:$AA$602</c:f>
            </c:numRef>
          </c:val>
          <c:smooth val="0"/>
          <c:extLst>
            <c:ext xmlns:c16="http://schemas.microsoft.com/office/drawing/2014/chart" uri="{C3380CC4-5D6E-409C-BE32-E72D297353CC}">
              <c16:uniqueId val="{00000000-5FE2-47A2-9531-34A033218403}"/>
            </c:ext>
          </c:extLst>
        </c:ser>
        <c:ser>
          <c:idx val="1"/>
          <c:order val="1"/>
          <c:tx>
            <c:strRef>
              <c:f>'02 Unbiased PD and FL PD'!$AB$576</c:f>
              <c:strCache>
                <c:ptCount val="1"/>
                <c:pt idx="0">
                  <c:v>PD</c:v>
                </c:pt>
              </c:strCache>
            </c:strRef>
          </c:tx>
          <c:marker>
            <c:symbol val="none"/>
          </c:marker>
          <c:cat>
            <c:multiLvlStrRef>
              <c:f>'02 Unbiased PD and FL PD'!$X$577:$X$602</c:f>
            </c:multiLvlStrRef>
          </c:cat>
          <c:val>
            <c:numRef>
              <c:f>'02 Unbiased PD and FL PD'!$AB$577:$AB$602</c:f>
            </c:numRef>
          </c:val>
          <c:smooth val="0"/>
          <c:extLst>
            <c:ext xmlns:c16="http://schemas.microsoft.com/office/drawing/2014/chart" uri="{C3380CC4-5D6E-409C-BE32-E72D297353CC}">
              <c16:uniqueId val="{00000001-5FE2-47A2-9531-34A033218403}"/>
            </c:ext>
          </c:extLst>
        </c:ser>
        <c:dLbls>
          <c:showLegendKey val="0"/>
          <c:showVal val="0"/>
          <c:showCatName val="0"/>
          <c:showSerName val="0"/>
          <c:showPercent val="0"/>
          <c:showBubbleSize val="0"/>
        </c:dLbls>
        <c:marker val="1"/>
        <c:smooth val="0"/>
        <c:axId val="228075392"/>
        <c:axId val="228076928"/>
      </c:lineChart>
      <c:catAx>
        <c:axId val="228075392"/>
        <c:scaling>
          <c:orientation val="minMax"/>
        </c:scaling>
        <c:delete val="0"/>
        <c:axPos val="b"/>
        <c:numFmt formatCode="General" sourceLinked="1"/>
        <c:majorTickMark val="out"/>
        <c:minorTickMark val="none"/>
        <c:tickLblPos val="nextTo"/>
        <c:txPr>
          <a:bodyPr rot="-4500000"/>
          <a:lstStyle/>
          <a:p>
            <a:pPr>
              <a:defRPr/>
            </a:pPr>
            <a:endParaRPr lang="en-US"/>
          </a:p>
        </c:txPr>
        <c:crossAx val="228076928"/>
        <c:crosses val="autoZero"/>
        <c:auto val="1"/>
        <c:lblAlgn val="ctr"/>
        <c:lblOffset val="100"/>
        <c:noMultiLvlLbl val="0"/>
      </c:catAx>
      <c:valAx>
        <c:axId val="228076928"/>
        <c:scaling>
          <c:orientation val="minMax"/>
        </c:scaling>
        <c:delete val="0"/>
        <c:axPos val="l"/>
        <c:majorGridlines/>
        <c:numFmt formatCode="0.00%" sourceLinked="1"/>
        <c:majorTickMark val="out"/>
        <c:minorTickMark val="none"/>
        <c:tickLblPos val="nextTo"/>
        <c:crossAx val="228075392"/>
        <c:crosses val="autoZero"/>
        <c:crossBetween val="midCat"/>
      </c:valAx>
    </c:plotArea>
    <c:legend>
      <c:legendPos val="t"/>
      <c:layout>
        <c:manualLayout>
          <c:xMode val="edge"/>
          <c:yMode val="edge"/>
          <c:x val="0.60724554759374982"/>
          <c:y val="0.1388888888888889"/>
          <c:w val="0.21457446711894576"/>
          <c:h val="8.3717191601050026E-2"/>
        </c:manualLayout>
      </c:layout>
      <c:overlay val="1"/>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3</xdr:col>
      <xdr:colOff>114300</xdr:colOff>
      <xdr:row>3</xdr:row>
      <xdr:rowOff>0</xdr:rowOff>
    </xdr:to>
    <xdr:grpSp>
      <xdr:nvGrpSpPr>
        <xdr:cNvPr id="2" name="Group 1">
          <a:extLst>
            <a:ext uri="{FF2B5EF4-FFF2-40B4-BE49-F238E27FC236}">
              <a16:creationId xmlns:a16="http://schemas.microsoft.com/office/drawing/2014/main" id="{0A4891FB-72C2-4A48-B69B-6FC2D5BB14E8}"/>
            </a:ext>
          </a:extLst>
        </xdr:cNvPr>
        <xdr:cNvGrpSpPr/>
      </xdr:nvGrpSpPr>
      <xdr:grpSpPr>
        <a:xfrm>
          <a:off x="605118" y="470647"/>
          <a:ext cx="5728447" cy="0"/>
          <a:chOff x="17297400" y="1724025"/>
          <a:chExt cx="5505450" cy="2743200"/>
        </a:xfrm>
      </xdr:grpSpPr>
      <xdr:graphicFrame macro="">
        <xdr:nvGraphicFramePr>
          <xdr:cNvPr id="3" name="Chart 2">
            <a:extLst>
              <a:ext uri="{FF2B5EF4-FFF2-40B4-BE49-F238E27FC236}">
                <a16:creationId xmlns:a16="http://schemas.microsoft.com/office/drawing/2014/main" id="{F3702F70-0C29-42F8-883A-F9F4B0123D1D}"/>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Rectangle 3">
            <a:extLst>
              <a:ext uri="{FF2B5EF4-FFF2-40B4-BE49-F238E27FC236}">
                <a16:creationId xmlns:a16="http://schemas.microsoft.com/office/drawing/2014/main" id="{1C80CA82-9704-415E-AEC4-202D3DE2187D}"/>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clientData/>
  </xdr:twoCellAnchor>
  <xdr:twoCellAnchor>
    <xdr:from>
      <xdr:col>3</xdr:col>
      <xdr:colOff>323850</xdr:colOff>
      <xdr:row>3</xdr:row>
      <xdr:rowOff>0</xdr:rowOff>
    </xdr:from>
    <xdr:to>
      <xdr:col>11</xdr:col>
      <xdr:colOff>114300</xdr:colOff>
      <xdr:row>3</xdr:row>
      <xdr:rowOff>0</xdr:rowOff>
    </xdr:to>
    <xdr:grpSp>
      <xdr:nvGrpSpPr>
        <xdr:cNvPr id="5" name="Group 4">
          <a:extLst>
            <a:ext uri="{FF2B5EF4-FFF2-40B4-BE49-F238E27FC236}">
              <a16:creationId xmlns:a16="http://schemas.microsoft.com/office/drawing/2014/main" id="{F0AD8C3C-147D-43EE-A9E6-AAE478302851}"/>
            </a:ext>
          </a:extLst>
        </xdr:cNvPr>
        <xdr:cNvGrpSpPr/>
      </xdr:nvGrpSpPr>
      <xdr:grpSpPr>
        <a:xfrm>
          <a:off x="6543115" y="470647"/>
          <a:ext cx="5516656" cy="0"/>
          <a:chOff x="17297400" y="1724025"/>
          <a:chExt cx="5505450" cy="2743200"/>
        </a:xfrm>
      </xdr:grpSpPr>
      <xdr:graphicFrame macro="">
        <xdr:nvGraphicFramePr>
          <xdr:cNvPr id="6" name="Chart 5">
            <a:extLst>
              <a:ext uri="{FF2B5EF4-FFF2-40B4-BE49-F238E27FC236}">
                <a16:creationId xmlns:a16="http://schemas.microsoft.com/office/drawing/2014/main" id="{6DEC6732-8346-492E-A97A-00FD3C00830D}"/>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7" name="Rectangle 6">
            <a:extLst>
              <a:ext uri="{FF2B5EF4-FFF2-40B4-BE49-F238E27FC236}">
                <a16:creationId xmlns:a16="http://schemas.microsoft.com/office/drawing/2014/main" id="{D07B2C4A-A7D1-4127-985D-A0DA49A73393}"/>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clientData/>
  </xdr:twoCellAnchor>
  <xdr:twoCellAnchor>
    <xdr:from>
      <xdr:col>1</xdr:col>
      <xdr:colOff>0</xdr:colOff>
      <xdr:row>3</xdr:row>
      <xdr:rowOff>0</xdr:rowOff>
    </xdr:from>
    <xdr:to>
      <xdr:col>11</xdr:col>
      <xdr:colOff>114300</xdr:colOff>
      <xdr:row>3</xdr:row>
      <xdr:rowOff>0</xdr:rowOff>
    </xdr:to>
    <xdr:grpSp>
      <xdr:nvGrpSpPr>
        <xdr:cNvPr id="8" name="Group 7">
          <a:extLst>
            <a:ext uri="{FF2B5EF4-FFF2-40B4-BE49-F238E27FC236}">
              <a16:creationId xmlns:a16="http://schemas.microsoft.com/office/drawing/2014/main" id="{2290991F-9FCF-46E6-B993-7453292BABC9}"/>
            </a:ext>
          </a:extLst>
        </xdr:cNvPr>
        <xdr:cNvGrpSpPr/>
      </xdr:nvGrpSpPr>
      <xdr:grpSpPr>
        <a:xfrm>
          <a:off x="605118" y="470647"/>
          <a:ext cx="11454653" cy="0"/>
          <a:chOff x="605118" y="12808324"/>
          <a:chExt cx="11454653" cy="5643282"/>
        </a:xfrm>
      </xdr:grpSpPr>
      <xdr:grpSp>
        <xdr:nvGrpSpPr>
          <xdr:cNvPr id="9" name="Group 16">
            <a:extLst>
              <a:ext uri="{FF2B5EF4-FFF2-40B4-BE49-F238E27FC236}">
                <a16:creationId xmlns:a16="http://schemas.microsoft.com/office/drawing/2014/main" id="{9836CD5E-1D6E-432B-8CA1-44D1B86E1793}"/>
              </a:ext>
            </a:extLst>
          </xdr:cNvPr>
          <xdr:cNvGrpSpPr/>
        </xdr:nvGrpSpPr>
        <xdr:grpSpPr>
          <a:xfrm>
            <a:off x="605118" y="12808324"/>
            <a:ext cx="5728447" cy="2662517"/>
            <a:chOff x="17297400" y="1724025"/>
            <a:chExt cx="5505450" cy="2743200"/>
          </a:xfrm>
        </xdr:grpSpPr>
        <xdr:graphicFrame macro="">
          <xdr:nvGraphicFramePr>
            <xdr:cNvPr id="16" name="Chart 15">
              <a:extLst>
                <a:ext uri="{FF2B5EF4-FFF2-40B4-BE49-F238E27FC236}">
                  <a16:creationId xmlns:a16="http://schemas.microsoft.com/office/drawing/2014/main" id="{45B30A85-3BE2-4F6E-AA67-0C1C971D51DF}"/>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7" name="Rectangle 16">
              <a:extLst>
                <a:ext uri="{FF2B5EF4-FFF2-40B4-BE49-F238E27FC236}">
                  <a16:creationId xmlns:a16="http://schemas.microsoft.com/office/drawing/2014/main" id="{ACF4B73C-5858-4092-BB57-CCE2E6F4AD47}"/>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nvGrpSpPr>
          <xdr:cNvPr id="10" name="Group 19">
            <a:extLst>
              <a:ext uri="{FF2B5EF4-FFF2-40B4-BE49-F238E27FC236}">
                <a16:creationId xmlns:a16="http://schemas.microsoft.com/office/drawing/2014/main" id="{09D4DCEE-B78C-4D43-A246-E54CD99F44A5}"/>
              </a:ext>
            </a:extLst>
          </xdr:cNvPr>
          <xdr:cNvGrpSpPr/>
        </xdr:nvGrpSpPr>
        <xdr:grpSpPr>
          <a:xfrm>
            <a:off x="6543115" y="12817849"/>
            <a:ext cx="5516656" cy="2657475"/>
            <a:chOff x="17297400" y="1724025"/>
            <a:chExt cx="5505450" cy="2743200"/>
          </a:xfrm>
        </xdr:grpSpPr>
        <xdr:graphicFrame macro="">
          <xdr:nvGraphicFramePr>
            <xdr:cNvPr id="14" name="Chart 13">
              <a:extLst>
                <a:ext uri="{FF2B5EF4-FFF2-40B4-BE49-F238E27FC236}">
                  <a16:creationId xmlns:a16="http://schemas.microsoft.com/office/drawing/2014/main" id="{51E0E366-8E42-46F7-9B35-884D4045F6F4}"/>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5" name="Rectangle 14">
              <a:extLst>
                <a:ext uri="{FF2B5EF4-FFF2-40B4-BE49-F238E27FC236}">
                  <a16:creationId xmlns:a16="http://schemas.microsoft.com/office/drawing/2014/main" id="{E3FB0C30-4816-4273-B3A3-E9113AF93CF3}"/>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nvGrpSpPr>
          <xdr:cNvPr id="11" name="Group 22">
            <a:extLst>
              <a:ext uri="{FF2B5EF4-FFF2-40B4-BE49-F238E27FC236}">
                <a16:creationId xmlns:a16="http://schemas.microsoft.com/office/drawing/2014/main" id="{07250B7F-828D-48B7-AE21-8F4FBC75545B}"/>
              </a:ext>
            </a:extLst>
          </xdr:cNvPr>
          <xdr:cNvGrpSpPr/>
        </xdr:nvGrpSpPr>
        <xdr:grpSpPr>
          <a:xfrm>
            <a:off x="605118" y="15789088"/>
            <a:ext cx="5728447" cy="2662518"/>
            <a:chOff x="17297400" y="1724025"/>
            <a:chExt cx="5505450" cy="2743200"/>
          </a:xfrm>
        </xdr:grpSpPr>
        <xdr:graphicFrame macro="">
          <xdr:nvGraphicFramePr>
            <xdr:cNvPr id="12" name="Chart 11">
              <a:extLst>
                <a:ext uri="{FF2B5EF4-FFF2-40B4-BE49-F238E27FC236}">
                  <a16:creationId xmlns:a16="http://schemas.microsoft.com/office/drawing/2014/main" id="{424A086E-9D36-45E8-83CB-45F71A7A83B8}"/>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 name="Rectangle 12">
              <a:extLst>
                <a:ext uri="{FF2B5EF4-FFF2-40B4-BE49-F238E27FC236}">
                  <a16:creationId xmlns:a16="http://schemas.microsoft.com/office/drawing/2014/main" id="{EC8DBDDD-6CB4-4448-A33F-67CB3438A8F0}"/>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clientData/>
  </xdr:twoCellAnchor>
  <xdr:twoCellAnchor>
    <xdr:from>
      <xdr:col>1</xdr:col>
      <xdr:colOff>0</xdr:colOff>
      <xdr:row>3</xdr:row>
      <xdr:rowOff>0</xdr:rowOff>
    </xdr:from>
    <xdr:to>
      <xdr:col>11</xdr:col>
      <xdr:colOff>114300</xdr:colOff>
      <xdr:row>3</xdr:row>
      <xdr:rowOff>0</xdr:rowOff>
    </xdr:to>
    <xdr:grpSp>
      <xdr:nvGrpSpPr>
        <xdr:cNvPr id="18" name="Group 17">
          <a:extLst>
            <a:ext uri="{FF2B5EF4-FFF2-40B4-BE49-F238E27FC236}">
              <a16:creationId xmlns:a16="http://schemas.microsoft.com/office/drawing/2014/main" id="{E30E65A0-18B6-43EC-AA34-3079FD795B79}"/>
            </a:ext>
          </a:extLst>
        </xdr:cNvPr>
        <xdr:cNvGrpSpPr/>
      </xdr:nvGrpSpPr>
      <xdr:grpSpPr>
        <a:xfrm>
          <a:off x="605118" y="470647"/>
          <a:ext cx="11454653" cy="0"/>
          <a:chOff x="605118" y="18769853"/>
          <a:chExt cx="11454653" cy="2667000"/>
        </a:xfrm>
      </xdr:grpSpPr>
      <xdr:grpSp>
        <xdr:nvGrpSpPr>
          <xdr:cNvPr id="19" name="Group 28">
            <a:extLst>
              <a:ext uri="{FF2B5EF4-FFF2-40B4-BE49-F238E27FC236}">
                <a16:creationId xmlns:a16="http://schemas.microsoft.com/office/drawing/2014/main" id="{FB754637-D764-4A8B-A373-B8591BA77877}"/>
              </a:ext>
            </a:extLst>
          </xdr:cNvPr>
          <xdr:cNvGrpSpPr/>
        </xdr:nvGrpSpPr>
        <xdr:grpSpPr>
          <a:xfrm>
            <a:off x="605118" y="18769853"/>
            <a:ext cx="5728447" cy="2662518"/>
            <a:chOff x="17297400" y="1724025"/>
            <a:chExt cx="5505450" cy="2743200"/>
          </a:xfrm>
        </xdr:grpSpPr>
        <xdr:graphicFrame macro="">
          <xdr:nvGraphicFramePr>
            <xdr:cNvPr id="23" name="Chart 22">
              <a:extLst>
                <a:ext uri="{FF2B5EF4-FFF2-40B4-BE49-F238E27FC236}">
                  <a16:creationId xmlns:a16="http://schemas.microsoft.com/office/drawing/2014/main" id="{26444E31-F7DA-42F7-B523-076B8F7BBE39}"/>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4" name="Rectangle 23">
              <a:extLst>
                <a:ext uri="{FF2B5EF4-FFF2-40B4-BE49-F238E27FC236}">
                  <a16:creationId xmlns:a16="http://schemas.microsoft.com/office/drawing/2014/main" id="{292EA9B0-D4AA-4F1A-8443-AD9E9A01D599}"/>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nvGrpSpPr>
          <xdr:cNvPr id="20" name="Group 31">
            <a:extLst>
              <a:ext uri="{FF2B5EF4-FFF2-40B4-BE49-F238E27FC236}">
                <a16:creationId xmlns:a16="http://schemas.microsoft.com/office/drawing/2014/main" id="{CD50E9D9-1C2B-4175-884A-E9463D888DA2}"/>
              </a:ext>
            </a:extLst>
          </xdr:cNvPr>
          <xdr:cNvGrpSpPr/>
        </xdr:nvGrpSpPr>
        <xdr:grpSpPr>
          <a:xfrm>
            <a:off x="6543115" y="18779378"/>
            <a:ext cx="5516656" cy="2657475"/>
            <a:chOff x="17297400" y="1724025"/>
            <a:chExt cx="5505450" cy="2743200"/>
          </a:xfrm>
        </xdr:grpSpPr>
        <xdr:graphicFrame macro="">
          <xdr:nvGraphicFramePr>
            <xdr:cNvPr id="21" name="Chart 20">
              <a:extLst>
                <a:ext uri="{FF2B5EF4-FFF2-40B4-BE49-F238E27FC236}">
                  <a16:creationId xmlns:a16="http://schemas.microsoft.com/office/drawing/2014/main" id="{3DBC1FCE-7F38-43D3-A179-26D83AB82046}"/>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2" name="Rectangle 21">
              <a:extLst>
                <a:ext uri="{FF2B5EF4-FFF2-40B4-BE49-F238E27FC236}">
                  <a16:creationId xmlns:a16="http://schemas.microsoft.com/office/drawing/2014/main" id="{ABDC9940-95E5-4904-9D5E-7F89C8952251}"/>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clientData/>
  </xdr:twoCellAnchor>
  <xdr:twoCellAnchor>
    <xdr:from>
      <xdr:col>1</xdr:col>
      <xdr:colOff>0</xdr:colOff>
      <xdr:row>3</xdr:row>
      <xdr:rowOff>0</xdr:rowOff>
    </xdr:from>
    <xdr:to>
      <xdr:col>3</xdr:col>
      <xdr:colOff>114300</xdr:colOff>
      <xdr:row>3</xdr:row>
      <xdr:rowOff>0</xdr:rowOff>
    </xdr:to>
    <xdr:grpSp>
      <xdr:nvGrpSpPr>
        <xdr:cNvPr id="25" name="Group 24">
          <a:extLst>
            <a:ext uri="{FF2B5EF4-FFF2-40B4-BE49-F238E27FC236}">
              <a16:creationId xmlns:a16="http://schemas.microsoft.com/office/drawing/2014/main" id="{E6431A1F-56F2-461B-8460-6A3659F29482}"/>
            </a:ext>
          </a:extLst>
        </xdr:cNvPr>
        <xdr:cNvGrpSpPr/>
      </xdr:nvGrpSpPr>
      <xdr:grpSpPr>
        <a:xfrm>
          <a:off x="605118" y="470647"/>
          <a:ext cx="5728447" cy="0"/>
          <a:chOff x="17297400" y="1724025"/>
          <a:chExt cx="5505450" cy="2743200"/>
        </a:xfrm>
      </xdr:grpSpPr>
      <xdr:graphicFrame macro="">
        <xdr:nvGraphicFramePr>
          <xdr:cNvPr id="26" name="Chart 25">
            <a:extLst>
              <a:ext uri="{FF2B5EF4-FFF2-40B4-BE49-F238E27FC236}">
                <a16:creationId xmlns:a16="http://schemas.microsoft.com/office/drawing/2014/main" id="{7AF5A68F-FD89-41EE-8CFD-CD3D949CE18A}"/>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7" name="Rectangle 26">
            <a:extLst>
              <a:ext uri="{FF2B5EF4-FFF2-40B4-BE49-F238E27FC236}">
                <a16:creationId xmlns:a16="http://schemas.microsoft.com/office/drawing/2014/main" id="{E9D247F1-11A8-4CD2-ABAA-7AB275D926F8}"/>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clientData/>
  </xdr:twoCellAnchor>
  <xdr:twoCellAnchor>
    <xdr:from>
      <xdr:col>3</xdr:col>
      <xdr:colOff>323850</xdr:colOff>
      <xdr:row>3</xdr:row>
      <xdr:rowOff>0</xdr:rowOff>
    </xdr:from>
    <xdr:to>
      <xdr:col>11</xdr:col>
      <xdr:colOff>114300</xdr:colOff>
      <xdr:row>3</xdr:row>
      <xdr:rowOff>0</xdr:rowOff>
    </xdr:to>
    <xdr:grpSp>
      <xdr:nvGrpSpPr>
        <xdr:cNvPr id="28" name="Group 27">
          <a:extLst>
            <a:ext uri="{FF2B5EF4-FFF2-40B4-BE49-F238E27FC236}">
              <a16:creationId xmlns:a16="http://schemas.microsoft.com/office/drawing/2014/main" id="{8981A560-A985-48DA-A78D-8105BDFBE116}"/>
            </a:ext>
          </a:extLst>
        </xdr:cNvPr>
        <xdr:cNvGrpSpPr/>
      </xdr:nvGrpSpPr>
      <xdr:grpSpPr>
        <a:xfrm>
          <a:off x="6543115" y="470647"/>
          <a:ext cx="5516656" cy="0"/>
          <a:chOff x="17297400" y="1724025"/>
          <a:chExt cx="5505450" cy="2743200"/>
        </a:xfrm>
      </xdr:grpSpPr>
      <xdr:graphicFrame macro="">
        <xdr:nvGraphicFramePr>
          <xdr:cNvPr id="29" name="Chart 28">
            <a:extLst>
              <a:ext uri="{FF2B5EF4-FFF2-40B4-BE49-F238E27FC236}">
                <a16:creationId xmlns:a16="http://schemas.microsoft.com/office/drawing/2014/main" id="{878FF481-5A0C-4C68-8B66-4A6197B53E59}"/>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0" name="Rectangle 29">
            <a:extLst>
              <a:ext uri="{FF2B5EF4-FFF2-40B4-BE49-F238E27FC236}">
                <a16:creationId xmlns:a16="http://schemas.microsoft.com/office/drawing/2014/main" id="{D965662C-242C-4825-811B-5153089FEEC1}"/>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clientData/>
  </xdr:twoCellAnchor>
  <xdr:twoCellAnchor>
    <xdr:from>
      <xdr:col>1</xdr:col>
      <xdr:colOff>0</xdr:colOff>
      <xdr:row>3</xdr:row>
      <xdr:rowOff>0</xdr:rowOff>
    </xdr:from>
    <xdr:to>
      <xdr:col>11</xdr:col>
      <xdr:colOff>114300</xdr:colOff>
      <xdr:row>3</xdr:row>
      <xdr:rowOff>0</xdr:rowOff>
    </xdr:to>
    <xdr:grpSp>
      <xdr:nvGrpSpPr>
        <xdr:cNvPr id="31" name="Group 30">
          <a:extLst>
            <a:ext uri="{FF2B5EF4-FFF2-40B4-BE49-F238E27FC236}">
              <a16:creationId xmlns:a16="http://schemas.microsoft.com/office/drawing/2014/main" id="{5877BA80-94E8-40B1-B5E7-8D003FD46FCD}"/>
            </a:ext>
          </a:extLst>
        </xdr:cNvPr>
        <xdr:cNvGrpSpPr/>
      </xdr:nvGrpSpPr>
      <xdr:grpSpPr>
        <a:xfrm>
          <a:off x="605118" y="470647"/>
          <a:ext cx="11454653" cy="0"/>
          <a:chOff x="605118" y="24888265"/>
          <a:chExt cx="11454653" cy="5643282"/>
        </a:xfrm>
      </xdr:grpSpPr>
      <xdr:grpSp>
        <xdr:nvGrpSpPr>
          <xdr:cNvPr id="32" name="Group 61">
            <a:extLst>
              <a:ext uri="{FF2B5EF4-FFF2-40B4-BE49-F238E27FC236}">
                <a16:creationId xmlns:a16="http://schemas.microsoft.com/office/drawing/2014/main" id="{141C2CB7-DBD3-42EE-83D4-B8B5A6A0E6EF}"/>
              </a:ext>
            </a:extLst>
          </xdr:cNvPr>
          <xdr:cNvGrpSpPr/>
        </xdr:nvGrpSpPr>
        <xdr:grpSpPr>
          <a:xfrm>
            <a:off x="605118" y="24888265"/>
            <a:ext cx="5728447" cy="2662517"/>
            <a:chOff x="17297400" y="1724025"/>
            <a:chExt cx="5505450" cy="2743200"/>
          </a:xfrm>
        </xdr:grpSpPr>
        <xdr:graphicFrame macro="">
          <xdr:nvGraphicFramePr>
            <xdr:cNvPr id="39" name="Chart 38">
              <a:extLst>
                <a:ext uri="{FF2B5EF4-FFF2-40B4-BE49-F238E27FC236}">
                  <a16:creationId xmlns:a16="http://schemas.microsoft.com/office/drawing/2014/main" id="{124EACFD-6E1C-4070-8A74-A0679169106C}"/>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0" name="Rectangle 39">
              <a:extLst>
                <a:ext uri="{FF2B5EF4-FFF2-40B4-BE49-F238E27FC236}">
                  <a16:creationId xmlns:a16="http://schemas.microsoft.com/office/drawing/2014/main" id="{C658BE16-D5FD-440A-A466-1D59BF98FB42}"/>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nvGrpSpPr>
          <xdr:cNvPr id="33" name="Group 64">
            <a:extLst>
              <a:ext uri="{FF2B5EF4-FFF2-40B4-BE49-F238E27FC236}">
                <a16:creationId xmlns:a16="http://schemas.microsoft.com/office/drawing/2014/main" id="{C9C2E363-F14E-4CDA-B4BB-9ED39C388824}"/>
              </a:ext>
            </a:extLst>
          </xdr:cNvPr>
          <xdr:cNvGrpSpPr/>
        </xdr:nvGrpSpPr>
        <xdr:grpSpPr>
          <a:xfrm>
            <a:off x="6543115" y="24897790"/>
            <a:ext cx="5516656" cy="2657475"/>
            <a:chOff x="17297400" y="1724025"/>
            <a:chExt cx="5505450" cy="2743200"/>
          </a:xfrm>
        </xdr:grpSpPr>
        <xdr:graphicFrame macro="">
          <xdr:nvGraphicFramePr>
            <xdr:cNvPr id="37" name="Chart 36">
              <a:extLst>
                <a:ext uri="{FF2B5EF4-FFF2-40B4-BE49-F238E27FC236}">
                  <a16:creationId xmlns:a16="http://schemas.microsoft.com/office/drawing/2014/main" id="{A4AE438A-8B47-4A85-BE7B-06F6DD0A948B}"/>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8" name="Rectangle 37">
              <a:extLst>
                <a:ext uri="{FF2B5EF4-FFF2-40B4-BE49-F238E27FC236}">
                  <a16:creationId xmlns:a16="http://schemas.microsoft.com/office/drawing/2014/main" id="{5FF49E49-3B5F-41ED-9A1F-3CDCD98E8C77}"/>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nvGrpSpPr>
          <xdr:cNvPr id="34" name="Group 67">
            <a:extLst>
              <a:ext uri="{FF2B5EF4-FFF2-40B4-BE49-F238E27FC236}">
                <a16:creationId xmlns:a16="http://schemas.microsoft.com/office/drawing/2014/main" id="{BEEA75AE-452D-4FE9-8CA3-065B2EB343F2}"/>
              </a:ext>
            </a:extLst>
          </xdr:cNvPr>
          <xdr:cNvGrpSpPr/>
        </xdr:nvGrpSpPr>
        <xdr:grpSpPr>
          <a:xfrm>
            <a:off x="605118" y="27869029"/>
            <a:ext cx="5728447" cy="2662518"/>
            <a:chOff x="17297400" y="1724025"/>
            <a:chExt cx="5505450" cy="2743200"/>
          </a:xfrm>
        </xdr:grpSpPr>
        <xdr:graphicFrame macro="">
          <xdr:nvGraphicFramePr>
            <xdr:cNvPr id="35" name="Chart 34">
              <a:extLst>
                <a:ext uri="{FF2B5EF4-FFF2-40B4-BE49-F238E27FC236}">
                  <a16:creationId xmlns:a16="http://schemas.microsoft.com/office/drawing/2014/main" id="{5DAE9E87-E660-49F2-A86E-A0DE32BB97A8}"/>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36" name="Rectangle 35">
              <a:extLst>
                <a:ext uri="{FF2B5EF4-FFF2-40B4-BE49-F238E27FC236}">
                  <a16:creationId xmlns:a16="http://schemas.microsoft.com/office/drawing/2014/main" id="{ABDD2F69-E9F6-48D2-8F68-2505296177FF}"/>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clientData/>
  </xdr:twoCellAnchor>
  <xdr:twoCellAnchor>
    <xdr:from>
      <xdr:col>1</xdr:col>
      <xdr:colOff>0</xdr:colOff>
      <xdr:row>3</xdr:row>
      <xdr:rowOff>0</xdr:rowOff>
    </xdr:from>
    <xdr:to>
      <xdr:col>11</xdr:col>
      <xdr:colOff>114300</xdr:colOff>
      <xdr:row>3</xdr:row>
      <xdr:rowOff>0</xdr:rowOff>
    </xdr:to>
    <xdr:grpSp>
      <xdr:nvGrpSpPr>
        <xdr:cNvPr id="41" name="Group 40">
          <a:extLst>
            <a:ext uri="{FF2B5EF4-FFF2-40B4-BE49-F238E27FC236}">
              <a16:creationId xmlns:a16="http://schemas.microsoft.com/office/drawing/2014/main" id="{E1F407D8-FC6A-4953-A2D8-E4717B3607B3}"/>
            </a:ext>
          </a:extLst>
        </xdr:cNvPr>
        <xdr:cNvGrpSpPr/>
      </xdr:nvGrpSpPr>
      <xdr:grpSpPr>
        <a:xfrm>
          <a:off x="605118" y="470647"/>
          <a:ext cx="11454653" cy="0"/>
          <a:chOff x="605118" y="30849794"/>
          <a:chExt cx="11454653" cy="2667000"/>
        </a:xfrm>
      </xdr:grpSpPr>
      <xdr:grpSp>
        <xdr:nvGrpSpPr>
          <xdr:cNvPr id="42" name="Group 70">
            <a:extLst>
              <a:ext uri="{FF2B5EF4-FFF2-40B4-BE49-F238E27FC236}">
                <a16:creationId xmlns:a16="http://schemas.microsoft.com/office/drawing/2014/main" id="{AED7D4A1-E180-4C16-9D09-5DAAA70CDD6B}"/>
              </a:ext>
            </a:extLst>
          </xdr:cNvPr>
          <xdr:cNvGrpSpPr/>
        </xdr:nvGrpSpPr>
        <xdr:grpSpPr>
          <a:xfrm>
            <a:off x="605118" y="30849794"/>
            <a:ext cx="5728447" cy="2662518"/>
            <a:chOff x="17297400" y="1724025"/>
            <a:chExt cx="5505450" cy="2743200"/>
          </a:xfrm>
        </xdr:grpSpPr>
        <xdr:graphicFrame macro="">
          <xdr:nvGraphicFramePr>
            <xdr:cNvPr id="46" name="Chart 45">
              <a:extLst>
                <a:ext uri="{FF2B5EF4-FFF2-40B4-BE49-F238E27FC236}">
                  <a16:creationId xmlns:a16="http://schemas.microsoft.com/office/drawing/2014/main" id="{F2BD514D-8C0B-4EB9-AE9C-754C076DE43C}"/>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47" name="Rectangle 46">
              <a:extLst>
                <a:ext uri="{FF2B5EF4-FFF2-40B4-BE49-F238E27FC236}">
                  <a16:creationId xmlns:a16="http://schemas.microsoft.com/office/drawing/2014/main" id="{568237BC-CE2E-4E2A-AF72-DDAD00BC055F}"/>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nvGrpSpPr>
          <xdr:cNvPr id="43" name="Group 73">
            <a:extLst>
              <a:ext uri="{FF2B5EF4-FFF2-40B4-BE49-F238E27FC236}">
                <a16:creationId xmlns:a16="http://schemas.microsoft.com/office/drawing/2014/main" id="{8DC1E7A8-65A0-412C-9BC2-8C6BDA2BB300}"/>
              </a:ext>
            </a:extLst>
          </xdr:cNvPr>
          <xdr:cNvGrpSpPr/>
        </xdr:nvGrpSpPr>
        <xdr:grpSpPr>
          <a:xfrm>
            <a:off x="6543115" y="30859319"/>
            <a:ext cx="5516656" cy="2657475"/>
            <a:chOff x="17297400" y="1724025"/>
            <a:chExt cx="5505450" cy="2743200"/>
          </a:xfrm>
        </xdr:grpSpPr>
        <xdr:graphicFrame macro="">
          <xdr:nvGraphicFramePr>
            <xdr:cNvPr id="44" name="Chart 43">
              <a:extLst>
                <a:ext uri="{FF2B5EF4-FFF2-40B4-BE49-F238E27FC236}">
                  <a16:creationId xmlns:a16="http://schemas.microsoft.com/office/drawing/2014/main" id="{EEB9ECE5-C3D3-4CA0-A21C-2F4A33F00F29}"/>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45" name="Rectangle 44">
              <a:extLst>
                <a:ext uri="{FF2B5EF4-FFF2-40B4-BE49-F238E27FC236}">
                  <a16:creationId xmlns:a16="http://schemas.microsoft.com/office/drawing/2014/main" id="{4A7AC11B-15BE-44CD-B1FA-49199D7B7AA0}"/>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clientData/>
  </xdr:twoCellAnchor>
  <xdr:twoCellAnchor>
    <xdr:from>
      <xdr:col>20</xdr:col>
      <xdr:colOff>530088</xdr:colOff>
      <xdr:row>315</xdr:row>
      <xdr:rowOff>41414</xdr:rowOff>
    </xdr:from>
    <xdr:to>
      <xdr:col>22</xdr:col>
      <xdr:colOff>3395870</xdr:colOff>
      <xdr:row>331</xdr:row>
      <xdr:rowOff>132522</xdr:rowOff>
    </xdr:to>
    <xdr:graphicFrame macro="">
      <xdr:nvGraphicFramePr>
        <xdr:cNvPr id="48" name="Chart 47">
          <a:extLst>
            <a:ext uri="{FF2B5EF4-FFF2-40B4-BE49-F238E27FC236}">
              <a16:creationId xmlns:a16="http://schemas.microsoft.com/office/drawing/2014/main" id="{457E6B65-CE50-469F-987C-85A3EB958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xdr:row>
      <xdr:rowOff>0</xdr:rowOff>
    </xdr:from>
    <xdr:to>
      <xdr:col>3</xdr:col>
      <xdr:colOff>114300</xdr:colOff>
      <xdr:row>3</xdr:row>
      <xdr:rowOff>0</xdr:rowOff>
    </xdr:to>
    <xdr:grpSp>
      <xdr:nvGrpSpPr>
        <xdr:cNvPr id="49" name="Group 48">
          <a:extLst>
            <a:ext uri="{FF2B5EF4-FFF2-40B4-BE49-F238E27FC236}">
              <a16:creationId xmlns:a16="http://schemas.microsoft.com/office/drawing/2014/main" id="{34C29666-C313-43B4-960E-621B08FD48E5}"/>
            </a:ext>
          </a:extLst>
        </xdr:cNvPr>
        <xdr:cNvGrpSpPr/>
      </xdr:nvGrpSpPr>
      <xdr:grpSpPr>
        <a:xfrm>
          <a:off x="605118" y="470647"/>
          <a:ext cx="5728447" cy="0"/>
          <a:chOff x="17297400" y="1724025"/>
          <a:chExt cx="5505450" cy="2743200"/>
        </a:xfrm>
      </xdr:grpSpPr>
      <xdr:graphicFrame macro="">
        <xdr:nvGraphicFramePr>
          <xdr:cNvPr id="50" name="Chart 49">
            <a:extLst>
              <a:ext uri="{FF2B5EF4-FFF2-40B4-BE49-F238E27FC236}">
                <a16:creationId xmlns:a16="http://schemas.microsoft.com/office/drawing/2014/main" id="{96924761-5857-49A4-955D-B22BB9372D1A}"/>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51" name="Rectangle 50">
            <a:extLst>
              <a:ext uri="{FF2B5EF4-FFF2-40B4-BE49-F238E27FC236}">
                <a16:creationId xmlns:a16="http://schemas.microsoft.com/office/drawing/2014/main" id="{BC1F81F1-448D-4CCB-BB4E-3066163A118D}"/>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clientData/>
  </xdr:twoCellAnchor>
  <xdr:twoCellAnchor>
    <xdr:from>
      <xdr:col>3</xdr:col>
      <xdr:colOff>323850</xdr:colOff>
      <xdr:row>3</xdr:row>
      <xdr:rowOff>0</xdr:rowOff>
    </xdr:from>
    <xdr:to>
      <xdr:col>11</xdr:col>
      <xdr:colOff>114300</xdr:colOff>
      <xdr:row>3</xdr:row>
      <xdr:rowOff>0</xdr:rowOff>
    </xdr:to>
    <xdr:grpSp>
      <xdr:nvGrpSpPr>
        <xdr:cNvPr id="52" name="Group 51">
          <a:extLst>
            <a:ext uri="{FF2B5EF4-FFF2-40B4-BE49-F238E27FC236}">
              <a16:creationId xmlns:a16="http://schemas.microsoft.com/office/drawing/2014/main" id="{06728724-AAF8-473C-9F90-8F91161C7E79}"/>
            </a:ext>
          </a:extLst>
        </xdr:cNvPr>
        <xdr:cNvGrpSpPr/>
      </xdr:nvGrpSpPr>
      <xdr:grpSpPr>
        <a:xfrm>
          <a:off x="6543115" y="470647"/>
          <a:ext cx="5516656" cy="0"/>
          <a:chOff x="17297400" y="1724025"/>
          <a:chExt cx="5505450" cy="2743200"/>
        </a:xfrm>
      </xdr:grpSpPr>
      <xdr:graphicFrame macro="">
        <xdr:nvGraphicFramePr>
          <xdr:cNvPr id="53" name="Chart 52">
            <a:extLst>
              <a:ext uri="{FF2B5EF4-FFF2-40B4-BE49-F238E27FC236}">
                <a16:creationId xmlns:a16="http://schemas.microsoft.com/office/drawing/2014/main" id="{7D8E6FF5-BF4A-436B-A4C8-E20F9AFF2DD6}"/>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54" name="Rectangle 53">
            <a:extLst>
              <a:ext uri="{FF2B5EF4-FFF2-40B4-BE49-F238E27FC236}">
                <a16:creationId xmlns:a16="http://schemas.microsoft.com/office/drawing/2014/main" id="{34B7A6FA-D822-445C-B880-8F1EFBFF8968}"/>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clientData/>
  </xdr:twoCellAnchor>
  <xdr:twoCellAnchor>
    <xdr:from>
      <xdr:col>1</xdr:col>
      <xdr:colOff>0</xdr:colOff>
      <xdr:row>3</xdr:row>
      <xdr:rowOff>0</xdr:rowOff>
    </xdr:from>
    <xdr:to>
      <xdr:col>11</xdr:col>
      <xdr:colOff>114300</xdr:colOff>
      <xdr:row>3</xdr:row>
      <xdr:rowOff>0</xdr:rowOff>
    </xdr:to>
    <xdr:grpSp>
      <xdr:nvGrpSpPr>
        <xdr:cNvPr id="55" name="Group 54">
          <a:extLst>
            <a:ext uri="{FF2B5EF4-FFF2-40B4-BE49-F238E27FC236}">
              <a16:creationId xmlns:a16="http://schemas.microsoft.com/office/drawing/2014/main" id="{2592207E-DFA7-4CAB-9907-FAEC8DBC1CEA}"/>
            </a:ext>
          </a:extLst>
        </xdr:cNvPr>
        <xdr:cNvGrpSpPr/>
      </xdr:nvGrpSpPr>
      <xdr:grpSpPr>
        <a:xfrm>
          <a:off x="605118" y="470647"/>
          <a:ext cx="11454653" cy="0"/>
          <a:chOff x="605118" y="36968206"/>
          <a:chExt cx="11454653" cy="5643282"/>
        </a:xfrm>
      </xdr:grpSpPr>
      <xdr:grpSp>
        <xdr:nvGrpSpPr>
          <xdr:cNvPr id="56" name="Group 50">
            <a:extLst>
              <a:ext uri="{FF2B5EF4-FFF2-40B4-BE49-F238E27FC236}">
                <a16:creationId xmlns:a16="http://schemas.microsoft.com/office/drawing/2014/main" id="{39074C5B-EF02-4D25-8023-63FC72E99694}"/>
              </a:ext>
            </a:extLst>
          </xdr:cNvPr>
          <xdr:cNvGrpSpPr/>
        </xdr:nvGrpSpPr>
        <xdr:grpSpPr>
          <a:xfrm>
            <a:off x="605118" y="36968206"/>
            <a:ext cx="5728447" cy="2662518"/>
            <a:chOff x="17297400" y="1724025"/>
            <a:chExt cx="5505450" cy="2743200"/>
          </a:xfrm>
        </xdr:grpSpPr>
        <xdr:graphicFrame macro="">
          <xdr:nvGraphicFramePr>
            <xdr:cNvPr id="63" name="Chart 62">
              <a:extLst>
                <a:ext uri="{FF2B5EF4-FFF2-40B4-BE49-F238E27FC236}">
                  <a16:creationId xmlns:a16="http://schemas.microsoft.com/office/drawing/2014/main" id="{C3C4B2FB-65A8-4772-8BF5-BBF5D6188BF7}"/>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64" name="Rectangle 63">
              <a:extLst>
                <a:ext uri="{FF2B5EF4-FFF2-40B4-BE49-F238E27FC236}">
                  <a16:creationId xmlns:a16="http://schemas.microsoft.com/office/drawing/2014/main" id="{BBE764C4-526C-4E71-8EA7-F24B9D65120D}"/>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nvGrpSpPr>
          <xdr:cNvPr id="57" name="Group 53">
            <a:extLst>
              <a:ext uri="{FF2B5EF4-FFF2-40B4-BE49-F238E27FC236}">
                <a16:creationId xmlns:a16="http://schemas.microsoft.com/office/drawing/2014/main" id="{05F14116-2C6D-40BD-9EEE-75A82BC5C807}"/>
              </a:ext>
            </a:extLst>
          </xdr:cNvPr>
          <xdr:cNvGrpSpPr/>
        </xdr:nvGrpSpPr>
        <xdr:grpSpPr>
          <a:xfrm>
            <a:off x="6543115" y="36977731"/>
            <a:ext cx="5516656" cy="2657475"/>
            <a:chOff x="17297400" y="1724025"/>
            <a:chExt cx="5505450" cy="2743200"/>
          </a:xfrm>
        </xdr:grpSpPr>
        <xdr:graphicFrame macro="">
          <xdr:nvGraphicFramePr>
            <xdr:cNvPr id="61" name="Chart 60">
              <a:extLst>
                <a:ext uri="{FF2B5EF4-FFF2-40B4-BE49-F238E27FC236}">
                  <a16:creationId xmlns:a16="http://schemas.microsoft.com/office/drawing/2014/main" id="{405C067B-B843-482E-9D81-64E6A56A77DD}"/>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62" name="Rectangle 61">
              <a:extLst>
                <a:ext uri="{FF2B5EF4-FFF2-40B4-BE49-F238E27FC236}">
                  <a16:creationId xmlns:a16="http://schemas.microsoft.com/office/drawing/2014/main" id="{5D36B5DB-86E9-4CD8-B7CB-AD241D686C32}"/>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nvGrpSpPr>
          <xdr:cNvPr id="58" name="Group 78">
            <a:extLst>
              <a:ext uri="{FF2B5EF4-FFF2-40B4-BE49-F238E27FC236}">
                <a16:creationId xmlns:a16="http://schemas.microsoft.com/office/drawing/2014/main" id="{1C76493D-427E-4F9B-BEC7-10743A535857}"/>
              </a:ext>
            </a:extLst>
          </xdr:cNvPr>
          <xdr:cNvGrpSpPr/>
        </xdr:nvGrpSpPr>
        <xdr:grpSpPr>
          <a:xfrm>
            <a:off x="605118" y="39948971"/>
            <a:ext cx="5728447" cy="2662517"/>
            <a:chOff x="17297400" y="1724025"/>
            <a:chExt cx="5505450" cy="2743200"/>
          </a:xfrm>
        </xdr:grpSpPr>
        <xdr:graphicFrame macro="">
          <xdr:nvGraphicFramePr>
            <xdr:cNvPr id="59" name="Chart 58">
              <a:extLst>
                <a:ext uri="{FF2B5EF4-FFF2-40B4-BE49-F238E27FC236}">
                  <a16:creationId xmlns:a16="http://schemas.microsoft.com/office/drawing/2014/main" id="{595B120E-AFA5-4161-8672-94D5000C8A97}"/>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60" name="Rectangle 59">
              <a:extLst>
                <a:ext uri="{FF2B5EF4-FFF2-40B4-BE49-F238E27FC236}">
                  <a16:creationId xmlns:a16="http://schemas.microsoft.com/office/drawing/2014/main" id="{22FEF0C4-86B6-4B7C-8C49-34D86165B95B}"/>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clientData/>
  </xdr:twoCellAnchor>
  <xdr:twoCellAnchor>
    <xdr:from>
      <xdr:col>1</xdr:col>
      <xdr:colOff>0</xdr:colOff>
      <xdr:row>3</xdr:row>
      <xdr:rowOff>0</xdr:rowOff>
    </xdr:from>
    <xdr:to>
      <xdr:col>11</xdr:col>
      <xdr:colOff>114300</xdr:colOff>
      <xdr:row>3</xdr:row>
      <xdr:rowOff>0</xdr:rowOff>
    </xdr:to>
    <xdr:grpSp>
      <xdr:nvGrpSpPr>
        <xdr:cNvPr id="65" name="Group 64">
          <a:extLst>
            <a:ext uri="{FF2B5EF4-FFF2-40B4-BE49-F238E27FC236}">
              <a16:creationId xmlns:a16="http://schemas.microsoft.com/office/drawing/2014/main" id="{36A8AA32-63D1-4DF3-936F-87EBF49711A9}"/>
            </a:ext>
          </a:extLst>
        </xdr:cNvPr>
        <xdr:cNvGrpSpPr/>
      </xdr:nvGrpSpPr>
      <xdr:grpSpPr>
        <a:xfrm>
          <a:off x="605118" y="470647"/>
          <a:ext cx="11454653" cy="0"/>
          <a:chOff x="605118" y="42929735"/>
          <a:chExt cx="11454653" cy="2667000"/>
        </a:xfrm>
      </xdr:grpSpPr>
      <xdr:grpSp>
        <xdr:nvGrpSpPr>
          <xdr:cNvPr id="66" name="Group 81">
            <a:extLst>
              <a:ext uri="{FF2B5EF4-FFF2-40B4-BE49-F238E27FC236}">
                <a16:creationId xmlns:a16="http://schemas.microsoft.com/office/drawing/2014/main" id="{EBC51704-A195-4279-B191-34389F3866EF}"/>
              </a:ext>
            </a:extLst>
          </xdr:cNvPr>
          <xdr:cNvGrpSpPr/>
        </xdr:nvGrpSpPr>
        <xdr:grpSpPr>
          <a:xfrm>
            <a:off x="605118" y="42929735"/>
            <a:ext cx="5728447" cy="2662518"/>
            <a:chOff x="17297400" y="1724025"/>
            <a:chExt cx="5505450" cy="2743200"/>
          </a:xfrm>
        </xdr:grpSpPr>
        <xdr:graphicFrame macro="">
          <xdr:nvGraphicFramePr>
            <xdr:cNvPr id="70" name="Chart 69">
              <a:extLst>
                <a:ext uri="{FF2B5EF4-FFF2-40B4-BE49-F238E27FC236}">
                  <a16:creationId xmlns:a16="http://schemas.microsoft.com/office/drawing/2014/main" id="{6D67D1B6-736F-46B8-BEB7-870A9CE995DB}"/>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21"/>
            </a:graphicData>
          </a:graphic>
        </xdr:graphicFrame>
        <xdr:sp macro="" textlink="">
          <xdr:nvSpPr>
            <xdr:cNvPr id="71" name="Rectangle 70">
              <a:extLst>
                <a:ext uri="{FF2B5EF4-FFF2-40B4-BE49-F238E27FC236}">
                  <a16:creationId xmlns:a16="http://schemas.microsoft.com/office/drawing/2014/main" id="{389A4532-D869-4A8C-AB6E-E665439FEFBF}"/>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nvGrpSpPr>
          <xdr:cNvPr id="67" name="Group 84">
            <a:extLst>
              <a:ext uri="{FF2B5EF4-FFF2-40B4-BE49-F238E27FC236}">
                <a16:creationId xmlns:a16="http://schemas.microsoft.com/office/drawing/2014/main" id="{05036294-44AE-44E3-A5E9-3BDDB2B28341}"/>
              </a:ext>
            </a:extLst>
          </xdr:cNvPr>
          <xdr:cNvGrpSpPr/>
        </xdr:nvGrpSpPr>
        <xdr:grpSpPr>
          <a:xfrm>
            <a:off x="6543115" y="42939260"/>
            <a:ext cx="5516656" cy="2657475"/>
            <a:chOff x="17297400" y="1724025"/>
            <a:chExt cx="5505450" cy="2743200"/>
          </a:xfrm>
        </xdr:grpSpPr>
        <xdr:graphicFrame macro="">
          <xdr:nvGraphicFramePr>
            <xdr:cNvPr id="68" name="Chart 67">
              <a:extLst>
                <a:ext uri="{FF2B5EF4-FFF2-40B4-BE49-F238E27FC236}">
                  <a16:creationId xmlns:a16="http://schemas.microsoft.com/office/drawing/2014/main" id="{7E08D82A-0548-4BB0-886D-D291B4944D84}"/>
                </a:ext>
              </a:extLst>
            </xdr:cNvPr>
            <xdr:cNvGraphicFramePr/>
          </xdr:nvGraphicFramePr>
          <xdr:xfrm>
            <a:off x="17297400" y="1724025"/>
            <a:ext cx="5505450" cy="2743200"/>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69" name="Rectangle 68">
              <a:extLst>
                <a:ext uri="{FF2B5EF4-FFF2-40B4-BE49-F238E27FC236}">
                  <a16:creationId xmlns:a16="http://schemas.microsoft.com/office/drawing/2014/main" id="{C70C706C-B3D0-4D37-AC57-6CF6B1BE8D70}"/>
                </a:ext>
              </a:extLst>
            </xdr:cNvPr>
            <xdr:cNvSpPr/>
          </xdr:nvSpPr>
          <xdr:spPr>
            <a:xfrm>
              <a:off x="22040850" y="1847850"/>
              <a:ext cx="571500" cy="2028825"/>
            </a:xfrm>
            <a:prstGeom prst="rect">
              <a:avLst/>
            </a:prstGeom>
            <a:solidFill>
              <a:schemeClr val="accent1">
                <a:alpha val="27000"/>
              </a:schemeClr>
            </a:solidFill>
            <a:ln w="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900" b="1">
                  <a:solidFill>
                    <a:sysClr val="windowText" lastClr="000000"/>
                  </a:solidFill>
                </a:rPr>
                <a:t>Out-of-time</a:t>
              </a:r>
            </a:p>
          </xdr:txBody>
        </xdr:sp>
      </xdr:grpSp>
    </xdr:grpSp>
    <xdr:clientData/>
  </xdr:twoCellAnchor>
  <xdr:twoCellAnchor>
    <xdr:from>
      <xdr:col>20</xdr:col>
      <xdr:colOff>44822</xdr:colOff>
      <xdr:row>756</xdr:row>
      <xdr:rowOff>33620</xdr:rowOff>
    </xdr:from>
    <xdr:to>
      <xdr:col>31</xdr:col>
      <xdr:colOff>571497</xdr:colOff>
      <xdr:row>894</xdr:row>
      <xdr:rowOff>22413</xdr:rowOff>
    </xdr:to>
    <xdr:graphicFrame macro="">
      <xdr:nvGraphicFramePr>
        <xdr:cNvPr id="72" name="Chart 71">
          <a:extLst>
            <a:ext uri="{FF2B5EF4-FFF2-40B4-BE49-F238E27FC236}">
              <a16:creationId xmlns:a16="http://schemas.microsoft.com/office/drawing/2014/main" id="{771F50D3-F426-46EB-AA4E-4F13ADE24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tabSelected="1" workbookViewId="0">
      <selection activeCell="J6" sqref="J6"/>
    </sheetView>
  </sheetViews>
  <sheetFormatPr defaultColWidth="0" defaultRowHeight="15" zeroHeight="1" x14ac:dyDescent="0.25"/>
  <cols>
    <col min="1" max="1" width="9.140625" customWidth="1"/>
    <col min="2" max="8" width="12.7109375" customWidth="1"/>
    <col min="9" max="9" width="28.28515625" bestFit="1" customWidth="1"/>
    <col min="10" max="10" width="9.140625" customWidth="1"/>
    <col min="13" max="16384" width="9.140625" hidden="1"/>
  </cols>
  <sheetData>
    <row r="1" spans="2:12" x14ac:dyDescent="0.25"/>
    <row r="2" spans="2:12" x14ac:dyDescent="0.25">
      <c r="B2" s="1" t="s">
        <v>0</v>
      </c>
      <c r="C2" s="1" t="s">
        <v>1</v>
      </c>
      <c r="D2" s="1" t="s">
        <v>2</v>
      </c>
      <c r="E2" s="1" t="s">
        <v>8</v>
      </c>
      <c r="F2" s="1" t="s">
        <v>4</v>
      </c>
      <c r="G2" s="1" t="s">
        <v>5</v>
      </c>
      <c r="H2" s="1" t="s">
        <v>6</v>
      </c>
      <c r="I2" s="1" t="s">
        <v>7</v>
      </c>
    </row>
    <row r="3" spans="2:12" x14ac:dyDescent="0.25">
      <c r="B3" s="2">
        <v>201509</v>
      </c>
      <c r="C3" s="7">
        <v>2545</v>
      </c>
      <c r="D3" s="7">
        <v>213</v>
      </c>
      <c r="E3" s="8">
        <f>D3/C3</f>
        <v>8.3693516699410608E-2</v>
      </c>
      <c r="F3" s="8">
        <v>8.6599999999999996E-2</v>
      </c>
      <c r="G3" s="8">
        <f>IFERROR(F3*(1-0.1)+NORMSINV((1-0.95)/2)*SQRT((F3*(1-F3))/C3),"")</f>
        <v>6.7013183562030926E-2</v>
      </c>
      <c r="H3" s="8">
        <f>IFERROR(F3*(1+0.1)+NORMSINV(0.95+(1-0.95)/2)*SQRT((F3*(1-F3))/C3),"")</f>
        <v>0.10618681643796907</v>
      </c>
      <c r="I3" s="9" t="str">
        <f>IF(AND(E3&lt;=H3,E3&gt;=G3),"Accept","Reject")</f>
        <v>Accept</v>
      </c>
      <c r="K3" s="6"/>
      <c r="L3" s="6"/>
    </row>
    <row r="4" spans="2:12" x14ac:dyDescent="0.25">
      <c r="B4" s="2">
        <v>201512</v>
      </c>
      <c r="C4" s="7">
        <v>2454</v>
      </c>
      <c r="D4" s="7">
        <v>177</v>
      </c>
      <c r="E4" s="8">
        <f t="shared" ref="E4:E6" si="0">D4/C4</f>
        <v>7.2127139364303178E-2</v>
      </c>
      <c r="F4" s="8">
        <v>0.10340000000000001</v>
      </c>
      <c r="G4" s="8">
        <f t="shared" ref="G4:G6" si="1">IFERROR(F4*(1-0.1)+NORMSINV((1-0.95)/2)*SQRT((F4*(1-F4))/C4),"")</f>
        <v>8.1013234723670446E-2</v>
      </c>
      <c r="H4" s="8">
        <f t="shared" ref="H4:H6" si="2">IFERROR(F4*(1+0.1)+NORMSINV(0.95+(1-0.95)/2)*SQRT((F4*(1-F4))/C4),"")</f>
        <v>0.12578676527632959</v>
      </c>
      <c r="I4" s="9" t="str">
        <f t="shared" ref="I4:I6" si="3">IF(AND(E4&lt;=H4,E4&gt;=G4),"Accept","Reject")</f>
        <v>Reject</v>
      </c>
      <c r="K4" s="6"/>
      <c r="L4" s="6"/>
    </row>
    <row r="5" spans="2:12" x14ac:dyDescent="0.25">
      <c r="B5" s="2">
        <v>201603</v>
      </c>
      <c r="C5" s="7">
        <v>2406</v>
      </c>
      <c r="D5" s="7">
        <v>161</v>
      </c>
      <c r="E5" s="8">
        <f t="shared" si="0"/>
        <v>6.6916043225270158E-2</v>
      </c>
      <c r="F5" s="8">
        <v>0.09</v>
      </c>
      <c r="G5" s="8">
        <f t="shared" si="1"/>
        <v>6.9564840400391625E-2</v>
      </c>
      <c r="H5" s="8">
        <f t="shared" si="2"/>
        <v>0.11043515959960838</v>
      </c>
      <c r="I5" s="9" t="str">
        <f t="shared" si="3"/>
        <v>Reject</v>
      </c>
      <c r="K5" s="6"/>
      <c r="L5" s="6"/>
    </row>
    <row r="6" spans="2:12" x14ac:dyDescent="0.25">
      <c r="B6" s="2">
        <v>201606</v>
      </c>
      <c r="C6" s="7">
        <v>2401</v>
      </c>
      <c r="D6" s="7">
        <v>154</v>
      </c>
      <c r="E6" s="8">
        <f t="shared" si="0"/>
        <v>6.4139941690962099E-2</v>
      </c>
      <c r="F6" s="8">
        <v>8.6599999999999996E-2</v>
      </c>
      <c r="G6" s="8">
        <f t="shared" si="1"/>
        <v>6.6690286542428645E-2</v>
      </c>
      <c r="H6" s="8">
        <f t="shared" si="2"/>
        <v>0.10650971345757135</v>
      </c>
      <c r="I6" s="9" t="str">
        <f t="shared" si="3"/>
        <v>Reject</v>
      </c>
      <c r="K6" s="6"/>
      <c r="L6" s="6"/>
    </row>
    <row r="7" spans="2:12" x14ac:dyDescent="0.25"/>
  </sheetData>
  <conditionalFormatting sqref="I3:I6">
    <cfRule type="containsText" dxfId="33" priority="1" operator="containsText" text="Accept">
      <formula>NOT(ISERROR(SEARCH("Accept",I3)))</formula>
    </cfRule>
    <cfRule type="containsText" dxfId="32" priority="2" operator="containsText" text="Reject">
      <formula>NOT(ISERROR(SEARCH("Reject",I3)))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934"/>
  <sheetViews>
    <sheetView showGridLines="0" topLeftCell="R1" zoomScale="85" zoomScaleNormal="85" workbookViewId="0">
      <selection activeCell="R1" sqref="R1"/>
    </sheetView>
  </sheetViews>
  <sheetFormatPr defaultRowHeight="12.75" x14ac:dyDescent="0.2"/>
  <cols>
    <col min="1" max="1" width="9.140625" style="10"/>
    <col min="2" max="2" width="19.85546875" style="10" customWidth="1"/>
    <col min="3" max="3" width="64.42578125" style="10" bestFit="1" customWidth="1"/>
    <col min="4" max="4" width="18.42578125" style="10" customWidth="1"/>
    <col min="5" max="5" width="16.5703125" style="10" bestFit="1" customWidth="1"/>
    <col min="6" max="6" width="11.7109375" style="10" bestFit="1" customWidth="1"/>
    <col min="7" max="7" width="6.85546875" style="10" bestFit="1" customWidth="1"/>
    <col min="8" max="8" width="6.28515625" style="10" bestFit="1" customWidth="1"/>
    <col min="9" max="9" width="6.85546875" style="10" bestFit="1" customWidth="1"/>
    <col min="10" max="10" width="11.7109375" style="10" bestFit="1" customWidth="1"/>
    <col min="11" max="11" width="7.28515625" style="10" bestFit="1" customWidth="1"/>
    <col min="12" max="13" width="11.7109375" style="10" bestFit="1" customWidth="1"/>
    <col min="14" max="15" width="7" style="10" bestFit="1" customWidth="1"/>
    <col min="16" max="17" width="11.7109375" style="10" bestFit="1" customWidth="1"/>
    <col min="18" max="21" width="8.28515625" style="10" customWidth="1"/>
    <col min="22" max="22" width="17.28515625" style="10" bestFit="1" customWidth="1"/>
    <col min="23" max="23" width="37.28515625" style="10" customWidth="1"/>
    <col min="24" max="24" width="10" style="10" customWidth="1"/>
    <col min="25" max="25" width="10.7109375" style="10" bestFit="1" customWidth="1"/>
    <col min="26" max="26" width="8.7109375" style="10" bestFit="1" customWidth="1"/>
    <col min="27" max="28" width="10.85546875" style="10" customWidth="1"/>
    <col min="29" max="29" width="11.42578125" style="10" bestFit="1" customWidth="1"/>
    <col min="30" max="30" width="11.28515625" style="10" bestFit="1" customWidth="1"/>
    <col min="31" max="31" width="32.7109375" style="10" customWidth="1"/>
    <col min="32" max="32" width="12.42578125" style="10" customWidth="1"/>
    <col min="33" max="33" width="10.140625" style="10" bestFit="1" customWidth="1"/>
    <col min="34" max="34" width="19.85546875" style="10" bestFit="1" customWidth="1"/>
    <col min="35" max="35" width="18.28515625" style="10" bestFit="1" customWidth="1"/>
    <col min="36" max="36" width="9.140625" style="10"/>
    <col min="37" max="37" width="18.42578125" style="10" bestFit="1" customWidth="1"/>
    <col min="38" max="38" width="15" style="10" customWidth="1"/>
    <col min="39" max="39" width="18.28515625" style="10" bestFit="1" customWidth="1"/>
    <col min="40" max="40" width="17" style="10" bestFit="1" customWidth="1"/>
    <col min="41" max="42" width="9" style="10" customWidth="1"/>
    <col min="43" max="43" width="15.5703125" style="10" bestFit="1" customWidth="1"/>
    <col min="44" max="44" width="14.5703125" style="10" bestFit="1" customWidth="1"/>
    <col min="45" max="45" width="13.5703125" style="10" bestFit="1" customWidth="1"/>
    <col min="46" max="46" width="4.85546875" style="10" bestFit="1" customWidth="1"/>
    <col min="47" max="47" width="8.7109375" style="10" bestFit="1" customWidth="1"/>
    <col min="48" max="48" width="9.7109375" style="10" bestFit="1" customWidth="1"/>
    <col min="49" max="49" width="8.7109375" style="10" bestFit="1" customWidth="1"/>
    <col min="50" max="50" width="14.140625" style="10" bestFit="1" customWidth="1"/>
    <col min="51" max="51" width="13.28515625" style="10" bestFit="1" customWidth="1"/>
    <col min="52" max="52" width="12.28515625" style="10" bestFit="1" customWidth="1"/>
    <col min="53" max="53" width="4.28515625" style="10" bestFit="1" customWidth="1"/>
    <col min="54" max="54" width="6.7109375" style="10" bestFit="1" customWidth="1"/>
    <col min="55" max="55" width="7.7109375" style="10" bestFit="1" customWidth="1"/>
    <col min="56" max="56" width="6.7109375" style="10" bestFit="1" customWidth="1"/>
    <col min="57" max="16384" width="9.140625" style="10"/>
  </cols>
  <sheetData>
    <row r="1" spans="1:48" s="10" customFormat="1" x14ac:dyDescent="0.2">
      <c r="C1" s="73" t="s">
        <v>77</v>
      </c>
      <c r="D1" s="72">
        <v>0.05</v>
      </c>
      <c r="E1" s="11"/>
      <c r="X1" s="34" t="s">
        <v>23</v>
      </c>
      <c r="Y1" s="33"/>
      <c r="Z1" s="32">
        <v>0.95</v>
      </c>
      <c r="AA1" s="86" t="s">
        <v>84</v>
      </c>
      <c r="AB1" s="86"/>
      <c r="AC1" s="85">
        <v>0.1</v>
      </c>
    </row>
    <row r="2" spans="1:48" s="10" customFormat="1" x14ac:dyDescent="0.2">
      <c r="C2" s="84" t="s">
        <v>83</v>
      </c>
      <c r="D2" s="84">
        <v>26</v>
      </c>
      <c r="E2" s="11"/>
      <c r="W2" s="10">
        <v>19140</v>
      </c>
      <c r="Y2" s="10">
        <v>3</v>
      </c>
      <c r="Z2" s="10">
        <v>9</v>
      </c>
      <c r="AB2" s="10">
        <v>83</v>
      </c>
      <c r="AC2" s="83"/>
      <c r="AK2" s="82"/>
    </row>
    <row r="3" spans="1:48" s="10" customFormat="1" x14ac:dyDescent="0.2">
      <c r="C3" s="81" t="s">
        <v>82</v>
      </c>
      <c r="D3" s="80">
        <f>CRITBINOM(D2,10%,95%)</f>
        <v>5</v>
      </c>
      <c r="E3" s="11"/>
      <c r="F3" s="62"/>
      <c r="G3" s="62"/>
      <c r="H3" s="62"/>
      <c r="I3" s="62"/>
      <c r="J3" s="62"/>
      <c r="K3" s="62"/>
      <c r="L3" s="62"/>
      <c r="M3" s="62"/>
      <c r="N3" s="62"/>
      <c r="O3" s="62"/>
      <c r="V3" s="31" t="s">
        <v>35</v>
      </c>
      <c r="W3" s="31" t="s">
        <v>34</v>
      </c>
      <c r="X3" s="44" t="s">
        <v>70</v>
      </c>
      <c r="Y3" s="43"/>
      <c r="Z3" s="43"/>
      <c r="AA3" s="43"/>
      <c r="AB3" s="43"/>
      <c r="AC3" s="42" t="s">
        <v>33</v>
      </c>
      <c r="AD3" s="42"/>
      <c r="AE3" s="42"/>
    </row>
    <row r="4" spans="1:48" s="10" customFormat="1" ht="25.5" x14ac:dyDescent="0.25">
      <c r="E4" s="11"/>
      <c r="F4" s="62"/>
      <c r="G4" s="62"/>
      <c r="H4" s="62"/>
      <c r="I4" s="62"/>
      <c r="J4" s="62"/>
      <c r="K4" s="62"/>
      <c r="L4" s="62"/>
      <c r="M4" s="62"/>
      <c r="N4" s="62"/>
      <c r="O4" s="62"/>
      <c r="V4" s="17"/>
      <c r="W4" s="17" t="s">
        <v>70</v>
      </c>
      <c r="X4" s="31" t="s">
        <v>0</v>
      </c>
      <c r="Y4" s="31" t="s">
        <v>1</v>
      </c>
      <c r="Z4" s="31" t="s">
        <v>2</v>
      </c>
      <c r="AA4" s="31" t="s">
        <v>3</v>
      </c>
      <c r="AB4" s="31" t="s">
        <v>4</v>
      </c>
      <c r="AC4" s="31" t="s">
        <v>5</v>
      </c>
      <c r="AD4" s="31" t="s">
        <v>6</v>
      </c>
      <c r="AE4" s="31" t="s">
        <v>7</v>
      </c>
      <c r="AF4" s="31" t="s">
        <v>32</v>
      </c>
      <c r="AG4" s="47" t="s">
        <v>38</v>
      </c>
      <c r="AH4" s="46"/>
      <c r="AI4" s="45"/>
      <c r="AP4" s="40"/>
      <c r="AV4" s="79" t="s">
        <v>81</v>
      </c>
    </row>
    <row r="5" spans="1:48" s="10" customFormat="1" ht="15" x14ac:dyDescent="0.25">
      <c r="A5" s="24"/>
      <c r="B5" s="24"/>
      <c r="C5" s="24" t="s">
        <v>80</v>
      </c>
      <c r="D5" s="10">
        <v>5</v>
      </c>
      <c r="E5" s="10">
        <v>5</v>
      </c>
      <c r="F5" s="62"/>
      <c r="G5" s="62"/>
      <c r="H5" s="62"/>
      <c r="I5" s="62"/>
      <c r="J5" s="62"/>
      <c r="K5" s="62"/>
      <c r="L5" s="62"/>
      <c r="M5" s="62"/>
      <c r="N5" s="62"/>
      <c r="O5" s="62"/>
      <c r="V5" s="17" t="s">
        <v>14</v>
      </c>
      <c r="W5" s="17" t="s">
        <v>70</v>
      </c>
      <c r="X5" s="2">
        <v>200809</v>
      </c>
      <c r="Y5" s="22">
        <v>372661</v>
      </c>
      <c r="Z5" s="22">
        <v>8251</v>
      </c>
      <c r="AA5" s="3">
        <v>2.2140765999999999E-2</v>
      </c>
      <c r="AB5" s="4">
        <v>2.1032564300000001E-2</v>
      </c>
      <c r="AC5" s="4">
        <f>IFERROR(AB5*(1-$AC$1)+NORMSINV((1-$Z$1)/2)*SQRT((AB5*(1-AB5))/Y5),"")</f>
        <v>1.8468604537206033E-2</v>
      </c>
      <c r="AD5" s="4">
        <f>IFERROR(AB5*(1+$AC$1)+NORMSINV($Z$1+(1-$Z$1)/2)*SQRT((AB5*(1-AB5))/Y5),"")</f>
        <v>2.3596524062793972E-2</v>
      </c>
      <c r="AE5" s="5" t="str">
        <f>IF(AND($AA5&lt;=AD5,$AA5&gt;=AC5),"Accept","Reject")</f>
        <v>Accept</v>
      </c>
      <c r="AF5" s="39">
        <f>(AB5-AA5)/AA5</f>
        <v>-5.0052545607500602E-2</v>
      </c>
      <c r="AG5" s="25" t="s">
        <v>44</v>
      </c>
      <c r="AH5" s="24">
        <v>1</v>
      </c>
      <c r="AI5" s="23">
        <v>1</v>
      </c>
      <c r="AK5" s="35" t="s">
        <v>31</v>
      </c>
      <c r="AV5" s="77" t="s">
        <v>44</v>
      </c>
    </row>
    <row r="6" spans="1:48" s="10" customFormat="1" ht="12.75" customHeight="1" x14ac:dyDescent="0.25">
      <c r="A6" s="24"/>
      <c r="B6" s="24"/>
      <c r="C6" s="24"/>
      <c r="D6" s="78" t="s">
        <v>13</v>
      </c>
      <c r="E6" s="78"/>
      <c r="F6" s="62"/>
      <c r="G6" s="62"/>
      <c r="H6" s="62"/>
      <c r="I6" s="62"/>
      <c r="J6" s="62"/>
      <c r="K6" s="62"/>
      <c r="L6" s="62"/>
      <c r="M6" s="62"/>
      <c r="N6" s="62"/>
      <c r="O6" s="62"/>
      <c r="V6" s="17" t="s">
        <v>14</v>
      </c>
      <c r="W6" s="17" t="s">
        <v>70</v>
      </c>
      <c r="X6" s="2">
        <v>200812</v>
      </c>
      <c r="Y6" s="22">
        <v>355737</v>
      </c>
      <c r="Z6" s="22">
        <v>6937</v>
      </c>
      <c r="AA6" s="3">
        <v>1.95003612E-2</v>
      </c>
      <c r="AB6" s="4">
        <v>1.7103409399999998E-2</v>
      </c>
      <c r="AC6" s="4">
        <f>IFERROR(AB6*(1-$AC$1)+NORMSINV((1-$Z$1)/2)*SQRT((AB6*(1-AB6))/Y6),"")</f>
        <v>1.496700054402288E-2</v>
      </c>
      <c r="AD6" s="4">
        <f>IFERROR(AB6*(1+$AC$1)+NORMSINV($Z$1+(1-$Z$1)/2)*SQRT((AB6*(1-AB6))/Y6),"")</f>
        <v>1.923981825597712E-2</v>
      </c>
      <c r="AE6" s="5" t="str">
        <f>IF(AND($AA6&lt;=AD6,$AA6&gt;=AC6),"Accept","Reject")</f>
        <v>Reject</v>
      </c>
      <c r="AF6" s="39">
        <f>(AB6-AA6)/AA6</f>
        <v>-0.12291832830255481</v>
      </c>
      <c r="AG6" s="25" t="s">
        <v>44</v>
      </c>
      <c r="AH6" s="24">
        <v>1</v>
      </c>
      <c r="AI6" s="23">
        <v>2</v>
      </c>
      <c r="AL6" s="34" t="s">
        <v>23</v>
      </c>
      <c r="AM6" s="33"/>
      <c r="AN6" s="32">
        <v>0.05</v>
      </c>
      <c r="AV6" s="77" t="s">
        <v>42</v>
      </c>
    </row>
    <row r="7" spans="1:48" s="10" customFormat="1" ht="15" x14ac:dyDescent="0.25">
      <c r="A7" s="24"/>
      <c r="B7" s="24"/>
      <c r="C7" s="70" t="s">
        <v>75</v>
      </c>
      <c r="D7" s="70" t="s">
        <v>79</v>
      </c>
      <c r="E7" s="70" t="s">
        <v>78</v>
      </c>
      <c r="F7" s="62"/>
      <c r="G7" s="62"/>
      <c r="H7" s="62"/>
      <c r="I7" s="62"/>
      <c r="J7" s="62"/>
      <c r="K7" s="62"/>
      <c r="L7" s="62"/>
      <c r="M7" s="62"/>
      <c r="N7" s="62"/>
      <c r="O7" s="62"/>
      <c r="V7" s="17" t="s">
        <v>14</v>
      </c>
      <c r="W7" s="17" t="s">
        <v>70</v>
      </c>
      <c r="X7" s="2">
        <v>200903</v>
      </c>
      <c r="Y7" s="22">
        <v>338911</v>
      </c>
      <c r="Z7" s="22">
        <v>5750</v>
      </c>
      <c r="AA7" s="3">
        <v>1.6966106099999999E-2</v>
      </c>
      <c r="AB7" s="4">
        <v>1.6187597799999998E-2</v>
      </c>
      <c r="AC7" s="4">
        <f>IFERROR(AB7*(1-$AC$1)+NORMSINV((1-$Z$1)/2)*SQRT((AB7*(1-AB7))/Y7),"")</f>
        <v>1.4143971403883206E-2</v>
      </c>
      <c r="AD7" s="4">
        <f>IFERROR(AB7*(1+$AC$1)+NORMSINV($Z$1+(1-$Z$1)/2)*SQRT((AB7*(1-AB7))/Y7),"")</f>
        <v>1.8231224196116794E-2</v>
      </c>
      <c r="AE7" s="5" t="str">
        <f>IF(AND($AA7&lt;=AD7,$AA7&gt;=AC7),"Accept","Reject")</f>
        <v>Accept</v>
      </c>
      <c r="AF7" s="39">
        <f>(AB7-AA7)/AA7</f>
        <v>-4.588609168252232E-2</v>
      </c>
      <c r="AG7" s="25" t="s">
        <v>44</v>
      </c>
      <c r="AH7" s="24">
        <v>1</v>
      </c>
      <c r="AI7" s="23">
        <v>3</v>
      </c>
      <c r="AL7" s="31" t="s">
        <v>30</v>
      </c>
      <c r="AM7" s="31" t="s">
        <v>29</v>
      </c>
      <c r="AN7" s="31" t="s">
        <v>28</v>
      </c>
      <c r="AO7" s="31" t="s">
        <v>27</v>
      </c>
      <c r="AV7" s="77" t="s">
        <v>40</v>
      </c>
    </row>
    <row r="8" spans="1:48" s="10" customFormat="1" ht="12.75" customHeight="1" x14ac:dyDescent="0.25">
      <c r="A8" s="24"/>
      <c r="B8" s="67" t="s">
        <v>73</v>
      </c>
      <c r="C8" s="66" t="s">
        <v>43</v>
      </c>
      <c r="D8" s="75">
        <f ca="1">OFFSET($AK$4,MATCH($C8,$X$3:$X$10019,0)+3,3)</f>
        <v>4</v>
      </c>
      <c r="E8" s="74" t="str">
        <f ca="1">OFFSET($AK$4,MATCH($C8,$X$3:$X$10019,0)+3,4)</f>
        <v>Fail</v>
      </c>
      <c r="F8" s="62"/>
      <c r="G8" s="62"/>
      <c r="H8" s="62"/>
      <c r="I8" s="62"/>
      <c r="J8" s="62"/>
      <c r="K8" s="62"/>
      <c r="L8" s="62"/>
      <c r="M8" s="62"/>
      <c r="N8" s="62"/>
      <c r="O8" s="62"/>
      <c r="V8" s="17" t="s">
        <v>14</v>
      </c>
      <c r="W8" s="17" t="s">
        <v>70</v>
      </c>
      <c r="X8" s="2">
        <v>200906</v>
      </c>
      <c r="Y8" s="22">
        <v>319202</v>
      </c>
      <c r="Z8" s="22">
        <v>4378</v>
      </c>
      <c r="AA8" s="3">
        <v>1.3715452899999999E-2</v>
      </c>
      <c r="AB8" s="4">
        <v>1.5067585499999999E-2</v>
      </c>
      <c r="AC8" s="4">
        <f>IFERROR(AB8*(1-$AC$1)+NORMSINV((1-$Z$1)/2)*SQRT((AB8*(1-AB8))/Y8),"")</f>
        <v>1.3138216397969507E-2</v>
      </c>
      <c r="AD8" s="4">
        <f>IFERROR(AB8*(1+$AC$1)+NORMSINV($Z$1+(1-$Z$1)/2)*SQRT((AB8*(1-AB8))/Y8),"")</f>
        <v>1.6996954602030493E-2</v>
      </c>
      <c r="AE8" s="5" t="str">
        <f>IF(AND($AA8&lt;=AD8,$AA8&gt;=AC8),"Accept","Reject")</f>
        <v>Accept</v>
      </c>
      <c r="AF8" s="39">
        <f>(AB8-AA8)/AA8</f>
        <v>9.8584611814021839E-2</v>
      </c>
      <c r="AG8" s="25" t="s">
        <v>44</v>
      </c>
      <c r="AH8" s="24">
        <v>1</v>
      </c>
      <c r="AI8" s="23">
        <v>4</v>
      </c>
      <c r="AK8" s="30" t="s">
        <v>15</v>
      </c>
      <c r="AL8" s="37">
        <v>4</v>
      </c>
      <c r="AM8" s="38">
        <v>2</v>
      </c>
      <c r="AN8" s="37">
        <v>4</v>
      </c>
      <c r="AO8" s="36" t="str">
        <f>IF(AN8&lt;=AM8,"Pass","Fail")</f>
        <v>Fail</v>
      </c>
      <c r="AV8" s="77" t="s">
        <v>37</v>
      </c>
    </row>
    <row r="9" spans="1:48" s="10" customFormat="1" x14ac:dyDescent="0.2">
      <c r="A9" s="24"/>
      <c r="B9" s="67"/>
      <c r="C9" s="66" t="s">
        <v>11</v>
      </c>
      <c r="D9" s="75">
        <f ca="1">OFFSET($AK$4,MATCH($C9,$X$3:$X$10019,0)+3,3)</f>
        <v>0</v>
      </c>
      <c r="E9" s="74" t="str">
        <f ca="1">OFFSET($AK$4,MATCH($C9,$X$3:$X$10019,0)+3,4)</f>
        <v>Pass</v>
      </c>
      <c r="F9" s="62"/>
      <c r="G9" s="62"/>
      <c r="H9" s="62"/>
      <c r="I9" s="62"/>
      <c r="J9" s="62"/>
      <c r="K9" s="62"/>
      <c r="L9" s="62"/>
      <c r="M9" s="62"/>
      <c r="N9" s="62"/>
      <c r="O9" s="62"/>
      <c r="V9" s="17" t="s">
        <v>14</v>
      </c>
      <c r="W9" s="17" t="s">
        <v>70</v>
      </c>
      <c r="X9" s="2">
        <v>200909</v>
      </c>
      <c r="Y9" s="22">
        <v>300203</v>
      </c>
      <c r="Z9" s="22">
        <v>3209</v>
      </c>
      <c r="AA9" s="3">
        <v>1.06894335E-2</v>
      </c>
      <c r="AB9" s="4">
        <v>1.32404063E-2</v>
      </c>
      <c r="AC9" s="4">
        <f>IFERROR(AB9*(1-$AC$1)+NORMSINV((1-$Z$1)/2)*SQRT((AB9*(1-AB9))/Y9),"")</f>
        <v>1.1507484687128765E-2</v>
      </c>
      <c r="AD9" s="4">
        <f>IFERROR(AB9*(1+$AC$1)+NORMSINV($Z$1+(1-$Z$1)/2)*SQRT((AB9*(1-AB9))/Y9),"")</f>
        <v>1.4973327912871235E-2</v>
      </c>
      <c r="AE9" s="5" t="str">
        <f>IF(AND($AA9&lt;=AD9,$AA9&gt;=AC9),"Accept","Reject")</f>
        <v>Reject</v>
      </c>
      <c r="AF9" s="39">
        <f>(AB9-AA9)/AA9</f>
        <v>0.23864433975851018</v>
      </c>
      <c r="AG9" s="25" t="s">
        <v>44</v>
      </c>
      <c r="AH9" s="24">
        <v>1</v>
      </c>
      <c r="AI9" s="23">
        <v>5</v>
      </c>
      <c r="AK9" s="30" t="s">
        <v>14</v>
      </c>
      <c r="AL9" s="37">
        <v>22</v>
      </c>
      <c r="AM9" s="38">
        <v>5</v>
      </c>
      <c r="AN9" s="37">
        <v>21</v>
      </c>
      <c r="AO9" s="36" t="str">
        <f>IF(AN9&lt;=AM9,"Pass","Fail")</f>
        <v>Fail</v>
      </c>
      <c r="AV9" s="62"/>
    </row>
    <row r="10" spans="1:48" s="10" customFormat="1" x14ac:dyDescent="0.2">
      <c r="A10" s="24"/>
      <c r="B10" s="67"/>
      <c r="C10" s="66" t="s">
        <v>49</v>
      </c>
      <c r="D10" s="75">
        <f ca="1">OFFSET($AK$4,MATCH($C10,$X$3:$X$10019,0)+3,3)</f>
        <v>4</v>
      </c>
      <c r="E10" s="74" t="str">
        <f ca="1">OFFSET($AK$4,MATCH($C10,$X$3:$X$10019,0)+3,4)</f>
        <v>Fail</v>
      </c>
      <c r="F10" s="62"/>
      <c r="G10" s="62"/>
      <c r="H10" s="62"/>
      <c r="I10" s="62"/>
      <c r="J10" s="62"/>
      <c r="K10" s="62"/>
      <c r="L10" s="62"/>
      <c r="M10" s="62"/>
      <c r="N10" s="62"/>
      <c r="O10" s="62"/>
      <c r="V10" s="17" t="s">
        <v>14</v>
      </c>
      <c r="W10" s="17" t="s">
        <v>70</v>
      </c>
      <c r="X10" s="2">
        <v>200912</v>
      </c>
      <c r="Y10" s="22">
        <v>278280</v>
      </c>
      <c r="Z10" s="22">
        <v>2669</v>
      </c>
      <c r="AA10" s="3">
        <v>9.5910593999999991E-3</v>
      </c>
      <c r="AB10" s="4">
        <v>1.18435858E-2</v>
      </c>
      <c r="AC10" s="4">
        <f>IFERROR(AB10*(1-$AC$1)+NORMSINV((1-$Z$1)/2)*SQRT((AB10*(1-AB10))/Y10),"")</f>
        <v>1.0257286925854656E-2</v>
      </c>
      <c r="AD10" s="4">
        <f>IFERROR(AB10*(1+$AC$1)+NORMSINV($Z$1+(1-$Z$1)/2)*SQRT((AB10*(1-AB10))/Y10),"")</f>
        <v>1.3429884674145347E-2</v>
      </c>
      <c r="AE10" s="5" t="str">
        <f>IF(AND($AA10&lt;=AD10,$AA10&gt;=AC10),"Accept","Reject")</f>
        <v>Reject</v>
      </c>
      <c r="AF10" s="39">
        <f>(AB10-AA10)/AA10</f>
        <v>0.2348568918257353</v>
      </c>
      <c r="AG10" s="25" t="s">
        <v>44</v>
      </c>
      <c r="AH10" s="24">
        <v>1</v>
      </c>
      <c r="AI10" s="23">
        <v>6</v>
      </c>
      <c r="AV10" s="62"/>
    </row>
    <row r="11" spans="1:48" s="10" customFormat="1" x14ac:dyDescent="0.2">
      <c r="A11" s="24"/>
      <c r="B11" s="67"/>
      <c r="C11" s="66" t="s">
        <v>45</v>
      </c>
      <c r="D11" s="75">
        <f ca="1">OFFSET($AK$4,MATCH($C11,$X$3:$X$10019,0)+3,3)</f>
        <v>0</v>
      </c>
      <c r="E11" s="74" t="str">
        <f ca="1">OFFSET($AK$4,MATCH($C11,$X$3:$X$10019,0)+3,4)</f>
        <v>Pass</v>
      </c>
      <c r="F11" s="62"/>
      <c r="G11" s="62"/>
      <c r="H11" s="62"/>
      <c r="I11" s="62"/>
      <c r="J11" s="62"/>
      <c r="K11" s="62"/>
      <c r="L11" s="62"/>
      <c r="M11" s="62"/>
      <c r="N11" s="62"/>
      <c r="O11" s="62"/>
      <c r="V11" s="17" t="s">
        <v>14</v>
      </c>
      <c r="W11" s="17" t="s">
        <v>70</v>
      </c>
      <c r="X11" s="2">
        <v>201003</v>
      </c>
      <c r="Y11" s="22">
        <v>258984</v>
      </c>
      <c r="Z11" s="22">
        <v>2307</v>
      </c>
      <c r="AA11" s="3">
        <v>8.9078861999999995E-3</v>
      </c>
      <c r="AB11" s="4">
        <v>1.0444645799999999E-2</v>
      </c>
      <c r="AC11" s="4">
        <f>IFERROR(AB11*(1-$AC$1)+NORMSINV((1-$Z$1)/2)*SQRT((AB11*(1-AB11))/Y11),"")</f>
        <v>9.0086390632410692E-3</v>
      </c>
      <c r="AD11" s="4">
        <f>IFERROR(AB11*(1+$AC$1)+NORMSINV($Z$1+(1-$Z$1)/2)*SQRT((AB11*(1-AB11))/Y11),"")</f>
        <v>1.1880652536758931E-2</v>
      </c>
      <c r="AE11" s="5" t="str">
        <f>IF(AND($AA11&lt;=AD11,$AA11&gt;=AC11),"Accept","Reject")</f>
        <v>Reject</v>
      </c>
      <c r="AF11" s="39">
        <f>(AB11-AA11)/AA11</f>
        <v>0.17251675262757621</v>
      </c>
      <c r="AG11" s="25" t="s">
        <v>44</v>
      </c>
      <c r="AH11" s="24">
        <v>1</v>
      </c>
      <c r="AI11" s="23">
        <v>7</v>
      </c>
      <c r="AV11" s="62"/>
    </row>
    <row r="12" spans="1:48" s="10" customFormat="1" x14ac:dyDescent="0.2">
      <c r="A12" s="24"/>
      <c r="B12" s="24"/>
      <c r="C12" s="24"/>
      <c r="D12" s="24"/>
      <c r="E12" s="76"/>
      <c r="F12" s="62"/>
      <c r="G12" s="62"/>
      <c r="H12" s="62"/>
      <c r="I12" s="62"/>
      <c r="J12" s="62"/>
      <c r="K12" s="62"/>
      <c r="L12" s="62"/>
      <c r="M12" s="62"/>
      <c r="N12" s="62"/>
      <c r="O12" s="62"/>
      <c r="V12" s="17" t="s">
        <v>14</v>
      </c>
      <c r="W12" s="17" t="s">
        <v>70</v>
      </c>
      <c r="X12" s="2">
        <v>201006</v>
      </c>
      <c r="Y12" s="22">
        <v>247131</v>
      </c>
      <c r="Z12" s="22">
        <v>2039</v>
      </c>
      <c r="AA12" s="3">
        <v>8.2506848999999993E-3</v>
      </c>
      <c r="AB12" s="4">
        <v>9.2542623999999993E-3</v>
      </c>
      <c r="AC12" s="4">
        <f>IFERROR(AB12*(1-$AC$1)+NORMSINV((1-$Z$1)/2)*SQRT((AB12*(1-AB12))/Y12),"")</f>
        <v>7.9513191811537449E-3</v>
      </c>
      <c r="AD12" s="4">
        <f>IFERROR(AB12*(1+$AC$1)+NORMSINV($Z$1+(1-$Z$1)/2)*SQRT((AB12*(1-AB12))/Y12),"")</f>
        <v>1.0557205618846256E-2</v>
      </c>
      <c r="AE12" s="5" t="str">
        <f>IF(AND($AA12&lt;=AD12,$AA12&gt;=AC12),"Accept","Reject")</f>
        <v>Accept</v>
      </c>
      <c r="AF12" s="39">
        <f>(AB12-AA12)/AA12</f>
        <v>0.12163565960445297</v>
      </c>
      <c r="AG12" s="25" t="s">
        <v>44</v>
      </c>
      <c r="AH12" s="24">
        <v>1</v>
      </c>
      <c r="AI12" s="23">
        <v>8</v>
      </c>
      <c r="AK12" s="35" t="s">
        <v>24</v>
      </c>
      <c r="AL12" s="34" t="s">
        <v>23</v>
      </c>
      <c r="AM12" s="33"/>
      <c r="AN12" s="32">
        <v>0.05</v>
      </c>
      <c r="AV12" s="62"/>
    </row>
    <row r="13" spans="1:48" s="10" customFormat="1" x14ac:dyDescent="0.2">
      <c r="A13" s="24"/>
      <c r="B13" s="67" t="s">
        <v>72</v>
      </c>
      <c r="C13" s="66" t="s">
        <v>54</v>
      </c>
      <c r="D13" s="75">
        <f ca="1">OFFSET($AK$4,MATCH($C13,$X$3:$X$10019,0)+3,3)</f>
        <v>4</v>
      </c>
      <c r="E13" s="74" t="str">
        <f ca="1">OFFSET($AK$4,MATCH($C13,$X$3:$X$10019,0)+3,4)</f>
        <v>Fail</v>
      </c>
      <c r="F13" s="62"/>
      <c r="G13" s="62"/>
      <c r="H13" s="62"/>
      <c r="I13" s="62"/>
      <c r="J13" s="62"/>
      <c r="K13" s="62"/>
      <c r="L13" s="62"/>
      <c r="M13" s="62"/>
      <c r="N13" s="62"/>
      <c r="O13" s="62"/>
      <c r="V13" s="17" t="s">
        <v>14</v>
      </c>
      <c r="W13" s="17" t="s">
        <v>70</v>
      </c>
      <c r="X13" s="2">
        <v>201009</v>
      </c>
      <c r="Y13" s="22">
        <v>244114</v>
      </c>
      <c r="Z13" s="22">
        <v>1798</v>
      </c>
      <c r="AA13" s="3">
        <v>7.3654111999999997E-3</v>
      </c>
      <c r="AB13" s="4">
        <v>7.8744700999999993E-3</v>
      </c>
      <c r="AC13" s="4">
        <f>IFERROR(AB13*(1-$AC$1)+NORMSINV((1-$Z$1)/2)*SQRT((AB13*(1-AB13))/Y13),"")</f>
        <v>6.7363957885102858E-3</v>
      </c>
      <c r="AD13" s="4">
        <f>IFERROR(AB13*(1+$AC$1)+NORMSINV($Z$1+(1-$Z$1)/2)*SQRT((AB13*(1-AB13))/Y13),"")</f>
        <v>9.0125444114897146E-3</v>
      </c>
      <c r="AE13" s="5" t="str">
        <f>IF(AND($AA13&lt;=AD13,$AA13&gt;=AC13),"Accept","Reject")</f>
        <v>Accept</v>
      </c>
      <c r="AF13" s="39">
        <f>(AB13-AA13)/AA13</f>
        <v>6.9114797012283527E-2</v>
      </c>
      <c r="AG13" s="25" t="s">
        <v>44</v>
      </c>
      <c r="AH13" s="24">
        <v>1</v>
      </c>
      <c r="AI13" s="23">
        <v>9</v>
      </c>
      <c r="AL13" s="31" t="s">
        <v>22</v>
      </c>
      <c r="AM13" s="31" t="s">
        <v>21</v>
      </c>
      <c r="AN13" s="31" t="s">
        <v>20</v>
      </c>
      <c r="AO13" s="31" t="s">
        <v>19</v>
      </c>
      <c r="AP13" s="31" t="s">
        <v>18</v>
      </c>
      <c r="AQ13" s="31" t="s">
        <v>17</v>
      </c>
      <c r="AR13" s="31" t="s">
        <v>16</v>
      </c>
      <c r="AV13" s="62"/>
    </row>
    <row r="14" spans="1:48" s="10" customFormat="1" ht="15" x14ac:dyDescent="0.25">
      <c r="A14" s="24"/>
      <c r="B14" s="67"/>
      <c r="C14" s="66" t="s">
        <v>50</v>
      </c>
      <c r="D14" s="75">
        <f ca="1">OFFSET($AK$4,MATCH($C14,$X$3:$X$10019,0)+3,3)</f>
        <v>3</v>
      </c>
      <c r="E14" s="74" t="str">
        <f ca="1">OFFSET($AK$4,MATCH($C14,$X$3:$X$10019,0)+3,4)</f>
        <v>Fail</v>
      </c>
      <c r="F14" s="62"/>
      <c r="G14" s="62"/>
      <c r="H14" s="62"/>
      <c r="I14" s="62"/>
      <c r="J14" s="62"/>
      <c r="K14" s="62"/>
      <c r="L14" s="62"/>
      <c r="M14" s="62"/>
      <c r="N14" s="62"/>
      <c r="O14" s="62"/>
      <c r="V14" s="17" t="s">
        <v>14</v>
      </c>
      <c r="W14" s="17" t="s">
        <v>70</v>
      </c>
      <c r="X14" s="2">
        <v>201012</v>
      </c>
      <c r="Y14" s="22">
        <v>246035</v>
      </c>
      <c r="Z14" s="22">
        <v>1610</v>
      </c>
      <c r="AA14" s="3">
        <v>6.5437843999999997E-3</v>
      </c>
      <c r="AB14" s="4">
        <v>7.0589460999999996E-3</v>
      </c>
      <c r="AC14" s="4">
        <f>IFERROR(AB14*(1-$AC$1)+NORMSINV((1-$Z$1)/2)*SQRT((AB14*(1-AB14))/Y14),"")</f>
        <v>6.0222394470862408E-3</v>
      </c>
      <c r="AD14" s="4">
        <f>IFERROR(AB14*(1+$AC$1)+NORMSINV($Z$1+(1-$Z$1)/2)*SQRT((AB14*(1-AB14))/Y14),"")</f>
        <v>8.0956527529137592E-3</v>
      </c>
      <c r="AE14" s="5" t="str">
        <f>IF(AND($AA14&lt;=AD14,$AA14&gt;=AC14),"Accept","Reject")</f>
        <v>Accept</v>
      </c>
      <c r="AF14" s="39">
        <f>(AB14-AA14)/AA14</f>
        <v>7.8725347369329582E-2</v>
      </c>
      <c r="AG14" s="25" t="s">
        <v>44</v>
      </c>
      <c r="AH14" s="24">
        <v>1</v>
      </c>
      <c r="AI14" s="23">
        <v>10</v>
      </c>
      <c r="AK14" s="30" t="s">
        <v>15</v>
      </c>
      <c r="AL14" s="29">
        <f>AVERAGE(AF27:AF30)</f>
        <v>0.12158976821040404</v>
      </c>
      <c r="AM14" s="29">
        <f>STDEV(AF27:AF30)</f>
        <v>1.493160914352651E-2</v>
      </c>
      <c r="AN14" s="17">
        <f>COUNTA(AF27:AF30)</f>
        <v>4</v>
      </c>
      <c r="AO14" s="17">
        <f>RSQ(AB27:AB30,AA27:AA30)</f>
        <v>0.99953488110219135</v>
      </c>
      <c r="AP14" s="27">
        <f>FDIST(AO14/(1-AO14)*(AN14-2),1,(AN14-2))</f>
        <v>2.3258649714365048E-4</v>
      </c>
      <c r="AQ14" s="28">
        <f>AL14/(AM14/SQRT(AN14))</f>
        <v>16.286224350189126</v>
      </c>
      <c r="AR14" s="27">
        <f>TDIST(ABS(AQ14),AN14-2,2)</f>
        <v>3.7489667203430238E-3</v>
      </c>
      <c r="AV14" s="62"/>
    </row>
    <row r="15" spans="1:48" s="10" customFormat="1" ht="15" x14ac:dyDescent="0.25">
      <c r="A15" s="24"/>
      <c r="B15" s="67"/>
      <c r="C15" s="66" t="s">
        <v>59</v>
      </c>
      <c r="D15" s="75">
        <f ca="1">OFFSET($AK$4,MATCH($C15,$X$3:$X$10019,0)+3,3)</f>
        <v>4</v>
      </c>
      <c r="E15" s="74" t="str">
        <f ca="1">OFFSET($AK$4,MATCH($C15,$X$3:$X$10019,0)+3,4)</f>
        <v>Fail</v>
      </c>
      <c r="F15" s="62"/>
      <c r="G15" s="62"/>
      <c r="H15" s="62"/>
      <c r="I15" s="62"/>
      <c r="J15" s="62"/>
      <c r="K15" s="62"/>
      <c r="L15" s="62"/>
      <c r="M15" s="62"/>
      <c r="N15" s="62"/>
      <c r="O15" s="62"/>
      <c r="V15" s="17" t="s">
        <v>14</v>
      </c>
      <c r="W15" s="17" t="s">
        <v>70</v>
      </c>
      <c r="X15" s="2">
        <v>201103</v>
      </c>
      <c r="Y15" s="22">
        <v>244443</v>
      </c>
      <c r="Z15" s="22">
        <v>1555</v>
      </c>
      <c r="AA15" s="3">
        <v>6.3614012000000001E-3</v>
      </c>
      <c r="AB15" s="4">
        <v>6.5523600000000001E-3</v>
      </c>
      <c r="AC15" s="4">
        <f>IFERROR(AB15*(1-$AC$1)+NORMSINV((1-$Z$1)/2)*SQRT((AB15*(1-AB15))/Y15),"")</f>
        <v>5.5772855626725895E-3</v>
      </c>
      <c r="AD15" s="4">
        <f>IFERROR(AB15*(1+$AC$1)+NORMSINV($Z$1+(1-$Z$1)/2)*SQRT((AB15*(1-AB15))/Y15),"")</f>
        <v>7.5274344373274116E-3</v>
      </c>
      <c r="AE15" s="5" t="str">
        <f>IF(AND($AA15&lt;=AD15,$AA15&gt;=AC15),"Accept","Reject")</f>
        <v>Accept</v>
      </c>
      <c r="AF15" s="39">
        <f>(AB15-AA15)/AA15</f>
        <v>3.001835507560819E-2</v>
      </c>
      <c r="AG15" s="25" t="s">
        <v>44</v>
      </c>
      <c r="AH15" s="24">
        <v>1</v>
      </c>
      <c r="AI15" s="23">
        <v>11</v>
      </c>
      <c r="AK15" s="30" t="s">
        <v>14</v>
      </c>
      <c r="AL15" s="29">
        <f>AVERAGE(AF5:AF26)</f>
        <v>-8.6290461636401045E-3</v>
      </c>
      <c r="AM15" s="29">
        <f>STDEV(AF5:AF26)</f>
        <v>0.14215729272250155</v>
      </c>
      <c r="AN15" s="17">
        <f>COUNTA(AF5:AF26)</f>
        <v>22</v>
      </c>
      <c r="AO15" s="17">
        <f>RSQ(AB5:AB26,AA5:AA26)</f>
        <v>0.91822905452930026</v>
      </c>
      <c r="AP15" s="27">
        <f>FDIST(AO15/(1-AO15)*(AN15-2),1,(AN15-2))</f>
        <v>2.4477727973144723E-12</v>
      </c>
      <c r="AQ15" s="28">
        <f>AL15/(AM15/SQRT(AN15))</f>
        <v>-0.28471148643206401</v>
      </c>
      <c r="AR15" s="27">
        <f>TDIST(ABS(AQ15),AN15-2,2)</f>
        <v>0.77879236588950618</v>
      </c>
      <c r="AV15" s="62"/>
    </row>
    <row r="16" spans="1:48" s="10" customFormat="1" x14ac:dyDescent="0.2">
      <c r="A16" s="24"/>
      <c r="B16" s="67"/>
      <c r="C16" s="66" t="s">
        <v>55</v>
      </c>
      <c r="D16" s="75">
        <f ca="1">OFFSET($AK$4,MATCH($C16,$X$3:$X$10019,0)+3,3)</f>
        <v>3</v>
      </c>
      <c r="E16" s="74" t="str">
        <f ca="1">OFFSET($AK$4,MATCH($C16,$X$3:$X$10019,0)+3,4)</f>
        <v>Fail</v>
      </c>
      <c r="F16" s="62"/>
      <c r="G16" s="62"/>
      <c r="H16" s="62"/>
      <c r="I16" s="62"/>
      <c r="J16" s="62"/>
      <c r="K16" s="62"/>
      <c r="L16" s="62"/>
      <c r="M16" s="62"/>
      <c r="N16" s="62"/>
      <c r="O16" s="62"/>
      <c r="V16" s="17" t="s">
        <v>14</v>
      </c>
      <c r="W16" s="17" t="s">
        <v>70</v>
      </c>
      <c r="X16" s="2">
        <v>201106</v>
      </c>
      <c r="Y16" s="22">
        <v>245654</v>
      </c>
      <c r="Z16" s="22">
        <v>1508</v>
      </c>
      <c r="AA16" s="3">
        <v>6.1387153999999996E-3</v>
      </c>
      <c r="AB16" s="4">
        <v>6.1884671999999996E-3</v>
      </c>
      <c r="AC16" s="4">
        <f>IFERROR(AB16*(1-$AC$1)+NORMSINV((1-$Z$1)/2)*SQRT((AB16*(1-AB16))/Y16),"")</f>
        <v>5.2595005096432567E-3</v>
      </c>
      <c r="AD16" s="4">
        <f>IFERROR(AB16*(1+$AC$1)+NORMSINV($Z$1+(1-$Z$1)/2)*SQRT((AB16*(1-AB16))/Y16),"")</f>
        <v>7.1174338903567435E-3</v>
      </c>
      <c r="AE16" s="5" t="str">
        <f>IF(AND($AA16&lt;=AD16,$AA16&gt;=AC16),"Accept","Reject")</f>
        <v>Accept</v>
      </c>
      <c r="AF16" s="39">
        <f>(AB16-AA16)/AA16</f>
        <v>8.104594651838732E-3</v>
      </c>
      <c r="AG16" s="25" t="s">
        <v>44</v>
      </c>
      <c r="AH16" s="24">
        <v>1</v>
      </c>
      <c r="AI16" s="23">
        <v>12</v>
      </c>
      <c r="AV16" s="62"/>
    </row>
    <row r="17" spans="1:48" s="10" customFormat="1" x14ac:dyDescent="0.2">
      <c r="A17" s="24"/>
      <c r="B17" s="24"/>
      <c r="C17" s="24"/>
      <c r="D17" s="24"/>
      <c r="E17" s="24"/>
      <c r="F17" s="62"/>
      <c r="G17" s="62"/>
      <c r="H17" s="62"/>
      <c r="I17" s="62"/>
      <c r="J17" s="62"/>
      <c r="K17" s="62"/>
      <c r="L17" s="62"/>
      <c r="M17" s="62"/>
      <c r="N17" s="62"/>
      <c r="O17" s="62"/>
      <c r="V17" s="17" t="s">
        <v>14</v>
      </c>
      <c r="W17" s="17" t="s">
        <v>70</v>
      </c>
      <c r="X17" s="2">
        <v>201109</v>
      </c>
      <c r="Y17" s="22">
        <v>240312</v>
      </c>
      <c r="Z17" s="22">
        <v>1517</v>
      </c>
      <c r="AA17" s="3">
        <v>6.3126268999999999E-3</v>
      </c>
      <c r="AB17" s="4">
        <v>6.2347390000000004E-3</v>
      </c>
      <c r="AC17" s="4">
        <f>IFERROR(AB17*(1-$AC$1)+NORMSINV((1-$Z$1)/2)*SQRT((AB17*(1-AB17))/Y17),"")</f>
        <v>5.2965544742790971E-3</v>
      </c>
      <c r="AD17" s="4">
        <f>IFERROR(AB17*(1+$AC$1)+NORMSINV($Z$1+(1-$Z$1)/2)*SQRT((AB17*(1-AB17))/Y17),"")</f>
        <v>7.1729235257209046E-3</v>
      </c>
      <c r="AE17" s="5" t="str">
        <f>IF(AND($AA17&lt;=AD17,$AA17&gt;=AC17),"Accept","Reject")</f>
        <v>Accept</v>
      </c>
      <c r="AF17" s="39">
        <f>(AB17-AA17)/AA17</f>
        <v>-1.2338429188647193E-2</v>
      </c>
      <c r="AG17" s="25" t="s">
        <v>44</v>
      </c>
      <c r="AH17" s="24">
        <v>1</v>
      </c>
      <c r="AI17" s="23">
        <v>13</v>
      </c>
      <c r="AV17" s="62"/>
    </row>
    <row r="18" spans="1:48" s="10" customFormat="1" x14ac:dyDescent="0.2">
      <c r="A18" s="24"/>
      <c r="B18" s="67" t="s">
        <v>71</v>
      </c>
      <c r="C18" s="66" t="s">
        <v>64</v>
      </c>
      <c r="D18" s="75">
        <f ca="1">OFFSET($AK$4,MATCH($C18,$X$3:$X$10019,0)+3,3)</f>
        <v>4</v>
      </c>
      <c r="E18" s="74" t="str">
        <f ca="1">OFFSET($AK$4,MATCH($C18,$X$3:$X$10019,0)+3,4)</f>
        <v>Fail</v>
      </c>
      <c r="F18" s="62"/>
      <c r="G18" s="62"/>
      <c r="H18" s="62"/>
      <c r="I18" s="62"/>
      <c r="J18" s="62"/>
      <c r="K18" s="62"/>
      <c r="L18" s="62"/>
      <c r="M18" s="62"/>
      <c r="N18" s="62"/>
      <c r="O18" s="62"/>
      <c r="V18" s="17" t="s">
        <v>14</v>
      </c>
      <c r="W18" s="17" t="s">
        <v>70</v>
      </c>
      <c r="X18" s="2">
        <v>201112</v>
      </c>
      <c r="Y18" s="22">
        <v>238450</v>
      </c>
      <c r="Z18" s="22">
        <v>1584</v>
      </c>
      <c r="AA18" s="3">
        <v>6.6429020999999996E-3</v>
      </c>
      <c r="AB18" s="4">
        <v>6.0228723E-3</v>
      </c>
      <c r="AC18" s="4">
        <f>IFERROR(AB18*(1-$AC$1)+NORMSINV((1-$Z$1)/2)*SQRT((AB18*(1-AB18))/Y18),"")</f>
        <v>5.1100294086664855E-3</v>
      </c>
      <c r="AD18" s="4">
        <f>IFERROR(AB18*(1+$AC$1)+NORMSINV($Z$1+(1-$Z$1)/2)*SQRT((AB18*(1-AB18))/Y18),"")</f>
        <v>6.9357151913335153E-3</v>
      </c>
      <c r="AE18" s="5" t="str">
        <f>IF(AND($AA18&lt;=AD18,$AA18&gt;=AC18),"Accept","Reject")</f>
        <v>Accept</v>
      </c>
      <c r="AF18" s="39">
        <f>(AB18-AA18)/AA18</f>
        <v>-9.3337187672839508E-2</v>
      </c>
      <c r="AG18" s="25" t="s">
        <v>44</v>
      </c>
      <c r="AH18" s="24">
        <v>1</v>
      </c>
      <c r="AI18" s="23">
        <v>14</v>
      </c>
      <c r="AN18" s="24">
        <v>2</v>
      </c>
      <c r="AO18" s="10">
        <v>18</v>
      </c>
      <c r="AV18" s="62"/>
    </row>
    <row r="19" spans="1:48" s="10" customFormat="1" x14ac:dyDescent="0.2">
      <c r="A19" s="24"/>
      <c r="B19" s="67"/>
      <c r="C19" s="66" t="s">
        <v>60</v>
      </c>
      <c r="D19" s="75">
        <f ca="1">OFFSET($AK$4,MATCH($C19,$X$3:$X$10019,0)+3,3)</f>
        <v>4</v>
      </c>
      <c r="E19" s="74" t="str">
        <f ca="1">OFFSET($AK$4,MATCH($C19,$X$3:$X$10019,0)+3,4)</f>
        <v>Fail</v>
      </c>
      <c r="F19" s="62"/>
      <c r="G19" s="62"/>
      <c r="H19" s="62"/>
      <c r="I19" s="62"/>
      <c r="J19" s="62"/>
      <c r="K19" s="62"/>
      <c r="L19" s="62"/>
      <c r="M19" s="62"/>
      <c r="N19" s="62"/>
      <c r="O19" s="62"/>
      <c r="V19" s="17" t="s">
        <v>14</v>
      </c>
      <c r="W19" s="17" t="s">
        <v>70</v>
      </c>
      <c r="X19" s="2">
        <v>201203</v>
      </c>
      <c r="Y19" s="22">
        <v>236364</v>
      </c>
      <c r="Z19" s="22">
        <v>1686</v>
      </c>
      <c r="AA19" s="3">
        <v>7.1330658999999999E-3</v>
      </c>
      <c r="AB19" s="4">
        <v>5.9806321999999997E-3</v>
      </c>
      <c r="AC19" s="4">
        <f>IFERROR(AB19*(1-$AC$1)+NORMSINV((1-$Z$1)/2)*SQRT((AB19*(1-AB19))/Y19),"")</f>
        <v>5.0717350666663651E-3</v>
      </c>
      <c r="AD19" s="4">
        <f>IFERROR(AB19*(1+$AC$1)+NORMSINV($Z$1+(1-$Z$1)/2)*SQRT((AB19*(1-AB19))/Y19),"")</f>
        <v>6.8895293333336343E-3</v>
      </c>
      <c r="AE19" s="5" t="str">
        <f>IF(AND($AA19&lt;=AD19,$AA19&gt;=AC19),"Accept","Reject")</f>
        <v>Reject</v>
      </c>
      <c r="AF19" s="39">
        <f>(AB19-AA19)/AA19</f>
        <v>-0.16156218324016888</v>
      </c>
      <c r="AG19" s="25" t="s">
        <v>44</v>
      </c>
      <c r="AH19" s="24">
        <v>1</v>
      </c>
      <c r="AI19" s="23">
        <v>15</v>
      </c>
      <c r="AN19" s="24" t="s">
        <v>25</v>
      </c>
      <c r="AV19" s="62"/>
    </row>
    <row r="20" spans="1:48" s="10" customFormat="1" x14ac:dyDescent="0.2">
      <c r="A20" s="24"/>
      <c r="B20" s="67"/>
      <c r="C20" s="66" t="s">
        <v>70</v>
      </c>
      <c r="D20" s="75">
        <f ca="1">OFFSET($AK$4,MATCH($C20,$X$3:$X$10019,0)+3,3)</f>
        <v>4</v>
      </c>
      <c r="E20" s="74" t="str">
        <f ca="1">OFFSET($AK$4,MATCH($C20,$X$3:$X$10019,0)+3,4)</f>
        <v>Fail</v>
      </c>
      <c r="F20" s="62"/>
      <c r="G20" s="62"/>
      <c r="H20" s="62"/>
      <c r="I20" s="62"/>
      <c r="J20" s="62"/>
      <c r="K20" s="62"/>
      <c r="L20" s="62"/>
      <c r="M20" s="62"/>
      <c r="N20" s="62"/>
      <c r="O20" s="62"/>
      <c r="V20" s="17" t="s">
        <v>14</v>
      </c>
      <c r="W20" s="17" t="s">
        <v>70</v>
      </c>
      <c r="X20" s="2">
        <v>201206</v>
      </c>
      <c r="Y20" s="22">
        <v>246633</v>
      </c>
      <c r="Z20" s="22">
        <v>1853</v>
      </c>
      <c r="AA20" s="3">
        <v>7.5131876000000004E-3</v>
      </c>
      <c r="AB20" s="4">
        <v>5.910368E-3</v>
      </c>
      <c r="AC20" s="4">
        <f>IFERROR(AB20*(1-$AC$1)+NORMSINV((1-$Z$1)/2)*SQRT((AB20*(1-AB20))/Y20),"")</f>
        <v>5.0168192524596925E-3</v>
      </c>
      <c r="AD20" s="4">
        <f>IFERROR(AB20*(1+$AC$1)+NORMSINV($Z$1+(1-$Z$1)/2)*SQRT((AB20*(1-AB20))/Y20),"")</f>
        <v>6.8039167475403084E-3</v>
      </c>
      <c r="AE20" s="5" t="str">
        <f>IF(AND($AA20&lt;=AD20,$AA20&gt;=AC20),"Accept","Reject")</f>
        <v>Reject</v>
      </c>
      <c r="AF20" s="39">
        <f>(AB20-AA20)/AA20</f>
        <v>-0.2133341645828197</v>
      </c>
      <c r="AG20" s="25" t="s">
        <v>44</v>
      </c>
      <c r="AH20" s="24">
        <v>1</v>
      </c>
      <c r="AI20" s="23">
        <v>16</v>
      </c>
      <c r="AV20" s="62"/>
    </row>
    <row r="21" spans="1:48" s="10" customFormat="1" x14ac:dyDescent="0.2">
      <c r="A21" s="24"/>
      <c r="B21" s="67"/>
      <c r="C21" s="66" t="s">
        <v>65</v>
      </c>
      <c r="D21" s="75">
        <f ca="1">OFFSET($AK$4,MATCH($C21,$X$3:$X$10019,0)+3,3)</f>
        <v>4</v>
      </c>
      <c r="E21" s="74" t="str">
        <f ca="1">OFFSET($AK$4,MATCH($C21,$X$3:$X$10019,0)+3,4)</f>
        <v>Fail</v>
      </c>
      <c r="F21" s="62"/>
      <c r="G21" s="62"/>
      <c r="H21" s="62"/>
      <c r="I21" s="62"/>
      <c r="J21" s="62"/>
      <c r="K21" s="62"/>
      <c r="L21" s="62"/>
      <c r="M21" s="62"/>
      <c r="N21" s="62"/>
      <c r="O21" s="62"/>
      <c r="V21" s="17" t="s">
        <v>14</v>
      </c>
      <c r="W21" s="17" t="s">
        <v>70</v>
      </c>
      <c r="X21" s="2">
        <v>201209</v>
      </c>
      <c r="Y21" s="22">
        <v>256205</v>
      </c>
      <c r="Z21" s="22">
        <v>2026</v>
      </c>
      <c r="AA21" s="3">
        <v>7.9077300999999996E-3</v>
      </c>
      <c r="AB21" s="4">
        <v>5.9243684999999999E-3</v>
      </c>
      <c r="AC21" s="4">
        <f>IFERROR(AB21*(1-$AC$1)+NORMSINV((1-$Z$1)/2)*SQRT((AB21*(1-AB21))/Y21),"")</f>
        <v>5.0347752854822203E-3</v>
      </c>
      <c r="AD21" s="4">
        <f>IFERROR(AB21*(1+$AC$1)+NORMSINV($Z$1+(1-$Z$1)/2)*SQRT((AB21*(1-AB21))/Y21),"")</f>
        <v>6.8139617145177803E-3</v>
      </c>
      <c r="AE21" s="5" t="str">
        <f>IF(AND($AA21&lt;=AD21,$AA21&gt;=AC21),"Accept","Reject")</f>
        <v>Reject</v>
      </c>
      <c r="AF21" s="39">
        <f>(AB21-AA21)/AA21</f>
        <v>-0.25081301143548129</v>
      </c>
      <c r="AG21" s="25" t="s">
        <v>44</v>
      </c>
      <c r="AH21" s="24">
        <v>1</v>
      </c>
      <c r="AI21" s="23">
        <v>17</v>
      </c>
      <c r="AV21" s="62"/>
    </row>
    <row r="22" spans="1:48" s="10" customFormat="1" x14ac:dyDescent="0.2">
      <c r="A22" s="24"/>
      <c r="B22" s="24"/>
      <c r="C22" s="24"/>
      <c r="D22" s="24"/>
      <c r="E22" s="24"/>
      <c r="F22" s="62"/>
      <c r="G22" s="62"/>
      <c r="H22" s="62"/>
      <c r="I22" s="62"/>
      <c r="J22" s="62"/>
      <c r="K22" s="62"/>
      <c r="L22" s="62"/>
      <c r="M22" s="62"/>
      <c r="N22" s="62"/>
      <c r="O22" s="62"/>
      <c r="V22" s="17" t="s">
        <v>14</v>
      </c>
      <c r="W22" s="17" t="s">
        <v>70</v>
      </c>
      <c r="X22" s="2">
        <v>201212</v>
      </c>
      <c r="Y22" s="22">
        <v>265026</v>
      </c>
      <c r="Z22" s="22">
        <v>2024</v>
      </c>
      <c r="AA22" s="3">
        <v>7.6369866000000003E-3</v>
      </c>
      <c r="AB22" s="4">
        <v>6.0156688000000003E-3</v>
      </c>
      <c r="AC22" s="4">
        <f>IFERROR(AB22*(1-$AC$1)+NORMSINV((1-$Z$1)/2)*SQRT((AB22*(1-AB22))/Y22),"")</f>
        <v>5.1197034300234532E-3</v>
      </c>
      <c r="AD22" s="4">
        <f>IFERROR(AB22*(1+$AC$1)+NORMSINV($Z$1+(1-$Z$1)/2)*SQRT((AB22*(1-AB22))/Y22),"")</f>
        <v>6.9116341699765483E-3</v>
      </c>
      <c r="AE22" s="5" t="str">
        <f>IF(AND($AA22&lt;=AD22,$AA22&gt;=AC22),"Accept","Reject")</f>
        <v>Reject</v>
      </c>
      <c r="AF22" s="39">
        <f>(AB22-AA22)/AA22</f>
        <v>-0.21229810721417267</v>
      </c>
      <c r="AG22" s="25" t="s">
        <v>44</v>
      </c>
      <c r="AH22" s="24">
        <v>1</v>
      </c>
      <c r="AI22" s="23">
        <v>18</v>
      </c>
      <c r="AV22" s="62"/>
    </row>
    <row r="23" spans="1:48" s="10" customFormat="1" x14ac:dyDescent="0.2">
      <c r="F23" s="62"/>
      <c r="G23" s="62"/>
      <c r="H23" s="62"/>
      <c r="I23" s="62"/>
      <c r="J23" s="62"/>
      <c r="K23" s="62"/>
      <c r="L23" s="62"/>
      <c r="M23" s="62"/>
      <c r="N23" s="62"/>
      <c r="O23" s="62"/>
      <c r="V23" s="17" t="s">
        <v>14</v>
      </c>
      <c r="W23" s="17" t="s">
        <v>70</v>
      </c>
      <c r="X23" s="2">
        <v>201303</v>
      </c>
      <c r="Y23" s="22">
        <v>279849</v>
      </c>
      <c r="Z23" s="22">
        <v>2002</v>
      </c>
      <c r="AA23" s="3">
        <v>7.1538579999999999E-3</v>
      </c>
      <c r="AB23" s="4">
        <v>6.0154305000000002E-3</v>
      </c>
      <c r="AC23" s="4">
        <f>IFERROR(AB23*(1-$AC$1)+NORMSINV((1-$Z$1)/2)*SQRT((AB23*(1-AB23))/Y23),"")</f>
        <v>5.1273975015050759E-3</v>
      </c>
      <c r="AD23" s="4">
        <f>IFERROR(AB23*(1+$AC$1)+NORMSINV($Z$1+(1-$Z$1)/2)*SQRT((AB23*(1-AB23))/Y23),"")</f>
        <v>6.9034634984949245E-3</v>
      </c>
      <c r="AE23" s="5" t="str">
        <f>IF(AND($AA23&lt;=AD23,$AA23&gt;=AC23),"Accept","Reject")</f>
        <v>Reject</v>
      </c>
      <c r="AF23" s="39">
        <f>(AB23-AA23)/AA23</f>
        <v>-0.15913476336824128</v>
      </c>
      <c r="AG23" s="25" t="s">
        <v>44</v>
      </c>
      <c r="AH23" s="24">
        <v>1</v>
      </c>
      <c r="AI23" s="23">
        <v>19</v>
      </c>
      <c r="AV23" s="62"/>
    </row>
    <row r="24" spans="1:48" s="10" customFormat="1" x14ac:dyDescent="0.2">
      <c r="M24" s="62"/>
      <c r="N24" s="62"/>
      <c r="O24" s="62"/>
      <c r="V24" s="17" t="s">
        <v>14</v>
      </c>
      <c r="W24" s="17" t="s">
        <v>70</v>
      </c>
      <c r="X24" s="2">
        <v>201306</v>
      </c>
      <c r="Y24" s="22">
        <v>287396</v>
      </c>
      <c r="Z24" s="22">
        <v>1841</v>
      </c>
      <c r="AA24" s="3">
        <v>6.4057955000000003E-3</v>
      </c>
      <c r="AB24" s="4">
        <v>6.0099098999999998E-3</v>
      </c>
      <c r="AC24" s="4">
        <f>IFERROR(AB24*(1-$AC$1)+NORMSINV((1-$Z$1)/2)*SQRT((AB24*(1-AB24))/Y24),"")</f>
        <v>5.1263445587228463E-3</v>
      </c>
      <c r="AD24" s="4">
        <f>IFERROR(AB24*(1+$AC$1)+NORMSINV($Z$1+(1-$Z$1)/2)*SQRT((AB24*(1-AB24))/Y24),"")</f>
        <v>6.8934752412771541E-3</v>
      </c>
      <c r="AE24" s="5" t="str">
        <f>IF(AND($AA24&lt;=AD24,$AA24&gt;=AC24),"Accept","Reject")</f>
        <v>Accept</v>
      </c>
      <c r="AF24" s="39">
        <f>(AB24-AA24)/AA24</f>
        <v>-6.1801161151647833E-2</v>
      </c>
      <c r="AG24" s="25" t="s">
        <v>44</v>
      </c>
      <c r="AH24" s="24">
        <v>1</v>
      </c>
      <c r="AI24" s="23">
        <v>20</v>
      </c>
      <c r="AV24" s="62"/>
    </row>
    <row r="25" spans="1:48" s="10" customFormat="1" x14ac:dyDescent="0.2">
      <c r="C25" s="73" t="s">
        <v>77</v>
      </c>
      <c r="D25" s="72">
        <v>0.05</v>
      </c>
      <c r="M25" s="62"/>
      <c r="N25" s="62"/>
      <c r="O25" s="62"/>
      <c r="V25" s="17" t="s">
        <v>14</v>
      </c>
      <c r="W25" s="17" t="s">
        <v>70</v>
      </c>
      <c r="X25" s="2">
        <v>201309</v>
      </c>
      <c r="Y25" s="22">
        <v>296478</v>
      </c>
      <c r="Z25" s="22">
        <v>1664</v>
      </c>
      <c r="AA25" s="3">
        <v>5.6125580999999997E-3</v>
      </c>
      <c r="AB25" s="4">
        <v>5.9327308999999996E-3</v>
      </c>
      <c r="AC25" s="4">
        <f>IFERROR(AB25*(1-$AC$1)+NORMSINV((1-$Z$1)/2)*SQRT((AB25*(1-AB25))/Y25),"")</f>
        <v>5.0630266049643199E-3</v>
      </c>
      <c r="AD25" s="4">
        <f>IFERROR(AB25*(1+$AC$1)+NORMSINV($Z$1+(1-$Z$1)/2)*SQRT((AB25*(1-AB25))/Y25),"")</f>
        <v>6.8024351950356802E-3</v>
      </c>
      <c r="AE25" s="5" t="str">
        <f>IF(AND($AA25&lt;=AD25,$AA25&gt;=AC25),"Accept","Reject")</f>
        <v>Accept</v>
      </c>
      <c r="AF25" s="39">
        <f>(AB25-AA25)/AA25</f>
        <v>5.7045788087253822E-2</v>
      </c>
      <c r="AG25" s="25" t="s">
        <v>44</v>
      </c>
      <c r="AH25" s="24">
        <v>1</v>
      </c>
      <c r="AI25" s="23">
        <v>21</v>
      </c>
      <c r="AV25" s="62"/>
    </row>
    <row r="26" spans="1:48" s="10" customFormat="1" x14ac:dyDescent="0.2">
      <c r="D26" s="10">
        <v>4</v>
      </c>
      <c r="E26" s="10">
        <f>D26+1</f>
        <v>5</v>
      </c>
      <c r="F26" s="10">
        <f>E26+1</f>
        <v>6</v>
      </c>
      <c r="G26" s="10">
        <f>F26+1</f>
        <v>7</v>
      </c>
      <c r="H26" s="10">
        <v>4</v>
      </c>
      <c r="I26" s="10">
        <f>H26+1</f>
        <v>5</v>
      </c>
      <c r="J26" s="10">
        <f>I26+1</f>
        <v>6</v>
      </c>
      <c r="K26" s="10">
        <f>J26+1</f>
        <v>7</v>
      </c>
      <c r="M26" s="62"/>
      <c r="N26" s="62"/>
      <c r="O26" s="62"/>
      <c r="V26" s="17" t="s">
        <v>14</v>
      </c>
      <c r="W26" s="17" t="s">
        <v>70</v>
      </c>
      <c r="X26" s="2">
        <v>201312</v>
      </c>
      <c r="Y26" s="22">
        <v>309132</v>
      </c>
      <c r="Z26" s="22">
        <v>1596</v>
      </c>
      <c r="AA26" s="3">
        <v>5.1628430999999999E-3</v>
      </c>
      <c r="AB26" s="4">
        <v>5.5985345000000002E-3</v>
      </c>
      <c r="AC26" s="4">
        <f>IFERROR(AB26*(1-$AC$1)+NORMSINV((1-$Z$1)/2)*SQRT((AB26*(1-AB26))/Y26),"")</f>
        <v>4.7756577838370265E-3</v>
      </c>
      <c r="AD26" s="4">
        <f>IFERROR(AB26*(1+$AC$1)+NORMSINV($Z$1+(1-$Z$1)/2)*SQRT((AB26*(1-AB26))/Y26),"")</f>
        <v>6.4214112161629748E-3</v>
      </c>
      <c r="AE26" s="5" t="str">
        <f>IF(AND($AA26&lt;=AD26,$AA26&gt;=AC26),"Accept","Reject")</f>
        <v>Accept</v>
      </c>
      <c r="AF26" s="39">
        <f>(AB26-AA26)/AA26</f>
        <v>8.4389820019903444E-2</v>
      </c>
      <c r="AG26" s="25" t="s">
        <v>44</v>
      </c>
      <c r="AH26" s="24">
        <v>1</v>
      </c>
      <c r="AI26" s="23">
        <v>22</v>
      </c>
      <c r="AV26" s="62"/>
    </row>
    <row r="27" spans="1:48" s="10" customFormat="1" x14ac:dyDescent="0.2">
      <c r="B27" s="24"/>
      <c r="D27" s="71" t="s">
        <v>76</v>
      </c>
      <c r="E27" s="71"/>
      <c r="F27" s="71"/>
      <c r="G27" s="71"/>
      <c r="H27" s="71" t="s">
        <v>13</v>
      </c>
      <c r="I27" s="71"/>
      <c r="J27" s="71"/>
      <c r="K27" s="71"/>
      <c r="M27" s="62"/>
      <c r="N27" s="62"/>
      <c r="O27" s="62"/>
      <c r="V27" s="17" t="s">
        <v>14</v>
      </c>
      <c r="W27" s="17" t="s">
        <v>70</v>
      </c>
      <c r="X27" s="2">
        <v>201403</v>
      </c>
      <c r="Y27" s="22">
        <v>320151</v>
      </c>
      <c r="Z27" s="22">
        <v>1556</v>
      </c>
      <c r="AA27" s="3">
        <v>4.8602065999999999E-3</v>
      </c>
      <c r="AB27" s="4">
        <v>5.35886E-3</v>
      </c>
      <c r="AC27" s="4">
        <f>IFERROR(AB27*(1-$AC$1)+NORMSINV((1-$Z$1)/2)*SQRT((AB27*(1-AB27))/Y27),"")</f>
        <v>4.5700790980972104E-3</v>
      </c>
      <c r="AD27" s="4">
        <f>IFERROR(AB27*(1+$AC$1)+NORMSINV($Z$1+(1-$Z$1)/2)*SQRT((AB27*(1-AB27))/Y27),"")</f>
        <v>6.1476409019027897E-3</v>
      </c>
      <c r="AE27" s="5" t="str">
        <f>IF(AND($AA27&lt;=AD27,$AA27&gt;=AC27),"Accept","Reject")</f>
        <v>Accept</v>
      </c>
      <c r="AF27" s="39">
        <f>(AB27-AA27)/AA27</f>
        <v>0.10259921872457028</v>
      </c>
      <c r="AG27" s="25" t="s">
        <v>44</v>
      </c>
      <c r="AH27" s="24">
        <v>1</v>
      </c>
      <c r="AI27" s="23">
        <v>23</v>
      </c>
      <c r="AV27" s="62"/>
    </row>
    <row r="28" spans="1:48" s="10" customFormat="1" x14ac:dyDescent="0.2">
      <c r="B28" s="24"/>
      <c r="C28" s="70" t="s">
        <v>75</v>
      </c>
      <c r="D28" s="69" t="s">
        <v>19</v>
      </c>
      <c r="E28" s="69" t="s">
        <v>16</v>
      </c>
      <c r="F28" s="69" t="s">
        <v>74</v>
      </c>
      <c r="G28" s="69" t="s">
        <v>16</v>
      </c>
      <c r="H28" s="69" t="s">
        <v>19</v>
      </c>
      <c r="I28" s="69" t="s">
        <v>16</v>
      </c>
      <c r="J28" s="69" t="s">
        <v>74</v>
      </c>
      <c r="K28" s="69" t="s">
        <v>16</v>
      </c>
      <c r="M28" s="62"/>
      <c r="N28" s="62"/>
      <c r="O28" s="62"/>
      <c r="V28" s="17" t="s">
        <v>14</v>
      </c>
      <c r="W28" s="17" t="s">
        <v>70</v>
      </c>
      <c r="X28" s="2">
        <v>201406</v>
      </c>
      <c r="Y28" s="22">
        <v>332193</v>
      </c>
      <c r="Z28" s="22">
        <v>1497</v>
      </c>
      <c r="AA28" s="3">
        <v>4.5064164999999998E-3</v>
      </c>
      <c r="AB28" s="4">
        <v>5.0397912999999997E-3</v>
      </c>
      <c r="AC28" s="4">
        <f>IFERROR(AB28*(1-$AC$1)+NORMSINV((1-$Z$1)/2)*SQRT((AB28*(1-AB28))/Y28),"")</f>
        <v>4.295009119035585E-3</v>
      </c>
      <c r="AD28" s="4">
        <f>IFERROR(AB28*(1+$AC$1)+NORMSINV($Z$1+(1-$Z$1)/2)*SQRT((AB28*(1-AB28))/Y28),"")</f>
        <v>5.7845734809644144E-3</v>
      </c>
      <c r="AE28" s="5" t="str">
        <f>IF(AND($AA28&lt;=AD28,$AA28&gt;=AC28),"Accept","Reject")</f>
        <v>Accept</v>
      </c>
      <c r="AF28" s="39">
        <f>(AB28-AA28)/AA28</f>
        <v>0.11835896659796091</v>
      </c>
      <c r="AG28" s="25" t="s">
        <v>44</v>
      </c>
      <c r="AH28" s="24">
        <v>1</v>
      </c>
      <c r="AI28" s="23">
        <v>24</v>
      </c>
      <c r="AV28" s="62"/>
    </row>
    <row r="29" spans="1:48" s="10" customFormat="1" x14ac:dyDescent="0.2">
      <c r="B29" s="67" t="s">
        <v>73</v>
      </c>
      <c r="C29" s="66" t="s">
        <v>43</v>
      </c>
      <c r="D29" s="65">
        <f ca="1">OFFSET($AK$4,MATCH($C29,$X$3:$X$10019,0)+10,D$26)</f>
        <v>0.82929626947888446</v>
      </c>
      <c r="E29" s="64">
        <f ca="1">OFFSET($AK$4,MATCH($C29,$X$3:$X$10019,0)+10,E$26)</f>
        <v>4.0280316877458535E-9</v>
      </c>
      <c r="F29" s="65">
        <f ca="1">OFFSET($AK$4,MATCH($C29,$X$3:$X$10019,0)+10,F$26)</f>
        <v>2.6384895009861413</v>
      </c>
      <c r="G29" s="64">
        <f ca="1">OFFSET($AK$4,MATCH($C29,$X$3:$X$10019,0)+10,G$26)</f>
        <v>1.5755798811173387E-2</v>
      </c>
      <c r="H29" s="65">
        <f ca="1">OFFSET($AK$4,MATCH($C29,$X$3:$X$10019,0)+9,H$26)</f>
        <v>0.99808838414876033</v>
      </c>
      <c r="I29" s="64">
        <f ca="1">OFFSET($AK$4,MATCH($C29,$X$3:$X$10019,0)+9,I$26)</f>
        <v>9.5626514705145931E-4</v>
      </c>
      <c r="J29" s="65">
        <f ca="1">OFFSET($AK$4,MATCH($C29,$X$3:$X$10019,0)+9,J$26)</f>
        <v>6.0569270830475466</v>
      </c>
      <c r="K29" s="64">
        <f ca="1">OFFSET($AK$4,MATCH($C29,$X$3:$X$10019,0)+9,K$26)</f>
        <v>2.6191908071785171E-2</v>
      </c>
      <c r="M29" s="62"/>
      <c r="N29" s="62"/>
      <c r="O29" s="62"/>
      <c r="V29" s="17" t="s">
        <v>14</v>
      </c>
      <c r="W29" s="17" t="s">
        <v>70</v>
      </c>
      <c r="X29" s="2">
        <v>201409</v>
      </c>
      <c r="Y29" s="22">
        <v>342613</v>
      </c>
      <c r="Z29" s="22">
        <v>1457</v>
      </c>
      <c r="AA29" s="3">
        <v>4.2526114999999996E-3</v>
      </c>
      <c r="AB29" s="4">
        <v>4.7954844000000002E-3</v>
      </c>
      <c r="AC29" s="4">
        <f>IFERROR(AB29*(1-$AC$1)+NORMSINV((1-$Z$1)/2)*SQRT((AB29*(1-AB29))/Y29),"")</f>
        <v>4.0846130844120693E-3</v>
      </c>
      <c r="AD29" s="4">
        <f>IFERROR(AB29*(1+$AC$1)+NORMSINV($Z$1+(1-$Z$1)/2)*SQRT((AB29*(1-AB29))/Y29),"")</f>
        <v>5.5063557155879319E-3</v>
      </c>
      <c r="AE29" s="5" t="str">
        <f>IF(AND($AA29&lt;=AD29,$AA29&gt;=AC29),"Accept","Reject")</f>
        <v>Accept</v>
      </c>
      <c r="AF29" s="39">
        <f>(AB29-AA29)/AA29</f>
        <v>0.12765635892204133</v>
      </c>
      <c r="AG29" s="25" t="s">
        <v>44</v>
      </c>
      <c r="AH29" s="24">
        <v>1</v>
      </c>
      <c r="AI29" s="23">
        <v>25</v>
      </c>
      <c r="AV29" s="62"/>
    </row>
    <row r="30" spans="1:48" s="10" customFormat="1" x14ac:dyDescent="0.2">
      <c r="B30" s="67"/>
      <c r="C30" s="66" t="s">
        <v>11</v>
      </c>
      <c r="D30" s="65">
        <f ca="1">OFFSET($AK$4,MATCH($C30,$X$3:$X$10019,0)+10,D$26)</f>
        <v>0.18960675690043563</v>
      </c>
      <c r="E30" s="64">
        <f ca="1">OFFSET($AK$4,MATCH($C30,$X$3:$X$10019,0)+10,E$26)</f>
        <v>4.2812792534433319E-2</v>
      </c>
      <c r="F30" s="65">
        <f ca="1">OFFSET($AK$4,MATCH($C30,$X$3:$X$10019,0)+10,F$26)</f>
        <v>-2.359322285140296</v>
      </c>
      <c r="G30" s="64">
        <f ca="1">OFFSET($AK$4,MATCH($C30,$X$3:$X$10019,0)+10,G$26)</f>
        <v>2.8588221709566257E-2</v>
      </c>
      <c r="H30" s="65">
        <f ca="1">OFFSET($AK$4,MATCH($C30,$X$3:$X$10019,0)+9,H$26)</f>
        <v>0.84511425415748476</v>
      </c>
      <c r="I30" s="64">
        <f ca="1">OFFSET($AK$4,MATCH($C30,$X$3:$X$10019,0)+9,I$26)</f>
        <v>8.0699040481270121E-2</v>
      </c>
      <c r="J30" s="65">
        <f ca="1">OFFSET($AK$4,MATCH($C30,$X$3:$X$10019,0)+9,J$26)</f>
        <v>-5.7028110938754537</v>
      </c>
      <c r="K30" s="64">
        <f ca="1">OFFSET($AK$4,MATCH($C30,$X$3:$X$10019,0)+9,K$26)</f>
        <v>2.9399144743330594E-2</v>
      </c>
      <c r="M30" s="62"/>
      <c r="N30" s="62"/>
      <c r="O30" s="62"/>
      <c r="V30" s="17" t="s">
        <v>14</v>
      </c>
      <c r="W30" s="17" t="s">
        <v>70</v>
      </c>
      <c r="X30" s="2">
        <v>201412</v>
      </c>
      <c r="Y30" s="22">
        <v>354384</v>
      </c>
      <c r="Z30" s="22">
        <v>1462</v>
      </c>
      <c r="AA30" s="3">
        <v>4.1254684000000003E-3</v>
      </c>
      <c r="AB30" s="4">
        <v>4.6937291000000003E-3</v>
      </c>
      <c r="AC30" s="4">
        <f>IFERROR(AB30*(1-$AC$1)+NORMSINV((1-$Z$1)/2)*SQRT((AB30*(1-AB30))/Y30),"")</f>
        <v>3.9993220455943352E-3</v>
      </c>
      <c r="AD30" s="4">
        <f>IFERROR(AB30*(1+$AC$1)+NORMSINV($Z$1+(1-$Z$1)/2)*SQRT((AB30*(1-AB30))/Y30),"")</f>
        <v>5.3881361544056662E-3</v>
      </c>
      <c r="AE30" s="5" t="str">
        <f>IF(AND($AA30&lt;=AD30,$AA30&gt;=AC30),"Accept","Reject")</f>
        <v>Accept</v>
      </c>
      <c r="AF30" s="39">
        <f>(AB30-AA30)/AA30</f>
        <v>0.13774452859704364</v>
      </c>
      <c r="AG30" s="20" t="s">
        <v>44</v>
      </c>
      <c r="AH30" s="19">
        <v>1</v>
      </c>
      <c r="AI30" s="18">
        <v>26</v>
      </c>
      <c r="AV30" s="62"/>
    </row>
    <row r="31" spans="1:48" s="10" customFormat="1" x14ac:dyDescent="0.2">
      <c r="B31" s="67"/>
      <c r="C31" s="66"/>
      <c r="D31" s="65"/>
      <c r="E31" s="64"/>
      <c r="F31" s="65"/>
      <c r="G31" s="64"/>
      <c r="H31" s="65"/>
      <c r="I31" s="64"/>
      <c r="J31" s="65"/>
      <c r="K31" s="64"/>
      <c r="M31" s="62"/>
      <c r="N31" s="62"/>
      <c r="O31" s="62"/>
      <c r="V31" s="53" t="s">
        <v>13</v>
      </c>
      <c r="W31" s="53" t="s">
        <v>70</v>
      </c>
      <c r="X31" s="59">
        <v>201503</v>
      </c>
      <c r="Y31" s="57">
        <v>357263</v>
      </c>
      <c r="Z31" s="57">
        <v>1439</v>
      </c>
      <c r="AA31" s="63">
        <v>4.0278450000000004E-3</v>
      </c>
      <c r="AB31" s="55">
        <v>4.6376793999999997E-3</v>
      </c>
      <c r="AC31" s="55">
        <f>IFERROR(AB31*(1-$AC$1)+NORMSINV((1-$Z$1)/2)*SQRT((AB31*(1-AB31))/Y31),"")</f>
        <v>3.9511218002059555E-3</v>
      </c>
      <c r="AD31" s="55">
        <f>IFERROR(AB31*(1+$AC$1)+NORMSINV($Z$1+(1-$Z$1)/2)*SQRT((AB31*(1-AB31))/Y31),"")</f>
        <v>5.324236999794044E-3</v>
      </c>
      <c r="AE31" s="54" t="str">
        <f>IF(AND($AA31&lt;=AD31,$AA31&gt;=AC31),"Accept","Reject")</f>
        <v>Accept</v>
      </c>
      <c r="AF31" s="39">
        <f>(AB31-AA31)/AA31</f>
        <v>0.15140463448816904</v>
      </c>
      <c r="AG31" s="24"/>
      <c r="AH31" s="24"/>
      <c r="AI31" s="24"/>
      <c r="AV31" s="62"/>
    </row>
    <row r="32" spans="1:48" s="10" customFormat="1" x14ac:dyDescent="0.2">
      <c r="B32" s="67"/>
      <c r="C32" s="66"/>
      <c r="D32" s="65"/>
      <c r="E32" s="64"/>
      <c r="F32" s="65"/>
      <c r="G32" s="64"/>
      <c r="H32" s="65"/>
      <c r="I32" s="64"/>
      <c r="J32" s="65"/>
      <c r="K32" s="64"/>
      <c r="M32" s="62"/>
      <c r="N32" s="62"/>
      <c r="O32" s="62"/>
      <c r="V32" s="53" t="s">
        <v>13</v>
      </c>
      <c r="W32" s="53" t="s">
        <v>70</v>
      </c>
      <c r="X32" s="59">
        <v>201506</v>
      </c>
      <c r="Y32" s="57">
        <v>350652</v>
      </c>
      <c r="Z32" s="57">
        <v>1380</v>
      </c>
      <c r="AA32" s="63">
        <v>3.9355257999999999E-3</v>
      </c>
      <c r="AB32" s="55">
        <v>4.7033596E-3</v>
      </c>
      <c r="AC32" s="55">
        <f>IFERROR(AB32*(1-$AC$1)+NORMSINV((1-$Z$1)/2)*SQRT((AB32*(1-AB32))/Y32),"")</f>
        <v>4.0065642713828717E-3</v>
      </c>
      <c r="AD32" s="55">
        <f>IFERROR(AB32*(1+$AC$1)+NORMSINV($Z$1+(1-$Z$1)/2)*SQRT((AB32*(1-AB32))/Y32),"")</f>
        <v>5.4001549286171284E-3</v>
      </c>
      <c r="AE32" s="54" t="str">
        <f>IF(AND($AA32&lt;=AD32,$AA32&gt;=AC32),"Accept","Reject")</f>
        <v>Reject</v>
      </c>
      <c r="AF32" s="39">
        <f>(AB32-AA32)/AA32</f>
        <v>0.19510323118705006</v>
      </c>
      <c r="AG32" s="24"/>
      <c r="AH32" s="24"/>
      <c r="AI32" s="24"/>
      <c r="AV32" s="62"/>
    </row>
    <row r="33" spans="2:50" s="10" customFormat="1" x14ac:dyDescent="0.2">
      <c r="B33" s="67"/>
      <c r="C33" s="66"/>
      <c r="D33" s="65"/>
      <c r="E33" s="64"/>
      <c r="F33" s="65"/>
      <c r="G33" s="64"/>
      <c r="H33" s="65"/>
      <c r="I33" s="64"/>
      <c r="J33" s="65"/>
      <c r="K33" s="64"/>
      <c r="M33" s="62"/>
      <c r="N33" s="62"/>
      <c r="O33" s="62"/>
      <c r="V33" s="53" t="s">
        <v>13</v>
      </c>
      <c r="W33" s="53" t="s">
        <v>70</v>
      </c>
      <c r="X33" s="59">
        <v>201509</v>
      </c>
      <c r="Y33" s="57">
        <v>341076</v>
      </c>
      <c r="Z33" s="57">
        <v>1405</v>
      </c>
      <c r="AA33" s="63">
        <v>4.1193165000000002E-3</v>
      </c>
      <c r="AB33" s="55">
        <v>4.6499871999999996E-3</v>
      </c>
      <c r="AC33" s="55">
        <f>IFERROR(AB33*(1-$AC$1)+NORMSINV((1-$Z$1)/2)*SQRT((AB33*(1-AB33))/Y33),"")</f>
        <v>3.9566725035658388E-3</v>
      </c>
      <c r="AD33" s="55">
        <f>IFERROR(AB33*(1+$AC$1)+NORMSINV($Z$1+(1-$Z$1)/2)*SQRT((AB33*(1-AB33))/Y33),"")</f>
        <v>5.3433018964341604E-3</v>
      </c>
      <c r="AE33" s="54" t="str">
        <f>IF(AND($AA33&lt;=AD33,$AA33&gt;=AC33),"Accept","Reject")</f>
        <v>Accept</v>
      </c>
      <c r="AF33" s="39">
        <f>(AB33-AA33)/AA33</f>
        <v>0.12882493976852696</v>
      </c>
      <c r="AG33" s="24"/>
      <c r="AH33" s="24"/>
      <c r="AI33" s="24"/>
      <c r="AV33" s="62"/>
    </row>
    <row r="34" spans="2:50" s="10" customFormat="1" x14ac:dyDescent="0.2">
      <c r="B34" s="67"/>
      <c r="C34" s="66"/>
      <c r="D34" s="65"/>
      <c r="E34" s="64"/>
      <c r="F34" s="65"/>
      <c r="G34" s="64"/>
      <c r="H34" s="65"/>
      <c r="I34" s="64"/>
      <c r="J34" s="65"/>
      <c r="K34" s="64"/>
      <c r="M34" s="62"/>
      <c r="N34" s="62"/>
      <c r="O34" s="62"/>
      <c r="V34" s="53" t="s">
        <v>13</v>
      </c>
      <c r="W34" s="53" t="s">
        <v>70</v>
      </c>
      <c r="X34" s="59">
        <v>201512</v>
      </c>
      <c r="Y34" s="57">
        <v>330441</v>
      </c>
      <c r="Z34" s="57">
        <v>1365</v>
      </c>
      <c r="AA34" s="63">
        <v>4.1308433E-3</v>
      </c>
      <c r="AB34" s="55">
        <v>4.6504090000000003E-3</v>
      </c>
      <c r="AC34" s="55">
        <f>IFERROR(AB34*(1-$AC$1)+NORMSINV((1-$Z$1)/2)*SQRT((AB34*(1-AB34))/Y34),"")</f>
        <v>3.9533966572938735E-3</v>
      </c>
      <c r="AD34" s="55">
        <f>IFERROR(AB34*(1+$AC$1)+NORMSINV($Z$1+(1-$Z$1)/2)*SQRT((AB34*(1-AB34))/Y34),"")</f>
        <v>5.347421342706128E-3</v>
      </c>
      <c r="AE34" s="54" t="str">
        <f>IF(AND($AA34&lt;=AD34,$AA34&gt;=AC34),"Accept","Reject")</f>
        <v>Accept</v>
      </c>
      <c r="AF34" s="39">
        <f>(AB34-AA34)/AA34</f>
        <v>0.12577715063652989</v>
      </c>
      <c r="AG34" s="24"/>
      <c r="AH34" s="24"/>
      <c r="AI34" s="24"/>
      <c r="AV34" s="62"/>
    </row>
    <row r="35" spans="2:50" s="10" customFormat="1" x14ac:dyDescent="0.2">
      <c r="B35" s="67"/>
      <c r="C35" s="66" t="s">
        <v>49</v>
      </c>
      <c r="D35" s="65">
        <f ca="1">OFFSET($AK$4,MATCH($C35,$X$3:$X$10019,0)+10,D$26)</f>
        <v>0.68514128273644948</v>
      </c>
      <c r="E35" s="64">
        <f ca="1">OFFSET($AK$4,MATCH($C35,$X$3:$X$10019,0)+10,E$26)</f>
        <v>1.9979633083214486E-6</v>
      </c>
      <c r="F35" s="65">
        <f ca="1">OFFSET($AK$4,MATCH($C35,$X$3:$X$10019,0)+10,F$26)</f>
        <v>2.4470304945458872</v>
      </c>
      <c r="G35" s="64">
        <f ca="1">OFFSET($AK$4,MATCH($C35,$X$3:$X$10019,0)+10,G$26)</f>
        <v>2.376643325926182E-2</v>
      </c>
      <c r="H35" s="65">
        <f ca="1">OFFSET($AK$4,MATCH($C35,$X$3:$X$10019,0)+9,H$26)</f>
        <v>0.99022935387670874</v>
      </c>
      <c r="I35" s="64">
        <f ca="1">OFFSET($AK$4,MATCH($C35,$X$3:$X$10019,0)+9,I$26)</f>
        <v>4.8973149078700186E-3</v>
      </c>
      <c r="J35" s="65">
        <f ca="1">OFFSET($AK$4,MATCH($C35,$X$3:$X$10019,0)+9,J$26)</f>
        <v>4.840765644996373</v>
      </c>
      <c r="K35" s="64">
        <f ca="1">OFFSET($AK$4,MATCH($C35,$X$3:$X$10019,0)+9,K$26)</f>
        <v>4.012394175328713E-2</v>
      </c>
      <c r="M35" s="62"/>
      <c r="N35" s="62"/>
      <c r="O35" s="62"/>
      <c r="V35" s="53"/>
      <c r="W35" s="53" t="s">
        <v>70</v>
      </c>
      <c r="X35" s="52" t="s">
        <v>10</v>
      </c>
      <c r="Y35" s="51">
        <f>SUM(Y5:Y34)</f>
        <v>8835973</v>
      </c>
      <c r="Z35" s="51">
        <f>SUM(Z5:Z34)</f>
        <v>71365</v>
      </c>
      <c r="AA35" s="50">
        <f>Z35/Y35</f>
        <v>8.076643059004367E-3</v>
      </c>
      <c r="AB35" s="49">
        <f>SUMPRODUCT(Y5:Y34,AB5:AB34)/SUM(Y5:Y34)</f>
        <v>8.1716872047643656E-3</v>
      </c>
      <c r="AC35" s="49">
        <f>IFERROR(AB35*(1-$AC$1)+NORMSINV((1-$Z$1)/2)*SQRT((AB35*(1-AB35))/Y35),"")</f>
        <v>7.295158330296694E-3</v>
      </c>
      <c r="AD35" s="49">
        <f>IFERROR(AB35*(1+$AC$1)+NORMSINV($Z$1+(1-$Z$1)/2)*SQRT((AB35*(1-AB35))/Y35),"")</f>
        <v>9.0482160792320389E-3</v>
      </c>
      <c r="AE35" s="48" t="str">
        <f>IF(COUNTIF(AE5:AE30,"Reject")&gt;$D$3,"Reject","Accept")</f>
        <v>Reject</v>
      </c>
      <c r="AF35" s="39">
        <f>(AB35-AA35)/AA35</f>
        <v>1.17677784031866E-2</v>
      </c>
      <c r="AV35" s="62"/>
    </row>
    <row r="36" spans="2:50" s="10" customFormat="1" x14ac:dyDescent="0.2">
      <c r="B36" s="67"/>
      <c r="C36" s="66" t="s">
        <v>45</v>
      </c>
      <c r="D36" s="65">
        <f ca="1">OFFSET($AK$4,MATCH($C36,$X$3:$X$10019,0)+10,D$26)</f>
        <v>0.16827714165832736</v>
      </c>
      <c r="E36" s="64">
        <f ca="1">OFFSET($AK$4,MATCH($C36,$X$3:$X$10019,0)+10,E$26)</f>
        <v>5.7933299032647642E-2</v>
      </c>
      <c r="F36" s="65">
        <f ca="1">OFFSET($AK$4,MATCH($C36,$X$3:$X$10019,0)+10,F$26)</f>
        <v>-2.4196594276328485</v>
      </c>
      <c r="G36" s="64">
        <f ca="1">OFFSET($AK$4,MATCH($C36,$X$3:$X$10019,0)+10,G$26)</f>
        <v>2.5183186198863412E-2</v>
      </c>
      <c r="H36" s="65">
        <f ca="1">OFFSET($AK$4,MATCH($C36,$X$3:$X$10019,0)+9,H$26)</f>
        <v>0.72592508530000432</v>
      </c>
      <c r="I36" s="64">
        <f ca="1">OFFSET($AK$4,MATCH($C36,$X$3:$X$10019,0)+9,I$26)</f>
        <v>0.14798762580885527</v>
      </c>
      <c r="J36" s="65">
        <f ca="1">OFFSET($AK$4,MATCH($C36,$X$3:$X$10019,0)+9,J$26)</f>
        <v>-1.1652609169669661</v>
      </c>
      <c r="K36" s="64">
        <f ca="1">OFFSET($AK$4,MATCH($C36,$X$3:$X$10019,0)+9,K$26)</f>
        <v>0.36409295913634898</v>
      </c>
      <c r="M36" s="62"/>
      <c r="N36" s="62"/>
      <c r="O36" s="62"/>
      <c r="V36" s="31" t="s">
        <v>35</v>
      </c>
      <c r="W36" s="31" t="s">
        <v>34</v>
      </c>
      <c r="X36" s="44" t="s">
        <v>68</v>
      </c>
      <c r="Y36" s="43"/>
      <c r="Z36" s="43"/>
      <c r="AA36" s="43"/>
      <c r="AB36" s="43"/>
      <c r="AC36" s="42" t="s">
        <v>33</v>
      </c>
      <c r="AD36" s="42"/>
      <c r="AE36" s="42"/>
      <c r="AV36" s="62"/>
    </row>
    <row r="37" spans="2:50" s="10" customFormat="1" ht="25.5" x14ac:dyDescent="0.2">
      <c r="B37" s="24"/>
      <c r="C37" s="24"/>
      <c r="D37" s="68"/>
      <c r="E37" s="24"/>
      <c r="F37" s="24"/>
      <c r="G37" s="24"/>
      <c r="H37" s="24"/>
      <c r="I37" s="24"/>
      <c r="J37" s="24"/>
      <c r="K37" s="24"/>
      <c r="M37" s="62"/>
      <c r="N37" s="62"/>
      <c r="O37" s="62"/>
      <c r="V37" s="17"/>
      <c r="W37" s="17" t="s">
        <v>68</v>
      </c>
      <c r="X37" s="31" t="s">
        <v>0</v>
      </c>
      <c r="Y37" s="31" t="s">
        <v>1</v>
      </c>
      <c r="Z37" s="31" t="s">
        <v>2</v>
      </c>
      <c r="AA37" s="31" t="s">
        <v>3</v>
      </c>
      <c r="AB37" s="31" t="s">
        <v>4</v>
      </c>
      <c r="AC37" s="31" t="s">
        <v>5</v>
      </c>
      <c r="AD37" s="31" t="s">
        <v>6</v>
      </c>
      <c r="AE37" s="31" t="s">
        <v>7</v>
      </c>
      <c r="AF37" s="31" t="s">
        <v>32</v>
      </c>
      <c r="AG37" s="47" t="s">
        <v>38</v>
      </c>
      <c r="AH37" s="46"/>
      <c r="AI37" s="45"/>
      <c r="AP37" s="40"/>
      <c r="AV37" s="62"/>
      <c r="AX37" s="12"/>
    </row>
    <row r="38" spans="2:50" s="10" customFormat="1" x14ac:dyDescent="0.2">
      <c r="B38" s="67" t="s">
        <v>72</v>
      </c>
      <c r="C38" s="66" t="s">
        <v>54</v>
      </c>
      <c r="D38" s="65">
        <f ca="1">OFFSET($AK$4,MATCH($C38,$X$3:$X$10019,0)+10,D$26)</f>
        <v>0.96088401924053746</v>
      </c>
      <c r="E38" s="64">
        <f ca="1">OFFSET($AK$4,MATCH($C38,$X$3:$X$10019,0)+10,E$26)</f>
        <v>1.5045447247916284E-15</v>
      </c>
      <c r="F38" s="65">
        <f ca="1">OFFSET($AK$4,MATCH($C38,$X$3:$X$10019,0)+10,F$26)</f>
        <v>-6.8846210683969539E-2</v>
      </c>
      <c r="G38" s="64">
        <f ca="1">OFFSET($AK$4,MATCH($C38,$X$3:$X$10019,0)+10,G$26)</f>
        <v>0.94579571873536139</v>
      </c>
      <c r="H38" s="65">
        <f ca="1">OFFSET($AK$4,MATCH($C38,$X$3:$X$10019,0)+9,H$26)</f>
        <v>0.99736456723136013</v>
      </c>
      <c r="I38" s="64">
        <f ca="1">OFFSET($AK$4,MATCH($C38,$X$3:$X$10019,0)+9,I$26)</f>
        <v>1.3185857183523233E-3</v>
      </c>
      <c r="J38" s="65">
        <f ca="1">OFFSET($AK$4,MATCH($C38,$X$3:$X$10019,0)+9,J$26)</f>
        <v>69.460673188333956</v>
      </c>
      <c r="K38" s="64">
        <f ca="1">OFFSET($AK$4,MATCH($C38,$X$3:$X$10019,0)+9,K$26)</f>
        <v>2.0719870165735284E-4</v>
      </c>
      <c r="M38" s="62"/>
      <c r="N38" s="62"/>
      <c r="O38" s="62"/>
      <c r="V38" s="17" t="s">
        <v>14</v>
      </c>
      <c r="W38" s="17" t="s">
        <v>68</v>
      </c>
      <c r="X38" s="2">
        <v>200809</v>
      </c>
      <c r="Y38" s="22">
        <v>5705</v>
      </c>
      <c r="Z38" s="22">
        <v>1626</v>
      </c>
      <c r="AA38" s="3">
        <v>0.28501314639999997</v>
      </c>
      <c r="AB38" s="4">
        <v>0.51864135580000004</v>
      </c>
      <c r="AC38" s="4">
        <f>IFERROR(AB38*(1-$AC$1)+NORMSINV((1-$Z$1)/2)*SQRT((AB38*(1-AB38))/Y38),"")</f>
        <v>0.45381175136656671</v>
      </c>
      <c r="AD38" s="4">
        <f>IFERROR(AB38*(1+$AC$1)+NORMSINV($Z$1+(1-$Z$1)/2)*SQRT((AB38*(1-AB38))/Y38),"")</f>
        <v>0.58347096023343348</v>
      </c>
      <c r="AE38" s="5" t="s">
        <v>9</v>
      </c>
      <c r="AF38" s="39">
        <f>(AB38-AA38)/AA38</f>
        <v>0.81971029179164945</v>
      </c>
      <c r="AG38" s="25" t="s">
        <v>42</v>
      </c>
      <c r="AH38" s="24">
        <v>27</v>
      </c>
      <c r="AI38" s="23">
        <v>27</v>
      </c>
      <c r="AK38" s="35" t="s">
        <v>31</v>
      </c>
      <c r="AV38" s="62"/>
      <c r="AX38" s="12"/>
    </row>
    <row r="39" spans="2:50" s="10" customFormat="1" x14ac:dyDescent="0.2">
      <c r="B39" s="67"/>
      <c r="C39" s="66" t="s">
        <v>50</v>
      </c>
      <c r="D39" s="65">
        <f ca="1">OFFSET($AK$4,MATCH($C39,$X$3:$X$10019,0)+10,D$26)</f>
        <v>0.4522244874113</v>
      </c>
      <c r="E39" s="64">
        <f ca="1">OFFSET($AK$4,MATCH($C39,$X$3:$X$10019,0)+10,E$26)</f>
        <v>6.0656940073741043E-4</v>
      </c>
      <c r="F39" s="65">
        <f ca="1">OFFSET($AK$4,MATCH($C39,$X$3:$X$10019,0)+10,F$26)</f>
        <v>-2.0791348690856934</v>
      </c>
      <c r="G39" s="64">
        <f ca="1">OFFSET($AK$4,MATCH($C39,$X$3:$X$10019,0)+10,G$26)</f>
        <v>5.0685258965085245E-2</v>
      </c>
      <c r="H39" s="65">
        <f ca="1">OFFSET($AK$4,MATCH($C39,$X$3:$X$10019,0)+9,H$26)</f>
        <v>0.78118461088155311</v>
      </c>
      <c r="I39" s="64">
        <f ca="1">OFFSET($AK$4,MATCH($C39,$X$3:$X$10019,0)+9,I$26)</f>
        <v>0.11615351392611084</v>
      </c>
      <c r="J39" s="65">
        <f ca="1">OFFSET($AK$4,MATCH($C39,$X$3:$X$10019,0)+9,J$26)</f>
        <v>-16.780605520664274</v>
      </c>
      <c r="K39" s="64">
        <f ca="1">OFFSET($AK$4,MATCH($C39,$X$3:$X$10019,0)+9,K$26)</f>
        <v>3.5324725027135071E-3</v>
      </c>
      <c r="V39" s="17" t="s">
        <v>14</v>
      </c>
      <c r="W39" s="17" t="s">
        <v>68</v>
      </c>
      <c r="X39" s="2">
        <v>200812</v>
      </c>
      <c r="Y39" s="22">
        <v>3494</v>
      </c>
      <c r="Z39" s="22">
        <v>1418</v>
      </c>
      <c r="AA39" s="3">
        <v>0.40583858039999998</v>
      </c>
      <c r="AB39" s="4">
        <v>0.41250773860000001</v>
      </c>
      <c r="AC39" s="4">
        <f>IFERROR(AB39*(1-$AC$1)+NORMSINV((1-$Z$1)/2)*SQRT((AB39*(1-AB39))/Y39),"")</f>
        <v>0.35493382246543737</v>
      </c>
      <c r="AD39" s="4">
        <f>IFERROR(AB39*(1+$AC$1)+NORMSINV($Z$1+(1-$Z$1)/2)*SQRT((AB39*(1-AB39))/Y39),"")</f>
        <v>0.4700816547345627</v>
      </c>
      <c r="AE39" s="5" t="str">
        <f>IF(AND($AA39&lt;=AD39,$AA39&gt;=AC39),"Accept","Reject")</f>
        <v>Accept</v>
      </c>
      <c r="AF39" s="39">
        <f>(AB39-AA39)/AA39</f>
        <v>1.6433031560052307E-2</v>
      </c>
      <c r="AG39" s="25" t="s">
        <v>42</v>
      </c>
      <c r="AH39" s="24">
        <v>27</v>
      </c>
      <c r="AI39" s="23">
        <v>28</v>
      </c>
      <c r="AL39" s="34" t="s">
        <v>23</v>
      </c>
      <c r="AM39" s="33"/>
      <c r="AN39" s="32">
        <v>0.05</v>
      </c>
      <c r="AV39" s="62"/>
      <c r="AX39" s="12"/>
    </row>
    <row r="40" spans="2:50" s="10" customFormat="1" x14ac:dyDescent="0.2">
      <c r="B40" s="67"/>
      <c r="C40" s="66" t="s">
        <v>59</v>
      </c>
      <c r="D40" s="65">
        <f ca="1">OFFSET($AK$4,MATCH($C40,$X$3:$X$10019,0)+10,D$26)</f>
        <v>0.81976039532330724</v>
      </c>
      <c r="E40" s="64">
        <f ca="1">OFFSET($AK$4,MATCH($C40,$X$3:$X$10019,0)+10,E$26)</f>
        <v>6.9728591457047013E-9</v>
      </c>
      <c r="F40" s="65">
        <f ca="1">OFFSET($AK$4,MATCH($C40,$X$3:$X$10019,0)+10,F$26)</f>
        <v>-1.8823974188534029</v>
      </c>
      <c r="G40" s="64">
        <f ca="1">OFFSET($AK$4,MATCH($C40,$X$3:$X$10019,0)+10,G$26)</f>
        <v>7.4413658528360641E-2</v>
      </c>
      <c r="H40" s="65">
        <f ca="1">OFFSET($AK$4,MATCH($C40,$X$3:$X$10019,0)+9,H$26)</f>
        <v>0.9939529012858751</v>
      </c>
      <c r="I40" s="64">
        <f ca="1">OFFSET($AK$4,MATCH($C40,$X$3:$X$10019,0)+9,I$26)</f>
        <v>3.0281341550270889E-3</v>
      </c>
      <c r="J40" s="65">
        <f ca="1">OFFSET($AK$4,MATCH($C40,$X$3:$X$10019,0)+9,J$26)</f>
        <v>25.858342679036912</v>
      </c>
      <c r="K40" s="64">
        <f ca="1">OFFSET($AK$4,MATCH($C40,$X$3:$X$10019,0)+9,K$26)</f>
        <v>1.4921954161890281E-3</v>
      </c>
      <c r="V40" s="17" t="s">
        <v>14</v>
      </c>
      <c r="W40" s="17" t="s">
        <v>68</v>
      </c>
      <c r="X40" s="2">
        <v>200903</v>
      </c>
      <c r="Y40" s="22">
        <v>2485</v>
      </c>
      <c r="Z40" s="22">
        <v>1125</v>
      </c>
      <c r="AA40" s="3">
        <v>0.4527162978</v>
      </c>
      <c r="AB40" s="4">
        <v>0.43835906769999999</v>
      </c>
      <c r="AC40" s="4">
        <f>IFERROR(AB40*(1-$AC$1)+NORMSINV((1-$Z$1)/2)*SQRT((AB40*(1-AB40))/Y40),"")</f>
        <v>0.37501441882708941</v>
      </c>
      <c r="AD40" s="4">
        <f>IFERROR(AB40*(1+$AC$1)+NORMSINV($Z$1+(1-$Z$1)/2)*SQRT((AB40*(1-AB40))/Y40),"")</f>
        <v>0.50170371657291069</v>
      </c>
      <c r="AE40" s="5" t="str">
        <f>IF(AND($AA40&lt;=AD40,$AA40&gt;=AC40),"Accept","Reject")</f>
        <v>Accept</v>
      </c>
      <c r="AF40" s="39">
        <f>(AB40-AA40)/AA40</f>
        <v>-3.1713526042180862E-2</v>
      </c>
      <c r="AG40" s="25" t="s">
        <v>42</v>
      </c>
      <c r="AH40" s="24">
        <v>27</v>
      </c>
      <c r="AI40" s="23">
        <v>29</v>
      </c>
      <c r="AL40" s="31" t="s">
        <v>30</v>
      </c>
      <c r="AM40" s="31" t="s">
        <v>29</v>
      </c>
      <c r="AN40" s="31" t="s">
        <v>28</v>
      </c>
      <c r="AO40" s="31" t="s">
        <v>27</v>
      </c>
      <c r="AV40" s="62"/>
      <c r="AX40" s="12"/>
    </row>
    <row r="41" spans="2:50" s="10" customFormat="1" x14ac:dyDescent="0.2">
      <c r="B41" s="67"/>
      <c r="C41" s="66" t="s">
        <v>55</v>
      </c>
      <c r="D41" s="65">
        <f ca="1">OFFSET($AK$4,MATCH($C41,$X$3:$X$10019,0)+10,D$26)</f>
        <v>0.33384777913866087</v>
      </c>
      <c r="E41" s="64">
        <f ca="1">OFFSET($AK$4,MATCH($C41,$X$3:$X$10019,0)+10,E$26)</f>
        <v>4.8592948069310759E-3</v>
      </c>
      <c r="F41" s="65">
        <f ca="1">OFFSET($AK$4,MATCH($C41,$X$3:$X$10019,0)+10,F$26)</f>
        <v>-2.3780916819218256</v>
      </c>
      <c r="G41" s="64">
        <f ca="1">OFFSET($AK$4,MATCH($C41,$X$3:$X$10019,0)+10,G$26)</f>
        <v>2.7485764291269359E-2</v>
      </c>
      <c r="H41" s="65">
        <f ca="1">OFFSET($AK$4,MATCH($C41,$X$3:$X$10019,0)+9,H$26)</f>
        <v>0.64694248957908518</v>
      </c>
      <c r="I41" s="64">
        <f ca="1">OFFSET($AK$4,MATCH($C41,$X$3:$X$10019,0)+9,I$26)</f>
        <v>0.19567264768298837</v>
      </c>
      <c r="J41" s="65">
        <f ca="1">OFFSET($AK$4,MATCH($C41,$X$3:$X$10019,0)+9,J$26)</f>
        <v>-8.6910630561089572</v>
      </c>
      <c r="K41" s="64">
        <f ca="1">OFFSET($AK$4,MATCH($C41,$X$3:$X$10019,0)+9,K$26)</f>
        <v>1.2981734240404313E-2</v>
      </c>
      <c r="V41" s="17" t="s">
        <v>14</v>
      </c>
      <c r="W41" s="17" t="s">
        <v>68</v>
      </c>
      <c r="X41" s="2">
        <v>200906</v>
      </c>
      <c r="Y41" s="22">
        <v>2039</v>
      </c>
      <c r="Z41" s="22">
        <v>951</v>
      </c>
      <c r="AA41" s="3">
        <v>0.4664051005</v>
      </c>
      <c r="AB41" s="4">
        <v>0.4547776167</v>
      </c>
      <c r="AC41" s="4">
        <f>IFERROR(AB41*(1-$AC$1)+NORMSINV((1-$Z$1)/2)*SQRT((AB41*(1-AB41))/Y41),"")</f>
        <v>0.38768631736476633</v>
      </c>
      <c r="AD41" s="4">
        <f>IFERROR(AB41*(1+$AC$1)+NORMSINV($Z$1+(1-$Z$1)/2)*SQRT((AB41*(1-AB41))/Y41),"")</f>
        <v>0.52186891603523367</v>
      </c>
      <c r="AE41" s="5" t="str">
        <f>IF(AND($AA41&lt;=AD41,$AA41&gt;=AC41),"Accept","Reject")</f>
        <v>Accept</v>
      </c>
      <c r="AF41" s="39">
        <f>(AB41-AA41)/AA41</f>
        <v>-2.4930009958156547E-2</v>
      </c>
      <c r="AG41" s="25" t="s">
        <v>42</v>
      </c>
      <c r="AH41" s="24">
        <v>27</v>
      </c>
      <c r="AI41" s="23">
        <v>30</v>
      </c>
      <c r="AK41" s="30" t="s">
        <v>15</v>
      </c>
      <c r="AL41" s="37">
        <v>4</v>
      </c>
      <c r="AM41" s="38">
        <v>2</v>
      </c>
      <c r="AN41" s="37">
        <v>2</v>
      </c>
      <c r="AO41" s="36" t="s">
        <v>26</v>
      </c>
      <c r="AV41" s="62"/>
      <c r="AX41" s="12"/>
    </row>
    <row r="42" spans="2:50" s="10" customFormat="1" x14ac:dyDescent="0.2">
      <c r="B42" s="24"/>
      <c r="C42" s="24"/>
      <c r="D42" s="68"/>
      <c r="E42" s="24"/>
      <c r="F42" s="24"/>
      <c r="G42" s="24"/>
      <c r="H42" s="24"/>
      <c r="I42" s="24"/>
      <c r="J42" s="24"/>
      <c r="K42" s="24"/>
      <c r="V42" s="17" t="s">
        <v>14</v>
      </c>
      <c r="W42" s="17" t="s">
        <v>68</v>
      </c>
      <c r="X42" s="2">
        <v>200909</v>
      </c>
      <c r="Y42" s="22">
        <v>2130</v>
      </c>
      <c r="Z42" s="22">
        <v>735</v>
      </c>
      <c r="AA42" s="3">
        <v>0.34507042249999997</v>
      </c>
      <c r="AB42" s="4">
        <v>0.43672563040000001</v>
      </c>
      <c r="AC42" s="4">
        <f>IFERROR(AB42*(1-$AC$1)+NORMSINV((1-$Z$1)/2)*SQRT((AB42*(1-AB42))/Y42),"")</f>
        <v>0.37198995111454958</v>
      </c>
      <c r="AD42" s="4">
        <f>IFERROR(AB42*(1+$AC$1)+NORMSINV($Z$1+(1-$Z$1)/2)*SQRT((AB42*(1-AB42))/Y42),"")</f>
        <v>0.50146130968545044</v>
      </c>
      <c r="AE42" s="5" t="str">
        <f>IF(AND($AA42&lt;=AD42,$AA42&gt;=AC42),"Accept","Reject")</f>
        <v>Reject</v>
      </c>
      <c r="AF42" s="39">
        <f>(AB42-AA42)/AA42</f>
        <v>0.2656130514924096</v>
      </c>
      <c r="AG42" s="25" t="s">
        <v>42</v>
      </c>
      <c r="AH42" s="24">
        <v>27</v>
      </c>
      <c r="AI42" s="23">
        <v>31</v>
      </c>
      <c r="AK42" s="30" t="s">
        <v>14</v>
      </c>
      <c r="AL42" s="37">
        <v>22</v>
      </c>
      <c r="AM42" s="38">
        <v>5</v>
      </c>
      <c r="AN42" s="37">
        <v>15</v>
      </c>
      <c r="AO42" s="36" t="s">
        <v>25</v>
      </c>
      <c r="AV42" s="62"/>
      <c r="AX42" s="12"/>
    </row>
    <row r="43" spans="2:50" s="10" customFormat="1" x14ac:dyDescent="0.2">
      <c r="B43" s="67" t="s">
        <v>71</v>
      </c>
      <c r="C43" s="66" t="s">
        <v>64</v>
      </c>
      <c r="D43" s="65">
        <f ca="1">OFFSET($AK$4,MATCH($C43,$X$3:$X$10019,0)+10,D$26)</f>
        <v>0.86038427068095202</v>
      </c>
      <c r="E43" s="64">
        <f ca="1">OFFSET($AK$4,MATCH($C43,$X$3:$X$10019,0)+10,E$26)</f>
        <v>5.3069399680668877E-10</v>
      </c>
      <c r="F43" s="65">
        <f ca="1">OFFSET($AK$4,MATCH($C43,$X$3:$X$10019,0)+10,F$26)</f>
        <v>12.084357502710985</v>
      </c>
      <c r="G43" s="64">
        <f ca="1">OFFSET($AK$4,MATCH($C43,$X$3:$X$10019,0)+10,G$26)</f>
        <v>1.201140486596001E-10</v>
      </c>
      <c r="H43" s="65">
        <f ca="1">OFFSET($AK$4,MATCH($C43,$X$3:$X$10019,0)+9,H$26)</f>
        <v>0.98012936728204847</v>
      </c>
      <c r="I43" s="64">
        <f ca="1">OFFSET($AK$4,MATCH($C43,$X$3:$X$10019,0)+9,I$26)</f>
        <v>9.9851681495931443E-3</v>
      </c>
      <c r="J43" s="65">
        <f ca="1">OFFSET($AK$4,MATCH($C43,$X$3:$X$10019,0)+9,J$26)</f>
        <v>108.27546720791912</v>
      </c>
      <c r="K43" s="64">
        <f ca="1">OFFSET($AK$4,MATCH($C43,$X$3:$X$10019,0)+9,K$26)</f>
        <v>8.5287287995236259E-5</v>
      </c>
      <c r="V43" s="17" t="s">
        <v>14</v>
      </c>
      <c r="W43" s="17" t="s">
        <v>68</v>
      </c>
      <c r="X43" s="2">
        <v>200912</v>
      </c>
      <c r="Y43" s="22">
        <v>2041</v>
      </c>
      <c r="Z43" s="22">
        <v>550</v>
      </c>
      <c r="AA43" s="3">
        <v>0.2694757472</v>
      </c>
      <c r="AB43" s="4">
        <v>0.3660409416</v>
      </c>
      <c r="AC43" s="4">
        <f>IFERROR(AB43*(1-$AC$1)+NORMSINV((1-$Z$1)/2)*SQRT((AB43*(1-AB43))/Y43),"")</f>
        <v>0.30853801488073757</v>
      </c>
      <c r="AD43" s="4">
        <f>IFERROR(AB43*(1+$AC$1)+NORMSINV($Z$1+(1-$Z$1)/2)*SQRT((AB43*(1-AB43))/Y43),"")</f>
        <v>0.4235438683192625</v>
      </c>
      <c r="AE43" s="5" t="str">
        <f>IF(AND($AA43&lt;=AD43,$AA43&gt;=AC43),"Accept","Reject")</f>
        <v>Reject</v>
      </c>
      <c r="AF43" s="39">
        <f>(AB43-AA43)/AA43</f>
        <v>0.35834465774142954</v>
      </c>
      <c r="AG43" s="25" t="s">
        <v>42</v>
      </c>
      <c r="AH43" s="24">
        <v>27</v>
      </c>
      <c r="AI43" s="23">
        <v>32</v>
      </c>
      <c r="AV43" s="62"/>
      <c r="AX43" s="12"/>
    </row>
    <row r="44" spans="2:50" s="10" customFormat="1" x14ac:dyDescent="0.2">
      <c r="B44" s="67"/>
      <c r="C44" s="66" t="s">
        <v>60</v>
      </c>
      <c r="D44" s="65">
        <f ca="1">OFFSET($AK$4,MATCH($C44,$X$3:$X$10019,0)+10,D$26)</f>
        <v>0.35643769169621947</v>
      </c>
      <c r="E44" s="64">
        <f ca="1">OFFSET($AK$4,MATCH($C44,$X$3:$X$10019,0)+10,E$26)</f>
        <v>3.3519675630749564E-3</v>
      </c>
      <c r="F44" s="65">
        <f ca="1">OFFSET($AK$4,MATCH($C44,$X$3:$X$10019,0)+10,F$26)</f>
        <v>-2.1011450313884263</v>
      </c>
      <c r="G44" s="64">
        <f ca="1">OFFSET($AK$4,MATCH($C44,$X$3:$X$10019,0)+10,G$26)</f>
        <v>4.8506353368554148E-2</v>
      </c>
      <c r="H44" s="65">
        <f ca="1">OFFSET($AK$4,MATCH($C44,$X$3:$X$10019,0)+9,H$26)</f>
        <v>0.92529425065015936</v>
      </c>
      <c r="I44" s="64">
        <f ca="1">OFFSET($AK$4,MATCH($C44,$X$3:$X$10019,0)+9,I$26)</f>
        <v>3.80778354458194E-2</v>
      </c>
      <c r="J44" s="65">
        <f ca="1">OFFSET($AK$4,MATCH($C44,$X$3:$X$10019,0)+9,J$26)</f>
        <v>-14.022792436020122</v>
      </c>
      <c r="K44" s="64">
        <f ca="1">OFFSET($AK$4,MATCH($C44,$X$3:$X$10019,0)+9,K$26)</f>
        <v>5.047001646817189E-3</v>
      </c>
      <c r="V44" s="17" t="s">
        <v>14</v>
      </c>
      <c r="W44" s="17" t="s">
        <v>68</v>
      </c>
      <c r="X44" s="2">
        <v>201003</v>
      </c>
      <c r="Y44" s="22">
        <v>1908</v>
      </c>
      <c r="Z44" s="22">
        <v>454</v>
      </c>
      <c r="AA44" s="3">
        <v>0.23794549270000001</v>
      </c>
      <c r="AB44" s="4">
        <v>0.33320228860000001</v>
      </c>
      <c r="AC44" s="4">
        <f>IFERROR(AB44*(1-$AC$1)+NORMSINV((1-$Z$1)/2)*SQRT((AB44*(1-AB44))/Y44),"")</f>
        <v>0.2787320805710608</v>
      </c>
      <c r="AD44" s="4">
        <f>IFERROR(AB44*(1+$AC$1)+NORMSINV($Z$1+(1-$Z$1)/2)*SQRT((AB44*(1-AB44))/Y44),"")</f>
        <v>0.38767249662893927</v>
      </c>
      <c r="AE44" s="5" t="str">
        <f>IF(AND($AA44&lt;=AD44,$AA44&gt;=AC44),"Accept","Reject")</f>
        <v>Reject</v>
      </c>
      <c r="AF44" s="39">
        <f>(AB44-AA44)/AA44</f>
        <v>0.40033032279413289</v>
      </c>
      <c r="AG44" s="25" t="s">
        <v>42</v>
      </c>
      <c r="AH44" s="24">
        <v>27</v>
      </c>
      <c r="AI44" s="23">
        <v>33</v>
      </c>
      <c r="AV44" s="62"/>
      <c r="AX44" s="12"/>
    </row>
    <row r="45" spans="2:50" s="10" customFormat="1" x14ac:dyDescent="0.2">
      <c r="B45" s="67"/>
      <c r="C45" s="66" t="s">
        <v>70</v>
      </c>
      <c r="D45" s="65">
        <f ca="1">OFFSET($AK$4,MATCH($C45,$X$3:$X$10019,0)+10,D$26)</f>
        <v>0.91822905452930026</v>
      </c>
      <c r="E45" s="64">
        <f ca="1">OFFSET($AK$4,MATCH($C45,$X$3:$X$10019,0)+10,E$26)</f>
        <v>2.4477727973144723E-12</v>
      </c>
      <c r="F45" s="65">
        <f ca="1">OFFSET($AK$4,MATCH($C45,$X$3:$X$10019,0)+10,F$26)</f>
        <v>-0.28471148643206401</v>
      </c>
      <c r="G45" s="64">
        <f ca="1">OFFSET($AK$4,MATCH($C45,$X$3:$X$10019,0)+10,G$26)</f>
        <v>0.77879236588950618</v>
      </c>
      <c r="H45" s="65">
        <f ca="1">OFFSET($AK$4,MATCH($C45,$X$3:$X$10019,0)+9,H$26)</f>
        <v>0.99953488110219135</v>
      </c>
      <c r="I45" s="64">
        <f ca="1">OFFSET($AK$4,MATCH($C45,$X$3:$X$10019,0)+9,I$26)</f>
        <v>2.3258649714365048E-4</v>
      </c>
      <c r="J45" s="65">
        <f ca="1">OFFSET($AK$4,MATCH($C45,$X$3:$X$10019,0)+9,J$26)</f>
        <v>16.286224350189126</v>
      </c>
      <c r="K45" s="64">
        <f ca="1">OFFSET($AK$4,MATCH($C45,$X$3:$X$10019,0)+9,K$26)</f>
        <v>3.7489667203430238E-3</v>
      </c>
      <c r="V45" s="17" t="s">
        <v>14</v>
      </c>
      <c r="W45" s="17" t="s">
        <v>68</v>
      </c>
      <c r="X45" s="2">
        <v>201006</v>
      </c>
      <c r="Y45" s="22">
        <v>1661</v>
      </c>
      <c r="Z45" s="22">
        <v>371</v>
      </c>
      <c r="AA45" s="3">
        <v>0.223359422</v>
      </c>
      <c r="AB45" s="4">
        <v>0.28566815290000003</v>
      </c>
      <c r="AC45" s="4">
        <f>IFERROR(AB45*(1-$AC$1)+NORMSINV((1-$Z$1)/2)*SQRT((AB45*(1-AB45))/Y45),"")</f>
        <v>0.23537711749550974</v>
      </c>
      <c r="AD45" s="4">
        <f>IFERROR(AB45*(1+$AC$1)+NORMSINV($Z$1+(1-$Z$1)/2)*SQRT((AB45*(1-AB45))/Y45),"")</f>
        <v>0.3359591883044904</v>
      </c>
      <c r="AE45" s="5" t="str">
        <f>IF(AND($AA45&lt;=AD45,$AA45&gt;=AC45),"Accept","Reject")</f>
        <v>Reject</v>
      </c>
      <c r="AF45" s="39">
        <f>(AB45-AA45)/AA45</f>
        <v>0.2789617305689483</v>
      </c>
      <c r="AG45" s="25" t="s">
        <v>42</v>
      </c>
      <c r="AH45" s="24">
        <v>27</v>
      </c>
      <c r="AI45" s="23">
        <v>34</v>
      </c>
      <c r="AK45" s="35" t="s">
        <v>24</v>
      </c>
      <c r="AL45" s="34" t="s">
        <v>23</v>
      </c>
      <c r="AM45" s="33"/>
      <c r="AN45" s="32">
        <v>0.05</v>
      </c>
      <c r="AV45" s="62"/>
      <c r="AX45" s="12"/>
    </row>
    <row r="46" spans="2:50" s="10" customFormat="1" x14ac:dyDescent="0.2">
      <c r="B46" s="67"/>
      <c r="C46" s="66" t="s">
        <v>65</v>
      </c>
      <c r="D46" s="65">
        <f ca="1">OFFSET($AK$4,MATCH($C46,$X$3:$X$10019,0)+10,D$26)</f>
        <v>0.23917914009108851</v>
      </c>
      <c r="E46" s="64">
        <f ca="1">OFFSET($AK$4,MATCH($C46,$X$3:$X$10019,0)+10,E$26)</f>
        <v>2.0897460827963798E-2</v>
      </c>
      <c r="F46" s="65">
        <f ca="1">OFFSET($AK$4,MATCH($C46,$X$3:$X$10019,0)+10,F$26)</f>
        <v>-2.2940246427760216</v>
      </c>
      <c r="G46" s="64">
        <f ca="1">OFFSET($AK$4,MATCH($C46,$X$3:$X$10019,0)+10,G$26)</f>
        <v>3.2750334132720438E-2</v>
      </c>
      <c r="H46" s="65">
        <f ca="1">OFFSET($AK$4,MATCH($C46,$X$3:$X$10019,0)+9,H$26)</f>
        <v>0.89621860386591246</v>
      </c>
      <c r="I46" s="64">
        <f ca="1">OFFSET($AK$4,MATCH($C46,$X$3:$X$10019,0)+9,I$26)</f>
        <v>5.3311770499478696E-2</v>
      </c>
      <c r="J46" s="65">
        <f ca="1">OFFSET($AK$4,MATCH($C46,$X$3:$X$10019,0)+9,J$26)</f>
        <v>-19.780350245060784</v>
      </c>
      <c r="K46" s="64">
        <f ca="1">OFFSET($AK$4,MATCH($C46,$X$3:$X$10019,0)+9,K$26)</f>
        <v>2.5460736305213259E-3</v>
      </c>
      <c r="V46" s="17" t="s">
        <v>14</v>
      </c>
      <c r="W46" s="17" t="s">
        <v>68</v>
      </c>
      <c r="X46" s="2">
        <v>201009</v>
      </c>
      <c r="Y46" s="22">
        <v>1075</v>
      </c>
      <c r="Z46" s="22">
        <v>339</v>
      </c>
      <c r="AA46" s="3">
        <v>0.31534883720000001</v>
      </c>
      <c r="AB46" s="4">
        <v>0.23480035660000001</v>
      </c>
      <c r="AC46" s="4">
        <f>IFERROR(AB46*(1-$AC$1)+NORMSINV((1-$Z$1)/2)*SQRT((AB46*(1-AB46))/Y46),"")</f>
        <v>0.18598183770181931</v>
      </c>
      <c r="AD46" s="4">
        <f>IFERROR(AB46*(1+$AC$1)+NORMSINV($Z$1+(1-$Z$1)/2)*SQRT((AB46*(1-AB46))/Y46),"")</f>
        <v>0.28361887549818071</v>
      </c>
      <c r="AE46" s="5" t="str">
        <f>IF(AND($AA46&lt;=AD46,$AA46&gt;=AC46),"Accept","Reject")</f>
        <v>Reject</v>
      </c>
      <c r="AF46" s="39">
        <f>(AB46-AA46)/AA46</f>
        <v>-0.25542659778039606</v>
      </c>
      <c r="AG46" s="25" t="s">
        <v>42</v>
      </c>
      <c r="AH46" s="24">
        <v>27</v>
      </c>
      <c r="AI46" s="23">
        <v>35</v>
      </c>
      <c r="AL46" s="31" t="s">
        <v>22</v>
      </c>
      <c r="AM46" s="31" t="s">
        <v>21</v>
      </c>
      <c r="AN46" s="31" t="s">
        <v>20</v>
      </c>
      <c r="AO46" s="31" t="s">
        <v>19</v>
      </c>
      <c r="AP46" s="31" t="s">
        <v>18</v>
      </c>
      <c r="AQ46" s="31" t="s">
        <v>17</v>
      </c>
      <c r="AR46" s="31" t="s">
        <v>16</v>
      </c>
      <c r="AV46" s="62"/>
      <c r="AX46" s="12"/>
    </row>
    <row r="47" spans="2:50" s="10" customFormat="1" ht="15" x14ac:dyDescent="0.25">
      <c r="V47" s="17" t="s">
        <v>14</v>
      </c>
      <c r="W47" s="17" t="s">
        <v>68</v>
      </c>
      <c r="X47" s="2">
        <v>201012</v>
      </c>
      <c r="Y47" s="22">
        <v>1351</v>
      </c>
      <c r="Z47" s="22">
        <v>304</v>
      </c>
      <c r="AA47" s="3">
        <v>0.22501850479999999</v>
      </c>
      <c r="AB47" s="4">
        <v>0.2327110724</v>
      </c>
      <c r="AC47" s="4">
        <f>IFERROR(AB47*(1-$AC$1)+NORMSINV((1-$Z$1)/2)*SQRT((AB47*(1-AB47))/Y47),"")</f>
        <v>0.18690751568872305</v>
      </c>
      <c r="AD47" s="4">
        <f>IFERROR(AB47*(1+$AC$1)+NORMSINV($Z$1+(1-$Z$1)/2)*SQRT((AB47*(1-AB47))/Y47),"")</f>
        <v>0.278514629111277</v>
      </c>
      <c r="AE47" s="5" t="str">
        <f>IF(AND($AA47&lt;=AD47,$AA47&gt;=AC47),"Accept","Reject")</f>
        <v>Accept</v>
      </c>
      <c r="AF47" s="39">
        <f>(AB47-AA47)/AA47</f>
        <v>3.4186377724077767E-2</v>
      </c>
      <c r="AG47" s="25" t="s">
        <v>42</v>
      </c>
      <c r="AH47" s="24">
        <v>27</v>
      </c>
      <c r="AI47" s="23">
        <v>36</v>
      </c>
      <c r="AK47" s="30" t="s">
        <v>15</v>
      </c>
      <c r="AL47" s="29">
        <v>-5.6204586904337363E-2</v>
      </c>
      <c r="AM47" s="29">
        <v>1.5271942856973144E-2</v>
      </c>
      <c r="AN47" s="17">
        <v>4</v>
      </c>
      <c r="AO47" s="17">
        <v>0.90693440530572289</v>
      </c>
      <c r="AP47" s="27">
        <v>4.766896232784272E-2</v>
      </c>
      <c r="AQ47" s="28">
        <v>-7.3605025150646686</v>
      </c>
      <c r="AR47" s="27">
        <v>1.7962200549879421E-2</v>
      </c>
      <c r="AV47" s="62"/>
      <c r="AX47" s="12"/>
    </row>
    <row r="48" spans="2:50" s="10" customFormat="1" ht="15" x14ac:dyDescent="0.25">
      <c r="V48" s="17" t="s">
        <v>14</v>
      </c>
      <c r="W48" s="17" t="s">
        <v>68</v>
      </c>
      <c r="X48" s="2">
        <v>201103</v>
      </c>
      <c r="Y48" s="22">
        <v>1193</v>
      </c>
      <c r="Z48" s="22">
        <v>265</v>
      </c>
      <c r="AA48" s="3">
        <v>0.2221290863</v>
      </c>
      <c r="AB48" s="4">
        <v>0.21083954090000001</v>
      </c>
      <c r="AC48" s="4">
        <f>IFERROR(AB48*(1-$AC$1)+NORMSINV((1-$Z$1)/2)*SQRT((AB48*(1-AB48))/Y48),"")</f>
        <v>0.16660902135074923</v>
      </c>
      <c r="AD48" s="4">
        <f>IFERROR(AB48*(1+$AC$1)+NORMSINV($Z$1+(1-$Z$1)/2)*SQRT((AB48*(1-AB48))/Y48),"")</f>
        <v>0.25507006044925085</v>
      </c>
      <c r="AE48" s="5" t="str">
        <f>IF(AND($AA48&lt;=AD48,$AA48&gt;=AC48),"Accept","Reject")</f>
        <v>Accept</v>
      </c>
      <c r="AF48" s="39">
        <f>(AB48-AA48)/AA48</f>
        <v>-5.082425533751448E-2</v>
      </c>
      <c r="AG48" s="25" t="s">
        <v>42</v>
      </c>
      <c r="AH48" s="24">
        <v>27</v>
      </c>
      <c r="AI48" s="23">
        <v>37</v>
      </c>
      <c r="AK48" s="30" t="s">
        <v>14</v>
      </c>
      <c r="AL48" s="29">
        <v>-2.3860142617084121E-2</v>
      </c>
      <c r="AM48" s="29">
        <v>0.10112278149838812</v>
      </c>
      <c r="AN48" s="17">
        <v>22</v>
      </c>
      <c r="AO48" s="17">
        <v>0.30280568713313338</v>
      </c>
      <c r="AP48" s="27">
        <v>7.9656153007549614E-3</v>
      </c>
      <c r="AQ48" s="28">
        <v>-1.1067139105997585</v>
      </c>
      <c r="AR48" s="27">
        <v>0.2815519214484562</v>
      </c>
      <c r="AV48" s="62"/>
      <c r="AX48" s="12"/>
    </row>
    <row r="49" spans="22:50" s="10" customFormat="1" x14ac:dyDescent="0.2">
      <c r="V49" s="17" t="s">
        <v>14</v>
      </c>
      <c r="W49" s="17" t="s">
        <v>68</v>
      </c>
      <c r="X49" s="2">
        <v>201106</v>
      </c>
      <c r="Y49" s="22">
        <v>1083</v>
      </c>
      <c r="Z49" s="22">
        <v>257</v>
      </c>
      <c r="AA49" s="3">
        <v>0.2373037858</v>
      </c>
      <c r="AB49" s="4">
        <v>0.2097021453</v>
      </c>
      <c r="AC49" s="4">
        <f>IFERROR(AB49*(1-$AC$1)+NORMSINV((1-$Z$1)/2)*SQRT((AB49*(1-AB49))/Y49),"")</f>
        <v>0.16448645554618577</v>
      </c>
      <c r="AD49" s="4">
        <f>IFERROR(AB49*(1+$AC$1)+NORMSINV($Z$1+(1-$Z$1)/2)*SQRT((AB49*(1-AB49))/Y49),"")</f>
        <v>0.25491783505381427</v>
      </c>
      <c r="AE49" s="5" t="str">
        <f>IF(AND($AA49&lt;=AD49,$AA49&gt;=AC49),"Accept","Reject")</f>
        <v>Accept</v>
      </c>
      <c r="AF49" s="39">
        <f>(AB49-AA49)/AA49</f>
        <v>-0.11631352785607349</v>
      </c>
      <c r="AG49" s="25" t="s">
        <v>42</v>
      </c>
      <c r="AH49" s="24">
        <v>27</v>
      </c>
      <c r="AI49" s="23">
        <v>38</v>
      </c>
      <c r="AV49" s="62"/>
      <c r="AX49" s="12"/>
    </row>
    <row r="50" spans="22:50" s="10" customFormat="1" x14ac:dyDescent="0.2">
      <c r="V50" s="17" t="s">
        <v>14</v>
      </c>
      <c r="W50" s="17" t="s">
        <v>68</v>
      </c>
      <c r="X50" s="2">
        <v>201109</v>
      </c>
      <c r="Y50" s="22">
        <v>1102</v>
      </c>
      <c r="Z50" s="22">
        <v>256</v>
      </c>
      <c r="AA50" s="3">
        <v>0.2323049002</v>
      </c>
      <c r="AB50" s="4">
        <v>0.21553204349999999</v>
      </c>
      <c r="AC50" s="4">
        <f>IFERROR(AB50*(1-$AC$1)+NORMSINV((1-$Z$1)/2)*SQRT((AB50*(1-AB50))/Y50),"")</f>
        <v>0.16970151476314965</v>
      </c>
      <c r="AD50" s="4">
        <f>IFERROR(AB50*(1+$AC$1)+NORMSINV($Z$1+(1-$Z$1)/2)*SQRT((AB50*(1-AB50))/Y50),"")</f>
        <v>0.26136257223685033</v>
      </c>
      <c r="AE50" s="5" t="str">
        <f>IF(AND($AA50&lt;=AD50,$AA50&gt;=AC50),"Accept","Reject")</f>
        <v>Accept</v>
      </c>
      <c r="AF50" s="39">
        <f>(AB50-AA50)/AA50</f>
        <v>-7.2201906570027688E-2</v>
      </c>
      <c r="AG50" s="25" t="s">
        <v>42</v>
      </c>
      <c r="AH50" s="24">
        <v>27</v>
      </c>
      <c r="AI50" s="23">
        <v>39</v>
      </c>
      <c r="AV50" s="62"/>
      <c r="AX50" s="12"/>
    </row>
    <row r="51" spans="22:50" s="10" customFormat="1" x14ac:dyDescent="0.2">
      <c r="V51" s="17" t="s">
        <v>14</v>
      </c>
      <c r="W51" s="17" t="s">
        <v>68</v>
      </c>
      <c r="X51" s="2">
        <v>201112</v>
      </c>
      <c r="Y51" s="22">
        <v>1158</v>
      </c>
      <c r="Z51" s="22">
        <v>240</v>
      </c>
      <c r="AA51" s="3">
        <v>0.207253886</v>
      </c>
      <c r="AB51" s="4">
        <v>0.2250951538</v>
      </c>
      <c r="AC51" s="4">
        <f>IFERROR(AB51*(1-$AC$1)+NORMSINV((1-$Z$1)/2)*SQRT((AB51*(1-AB51))/Y51),"")</f>
        <v>0.17853087597947068</v>
      </c>
      <c r="AD51" s="4">
        <f>IFERROR(AB51*(1+$AC$1)+NORMSINV($Z$1+(1-$Z$1)/2)*SQRT((AB51*(1-AB51))/Y51),"")</f>
        <v>0.27165943162052936</v>
      </c>
      <c r="AE51" s="5" t="str">
        <f>IF(AND($AA51&lt;=AD51,$AA51&gt;=AC51),"Accept","Reject")</f>
        <v>Accept</v>
      </c>
      <c r="AF51" s="39">
        <f>(AB51-AA51)/AA51</f>
        <v>8.6084117139304223E-2</v>
      </c>
      <c r="AG51" s="25" t="s">
        <v>42</v>
      </c>
      <c r="AH51" s="24">
        <v>27</v>
      </c>
      <c r="AI51" s="23">
        <v>40</v>
      </c>
      <c r="AV51" s="62"/>
      <c r="AX51" s="12"/>
    </row>
    <row r="52" spans="22:50" s="10" customFormat="1" x14ac:dyDescent="0.2">
      <c r="V52" s="17" t="s">
        <v>14</v>
      </c>
      <c r="W52" s="17" t="s">
        <v>68</v>
      </c>
      <c r="X52" s="2">
        <v>201203</v>
      </c>
      <c r="Y52" s="22">
        <v>1085</v>
      </c>
      <c r="Z52" s="22">
        <v>253</v>
      </c>
      <c r="AA52" s="3">
        <v>0.23317972349999999</v>
      </c>
      <c r="AB52" s="4">
        <v>0.2195888406</v>
      </c>
      <c r="AC52" s="4">
        <f>IFERROR(AB52*(1-$AC$1)+NORMSINV((1-$Z$1)/2)*SQRT((AB52*(1-AB52))/Y52),"")</f>
        <v>0.17299793303983119</v>
      </c>
      <c r="AD52" s="4">
        <f>IFERROR(AB52*(1+$AC$1)+NORMSINV($Z$1+(1-$Z$1)/2)*SQRT((AB52*(1-AB52))/Y52),"")</f>
        <v>0.26617974816016887</v>
      </c>
      <c r="AE52" s="5" t="str">
        <f>IF(AND($AA52&lt;=AD52,$AA52&gt;=AC52),"Accept","Reject")</f>
        <v>Accept</v>
      </c>
      <c r="AF52" s="39">
        <f>(AB52-AA52)/AA52</f>
        <v>-5.8285011646820956E-2</v>
      </c>
      <c r="AG52" s="25" t="s">
        <v>42</v>
      </c>
      <c r="AH52" s="24">
        <v>27</v>
      </c>
      <c r="AI52" s="23">
        <v>41</v>
      </c>
      <c r="AV52" s="62"/>
      <c r="AX52" s="12"/>
    </row>
    <row r="53" spans="22:50" s="10" customFormat="1" x14ac:dyDescent="0.2">
      <c r="V53" s="17" t="s">
        <v>14</v>
      </c>
      <c r="W53" s="17" t="s">
        <v>68</v>
      </c>
      <c r="X53" s="2">
        <v>201206</v>
      </c>
      <c r="Y53" s="22">
        <v>1237</v>
      </c>
      <c r="Z53" s="22">
        <v>294</v>
      </c>
      <c r="AA53" s="3">
        <v>0.23767178659999999</v>
      </c>
      <c r="AB53" s="4">
        <v>0.21328227860000001</v>
      </c>
      <c r="AC53" s="4">
        <f>IFERROR(AB53*(1-$AC$1)+NORMSINV((1-$Z$1)/2)*SQRT((AB53*(1-AB53))/Y53),"")</f>
        <v>0.16912698478274357</v>
      </c>
      <c r="AD53" s="4">
        <f>IFERROR(AB53*(1+$AC$1)+NORMSINV($Z$1+(1-$Z$1)/2)*SQRT((AB53*(1-AB53))/Y53),"")</f>
        <v>0.25743757241725651</v>
      </c>
      <c r="AE53" s="5" t="str">
        <f>IF(AND($AA53&lt;=AD53,$AA53&gt;=AC53),"Accept","Reject")</f>
        <v>Accept</v>
      </c>
      <c r="AF53" s="39">
        <f>(AB53-AA53)/AA53</f>
        <v>-0.10261844011400206</v>
      </c>
      <c r="AG53" s="25" t="s">
        <v>42</v>
      </c>
      <c r="AH53" s="24">
        <v>27</v>
      </c>
      <c r="AI53" s="23">
        <v>42</v>
      </c>
      <c r="AV53" s="62"/>
      <c r="AX53" s="12"/>
    </row>
    <row r="54" spans="22:50" s="10" customFormat="1" x14ac:dyDescent="0.2">
      <c r="V54" s="17" t="s">
        <v>14</v>
      </c>
      <c r="W54" s="17" t="s">
        <v>68</v>
      </c>
      <c r="X54" s="2">
        <v>201209</v>
      </c>
      <c r="Y54" s="22">
        <v>1327</v>
      </c>
      <c r="Z54" s="22">
        <v>332</v>
      </c>
      <c r="AA54" s="3">
        <v>0.2501883949</v>
      </c>
      <c r="AB54" s="4">
        <v>0.2018017859</v>
      </c>
      <c r="AC54" s="4">
        <f>IFERROR(AB54*(1-$AC$1)+NORMSINV((1-$Z$1)/2)*SQRT((AB54*(1-AB54))/Y54),"")</f>
        <v>0.16002773603544082</v>
      </c>
      <c r="AD54" s="4">
        <f>IFERROR(AB54*(1+$AC$1)+NORMSINV($Z$1+(1-$Z$1)/2)*SQRT((AB54*(1-AB54))/Y54),"")</f>
        <v>0.24357583576455921</v>
      </c>
      <c r="AE54" s="5" t="str">
        <f>IF(AND($AA54&lt;=AD54,$AA54&gt;=AC54),"Accept","Reject")</f>
        <v>Reject</v>
      </c>
      <c r="AF54" s="39">
        <f>(AB54-AA54)/AA54</f>
        <v>-0.19340069318299144</v>
      </c>
      <c r="AG54" s="25" t="s">
        <v>42</v>
      </c>
      <c r="AH54" s="24">
        <v>27</v>
      </c>
      <c r="AI54" s="23">
        <v>43</v>
      </c>
      <c r="AV54" s="62"/>
      <c r="AX54" s="12"/>
    </row>
    <row r="55" spans="22:50" s="10" customFormat="1" x14ac:dyDescent="0.2">
      <c r="V55" s="17" t="s">
        <v>14</v>
      </c>
      <c r="W55" s="17" t="s">
        <v>68</v>
      </c>
      <c r="X55" s="2">
        <v>201212</v>
      </c>
      <c r="Y55" s="22">
        <v>1356</v>
      </c>
      <c r="Z55" s="22">
        <v>331</v>
      </c>
      <c r="AA55" s="3">
        <v>0.24410029499999999</v>
      </c>
      <c r="AB55" s="4">
        <v>0.1998161081</v>
      </c>
      <c r="AC55" s="4">
        <f>IFERROR(AB55*(1-$AC$1)+NORMSINV((1-$Z$1)/2)*SQRT((AB55*(1-AB55))/Y55),"")</f>
        <v>0.15855171529671702</v>
      </c>
      <c r="AD55" s="4">
        <f>IFERROR(AB55*(1+$AC$1)+NORMSINV($Z$1+(1-$Z$1)/2)*SQRT((AB55*(1-AB55))/Y55),"")</f>
        <v>0.24108050090328301</v>
      </c>
      <c r="AE55" s="5" t="str">
        <f>IF(AND($AA55&lt;=AD55,$AA55&gt;=AC55),"Accept","Reject")</f>
        <v>Reject</v>
      </c>
      <c r="AF55" s="39">
        <f>(AB55-AA55)/AA55</f>
        <v>-0.18141799828631913</v>
      </c>
      <c r="AG55" s="25" t="s">
        <v>42</v>
      </c>
      <c r="AH55" s="24">
        <v>27</v>
      </c>
      <c r="AI55" s="23">
        <v>44</v>
      </c>
      <c r="AV55" s="62"/>
      <c r="AX55" s="12"/>
    </row>
    <row r="56" spans="22:50" s="10" customFormat="1" x14ac:dyDescent="0.2">
      <c r="V56" s="17" t="s">
        <v>14</v>
      </c>
      <c r="W56" s="17" t="s">
        <v>68</v>
      </c>
      <c r="X56" s="2">
        <v>201303</v>
      </c>
      <c r="Y56" s="22">
        <v>1130</v>
      </c>
      <c r="Z56" s="22">
        <v>355</v>
      </c>
      <c r="AA56" s="3">
        <v>0.31415929199999998</v>
      </c>
      <c r="AB56" s="4">
        <v>0.2315705438</v>
      </c>
      <c r="AC56" s="4">
        <f>IFERROR(AB56*(1-$AC$1)+NORMSINV((1-$Z$1)/2)*SQRT((AB56*(1-AB56))/Y56),"")</f>
        <v>0.18381816648500282</v>
      </c>
      <c r="AD56" s="4">
        <f>IFERROR(AB56*(1+$AC$1)+NORMSINV($Z$1+(1-$Z$1)/2)*SQRT((AB56*(1-AB56))/Y56),"")</f>
        <v>0.27932292111499718</v>
      </c>
      <c r="AE56" s="5" t="str">
        <f>IF(AND($AA56&lt;=AD56,$AA56&gt;=AC56),"Accept","Reject")</f>
        <v>Reject</v>
      </c>
      <c r="AF56" s="39">
        <f>(AB56-AA56)/AA56</f>
        <v>-0.26288812810286061</v>
      </c>
      <c r="AG56" s="25" t="s">
        <v>42</v>
      </c>
      <c r="AH56" s="24">
        <v>27</v>
      </c>
      <c r="AI56" s="23">
        <v>45</v>
      </c>
      <c r="AV56" s="62"/>
      <c r="AX56" s="12"/>
    </row>
    <row r="57" spans="22:50" s="10" customFormat="1" x14ac:dyDescent="0.2">
      <c r="V57" s="17" t="s">
        <v>14</v>
      </c>
      <c r="W57" s="17" t="s">
        <v>68</v>
      </c>
      <c r="X57" s="2">
        <v>201306</v>
      </c>
      <c r="Y57" s="22">
        <v>1053</v>
      </c>
      <c r="Z57" s="22">
        <v>310</v>
      </c>
      <c r="AA57" s="3">
        <v>0.29439696110000002</v>
      </c>
      <c r="AB57" s="4">
        <v>0.24511144469999999</v>
      </c>
      <c r="AC57" s="4">
        <f>IFERROR(AB57*(1-$AC$1)+NORMSINV((1-$Z$1)/2)*SQRT((AB57*(1-AB57))/Y57),"")</f>
        <v>0.19461922497368472</v>
      </c>
      <c r="AD57" s="4">
        <f>IFERROR(AB57*(1+$AC$1)+NORMSINV($Z$1+(1-$Z$1)/2)*SQRT((AB57*(1-AB57))/Y57),"")</f>
        <v>0.29560366442631525</v>
      </c>
      <c r="AE57" s="5" t="str">
        <f>IF(AND($AA57&lt;=AD57,$AA57&gt;=AC57),"Accept","Reject")</f>
        <v>Accept</v>
      </c>
      <c r="AF57" s="39">
        <f>(AB57-AA57)/AA57</f>
        <v>-0.16741177020254247</v>
      </c>
      <c r="AG57" s="25" t="s">
        <v>42</v>
      </c>
      <c r="AH57" s="24">
        <v>27</v>
      </c>
      <c r="AI57" s="23">
        <v>46</v>
      </c>
      <c r="AV57" s="62"/>
      <c r="AX57" s="12"/>
    </row>
    <row r="58" spans="22:50" s="10" customFormat="1" x14ac:dyDescent="0.2">
      <c r="V58" s="17" t="s">
        <v>14</v>
      </c>
      <c r="W58" s="17" t="s">
        <v>68</v>
      </c>
      <c r="X58" s="2">
        <v>201309</v>
      </c>
      <c r="Y58" s="22">
        <v>1167</v>
      </c>
      <c r="Z58" s="22">
        <v>317</v>
      </c>
      <c r="AA58" s="3">
        <v>0.27163667520000001</v>
      </c>
      <c r="AB58" s="4">
        <v>0.26731578769999997</v>
      </c>
      <c r="AC58" s="4">
        <f>IFERROR(AB58*(1-$AC$1)+NORMSINV((1-$Z$1)/2)*SQRT((AB58*(1-AB58))/Y58),"")</f>
        <v>0.21519299969482916</v>
      </c>
      <c r="AD58" s="4">
        <f>IFERROR(AB58*(1+$AC$1)+NORMSINV($Z$1+(1-$Z$1)/2)*SQRT((AB58*(1-AB58))/Y58),"")</f>
        <v>0.31943857570517081</v>
      </c>
      <c r="AE58" s="5" t="str">
        <f>IF(AND($AA58&lt;=AD58,$AA58&gt;=AC58),"Accept","Reject")</f>
        <v>Accept</v>
      </c>
      <c r="AF58" s="39">
        <f>(AB58-AA58)/AA58</f>
        <v>-1.5906863448459835E-2</v>
      </c>
      <c r="AG58" s="25" t="s">
        <v>42</v>
      </c>
      <c r="AH58" s="24">
        <v>27</v>
      </c>
      <c r="AI58" s="23">
        <v>47</v>
      </c>
      <c r="AV58" s="62"/>
      <c r="AX58" s="12"/>
    </row>
    <row r="59" spans="22:50" s="10" customFormat="1" x14ac:dyDescent="0.2">
      <c r="V59" s="17" t="s">
        <v>14</v>
      </c>
      <c r="W59" s="17" t="s">
        <v>68</v>
      </c>
      <c r="X59" s="2">
        <v>201312</v>
      </c>
      <c r="Y59" s="22">
        <v>1049</v>
      </c>
      <c r="Z59" s="22">
        <v>314</v>
      </c>
      <c r="AA59" s="3">
        <v>0.29933269779999999</v>
      </c>
      <c r="AB59" s="4">
        <v>0.25733894210000002</v>
      </c>
      <c r="AC59" s="4">
        <f>IFERROR(AB59*(1-$AC$1)+NORMSINV((1-$Z$1)/2)*SQRT((AB59*(1-AB59))/Y59),"")</f>
        <v>0.20515000752539089</v>
      </c>
      <c r="AD59" s="4">
        <f>IFERROR(AB59*(1+$AC$1)+NORMSINV($Z$1+(1-$Z$1)/2)*SQRT((AB59*(1-AB59))/Y59),"")</f>
        <v>0.30952787667460924</v>
      </c>
      <c r="AE59" s="5" t="str">
        <f>IF(AND($AA59&lt;=AD59,$AA59&gt;=AC59),"Accept","Reject")</f>
        <v>Accept</v>
      </c>
      <c r="AF59" s="39">
        <f>(AB59-AA59)/AA59</f>
        <v>-0.14029124117959949</v>
      </c>
      <c r="AG59" s="25" t="s">
        <v>42</v>
      </c>
      <c r="AH59" s="24">
        <v>27</v>
      </c>
      <c r="AI59" s="23">
        <v>48</v>
      </c>
      <c r="AV59" s="62"/>
      <c r="AX59" s="12"/>
    </row>
    <row r="60" spans="22:50" s="10" customFormat="1" x14ac:dyDescent="0.2">
      <c r="V60" s="17" t="s">
        <v>69</v>
      </c>
      <c r="W60" s="17" t="s">
        <v>68</v>
      </c>
      <c r="X60" s="2">
        <v>201403</v>
      </c>
      <c r="Y60" s="22">
        <v>960</v>
      </c>
      <c r="Z60" s="22">
        <v>281</v>
      </c>
      <c r="AA60" s="3">
        <v>0.29270833330000001</v>
      </c>
      <c r="AB60" s="4">
        <v>0.25551522049999997</v>
      </c>
      <c r="AC60" s="4">
        <f>IFERROR(AB60*(1-$AC$1)+NORMSINV((1-$Z$1)/2)*SQRT((AB60*(1-AB60))/Y60),"")</f>
        <v>0.20237388437771298</v>
      </c>
      <c r="AD60" s="4">
        <f>IFERROR(AB60*(1+$AC$1)+NORMSINV($Z$1+(1-$Z$1)/2)*SQRT((AB60*(1-AB60))/Y60),"")</f>
        <v>0.30865655662228697</v>
      </c>
      <c r="AE60" s="5" t="str">
        <f>IF(AND($AA60&lt;=AD60,$AA60&gt;=AC60),"Accept","Reject")</f>
        <v>Accept</v>
      </c>
      <c r="AF60" s="39">
        <f>(AB60-AA60)/AA60</f>
        <v>-0.12706543876180118</v>
      </c>
      <c r="AG60" s="25" t="s">
        <v>42</v>
      </c>
      <c r="AH60" s="24">
        <v>27</v>
      </c>
      <c r="AI60" s="23">
        <v>49</v>
      </c>
      <c r="AV60" s="62"/>
      <c r="AX60" s="12"/>
    </row>
    <row r="61" spans="22:50" s="10" customFormat="1" x14ac:dyDescent="0.2">
      <c r="V61" s="17" t="s">
        <v>69</v>
      </c>
      <c r="W61" s="17" t="s">
        <v>68</v>
      </c>
      <c r="X61" s="2">
        <v>201406</v>
      </c>
      <c r="Y61" s="22">
        <v>971</v>
      </c>
      <c r="Z61" s="22">
        <v>234</v>
      </c>
      <c r="AA61" s="3">
        <v>0.2409886715</v>
      </c>
      <c r="AB61" s="4">
        <v>0.2395445806</v>
      </c>
      <c r="AC61" s="4">
        <f>IFERROR(AB61*(1-$AC$1)+NORMSINV((1-$Z$1)/2)*SQRT((AB61*(1-AB61))/Y61),"")</f>
        <v>0.18874480591046433</v>
      </c>
      <c r="AD61" s="4">
        <f>IFERROR(AB61*(1+$AC$1)+NORMSINV($Z$1+(1-$Z$1)/2)*SQRT((AB61*(1-AB61))/Y61),"")</f>
        <v>0.29034435528953573</v>
      </c>
      <c r="AE61" s="5" t="str">
        <f>IF(AND($AA61&lt;=AD61,$AA61&gt;=AC61),"Accept","Reject")</f>
        <v>Accept</v>
      </c>
      <c r="AF61" s="39">
        <f>(AB61-AA61)/AA61</f>
        <v>-5.9923601014581305E-3</v>
      </c>
      <c r="AG61" s="25" t="s">
        <v>42</v>
      </c>
      <c r="AH61" s="24">
        <v>27</v>
      </c>
      <c r="AI61" s="23">
        <v>50</v>
      </c>
      <c r="AV61" s="62"/>
      <c r="AX61" s="12"/>
    </row>
    <row r="62" spans="22:50" s="10" customFormat="1" x14ac:dyDescent="0.2">
      <c r="V62" s="17" t="s">
        <v>69</v>
      </c>
      <c r="W62" s="17" t="s">
        <v>68</v>
      </c>
      <c r="X62" s="2">
        <v>201409</v>
      </c>
      <c r="Y62" s="22">
        <v>991</v>
      </c>
      <c r="Z62" s="22">
        <v>246</v>
      </c>
      <c r="AA62" s="3">
        <v>0.24823410700000001</v>
      </c>
      <c r="AB62" s="4">
        <v>0.2224148604</v>
      </c>
      <c r="AC62" s="4">
        <f>IFERROR(AB62*(1-$AC$1)+NORMSINV((1-$Z$1)/2)*SQRT((AB62*(1-AB62))/Y62),"")</f>
        <v>0.17428128243239108</v>
      </c>
      <c r="AD62" s="4">
        <f>IFERROR(AB62*(1+$AC$1)+NORMSINV($Z$1+(1-$Z$1)/2)*SQRT((AB62*(1-AB62))/Y62),"")</f>
        <v>0.27054843836760895</v>
      </c>
      <c r="AE62" s="5" t="str">
        <f>IF(AND($AA62&lt;=AD62,$AA62&gt;=AC62),"Accept","Reject")</f>
        <v>Accept</v>
      </c>
      <c r="AF62" s="39">
        <f>(AB62-AA62)/AA62</f>
        <v>-0.1040116803932991</v>
      </c>
      <c r="AG62" s="25" t="s">
        <v>42</v>
      </c>
      <c r="AH62" s="24">
        <v>27</v>
      </c>
      <c r="AI62" s="23">
        <v>51</v>
      </c>
      <c r="AV62" s="62"/>
      <c r="AX62" s="12"/>
    </row>
    <row r="63" spans="22:50" s="10" customFormat="1" x14ac:dyDescent="0.2">
      <c r="V63" s="17" t="s">
        <v>69</v>
      </c>
      <c r="W63" s="17" t="s">
        <v>68</v>
      </c>
      <c r="X63" s="2">
        <v>201412</v>
      </c>
      <c r="Y63" s="22">
        <v>904</v>
      </c>
      <c r="Z63" s="22">
        <v>206</v>
      </c>
      <c r="AA63" s="3">
        <v>0.22787610620000001</v>
      </c>
      <c r="AB63" s="4">
        <v>0.21394500329999999</v>
      </c>
      <c r="AC63" s="4">
        <f>IFERROR(AB63*(1-$AC$1)+NORMSINV((1-$Z$1)/2)*SQRT((AB63*(1-AB63))/Y63),"")</f>
        <v>0.16581788967215877</v>
      </c>
      <c r="AD63" s="4">
        <f>IFERROR(AB63*(1+$AC$1)+NORMSINV($Z$1+(1-$Z$1)/2)*SQRT((AB63*(1-AB63))/Y63),"")</f>
        <v>0.26207211692784127</v>
      </c>
      <c r="AE63" s="5" t="str">
        <f>IF(AND($AA63&lt;=AD63,$AA63&gt;=AC63),"Accept","Reject")</f>
        <v>Accept</v>
      </c>
      <c r="AF63" s="39">
        <f>(AB63-AA63)/AA63</f>
        <v>-6.1134548647119279E-2</v>
      </c>
      <c r="AG63" s="20" t="s">
        <v>42</v>
      </c>
      <c r="AH63" s="19">
        <v>27</v>
      </c>
      <c r="AI63" s="18">
        <v>52</v>
      </c>
      <c r="AV63" s="62"/>
      <c r="AX63" s="12"/>
    </row>
    <row r="64" spans="22:50" s="10" customFormat="1" x14ac:dyDescent="0.2">
      <c r="V64" s="53" t="s">
        <v>13</v>
      </c>
      <c r="W64" s="53" t="s">
        <v>68</v>
      </c>
      <c r="X64" s="59">
        <v>201503</v>
      </c>
      <c r="Y64" s="57">
        <v>799</v>
      </c>
      <c r="Z64" s="57">
        <v>229</v>
      </c>
      <c r="AA64" s="63">
        <v>0.28660826029999997</v>
      </c>
      <c r="AB64" s="55">
        <v>0.19394589970000001</v>
      </c>
      <c r="AC64" s="55">
        <f>IFERROR(AB64*(1-$AC$1)+NORMSINV((1-$Z$1)/2)*SQRT((AB64*(1-AB64))/Y64),"")</f>
        <v>0.14713575118397584</v>
      </c>
      <c r="AD64" s="55">
        <f>IFERROR(AB64*(1+$AC$1)+NORMSINV($Z$1+(1-$Z$1)/2)*SQRT((AB64*(1-AB64))/Y64),"")</f>
        <v>0.2407560482160242</v>
      </c>
      <c r="AE64" s="54" t="str">
        <f>IF(AND($AA64&lt;=AD64,$AA64&gt;=AC64),"Accept","Reject")</f>
        <v>Reject</v>
      </c>
      <c r="AF64" s="39">
        <f>(AB64-AA64)/AA64</f>
        <v>-0.32330666430551575</v>
      </c>
      <c r="AG64" s="24"/>
      <c r="AH64" s="24"/>
      <c r="AI64" s="24"/>
      <c r="AV64" s="62"/>
      <c r="AX64" s="12"/>
    </row>
    <row r="65" spans="22:50" s="10" customFormat="1" x14ac:dyDescent="0.2">
      <c r="V65" s="53" t="s">
        <v>13</v>
      </c>
      <c r="W65" s="53" t="s">
        <v>68</v>
      </c>
      <c r="X65" s="59">
        <v>201506</v>
      </c>
      <c r="Y65" s="57">
        <v>1057</v>
      </c>
      <c r="Z65" s="57">
        <v>252</v>
      </c>
      <c r="AA65" s="63">
        <v>0.238410596</v>
      </c>
      <c r="AB65" s="55">
        <v>0.20190509139999999</v>
      </c>
      <c r="AC65" s="55">
        <f>IFERROR(AB65*(1-$AC$1)+NORMSINV((1-$Z$1)/2)*SQRT((AB65*(1-AB65))/Y65),"")</f>
        <v>0.1575147975255676</v>
      </c>
      <c r="AD65" s="55">
        <f>IFERROR(AB65*(1+$AC$1)+NORMSINV($Z$1+(1-$Z$1)/2)*SQRT((AB65*(1-AB65))/Y65),"")</f>
        <v>0.24629538527443237</v>
      </c>
      <c r="AE65" s="54" t="str">
        <f>IF(AND($AA65&lt;=AD65,$AA65&gt;=AC65),"Accept","Reject")</f>
        <v>Accept</v>
      </c>
      <c r="AF65" s="39">
        <f>(AB65-AA65)/AA65</f>
        <v>-0.15312031097812454</v>
      </c>
      <c r="AG65" s="24"/>
      <c r="AH65" s="24"/>
      <c r="AI65" s="24"/>
      <c r="AV65" s="62"/>
      <c r="AX65" s="12"/>
    </row>
    <row r="66" spans="22:50" s="10" customFormat="1" x14ac:dyDescent="0.2">
      <c r="V66" s="53" t="s">
        <v>13</v>
      </c>
      <c r="W66" s="53" t="s">
        <v>68</v>
      </c>
      <c r="X66" s="59">
        <v>201509</v>
      </c>
      <c r="Y66" s="57">
        <v>1131</v>
      </c>
      <c r="Z66" s="57">
        <v>245</v>
      </c>
      <c r="AA66" s="63">
        <v>0.21662245799999999</v>
      </c>
      <c r="AB66" s="55">
        <v>0.19731516530000001</v>
      </c>
      <c r="AC66" s="55">
        <f>IFERROR(AB66*(1-$AC$1)+NORMSINV((1-$Z$1)/2)*SQRT((AB66*(1-AB66))/Y66),"")</f>
        <v>0.15438997468015991</v>
      </c>
      <c r="AD66" s="55">
        <f>IFERROR(AB66*(1+$AC$1)+NORMSINV($Z$1+(1-$Z$1)/2)*SQRT((AB66*(1-AB66))/Y66),"")</f>
        <v>0.24024035591984011</v>
      </c>
      <c r="AE66" s="54" t="str">
        <f>IF(AND($AA66&lt;=AD66,$AA66&gt;=AC66),"Accept","Reject")</f>
        <v>Accept</v>
      </c>
      <c r="AF66" s="39">
        <f>(AB66-AA66)/AA66</f>
        <v>-8.9128767526033603E-2</v>
      </c>
      <c r="AG66" s="24"/>
      <c r="AH66" s="24"/>
      <c r="AI66" s="24"/>
      <c r="AV66" s="62"/>
      <c r="AX66" s="12"/>
    </row>
    <row r="67" spans="22:50" s="10" customFormat="1" x14ac:dyDescent="0.2">
      <c r="V67" s="53" t="s">
        <v>13</v>
      </c>
      <c r="W67" s="53" t="s">
        <v>68</v>
      </c>
      <c r="X67" s="59">
        <v>201512</v>
      </c>
      <c r="Y67" s="57">
        <v>1030</v>
      </c>
      <c r="Z67" s="57">
        <v>245</v>
      </c>
      <c r="AA67" s="63">
        <v>0.23786407770000001</v>
      </c>
      <c r="AB67" s="55">
        <v>0.19360384689999999</v>
      </c>
      <c r="AC67" s="55">
        <f>IFERROR(AB67*(1-$AC$1)+NORMSINV((1-$Z$1)/2)*SQRT((AB67*(1-AB67))/Y67),"")</f>
        <v>0.15011327487576417</v>
      </c>
      <c r="AD67" s="55">
        <f>IFERROR(AB67*(1+$AC$1)+NORMSINV($Z$1+(1-$Z$1)/2)*SQRT((AB67*(1-AB67))/Y67),"")</f>
        <v>0.23709441892423583</v>
      </c>
      <c r="AE67" s="54" t="str">
        <f>IF(AND($AA67&lt;=AD67,$AA67&gt;=AC67),"Accept","Reject")</f>
        <v>Reject</v>
      </c>
      <c r="AF67" s="39">
        <f>(AB67-AA67)/AA67</f>
        <v>-0.18607362333972138</v>
      </c>
      <c r="AG67" s="24"/>
      <c r="AH67" s="24"/>
      <c r="AI67" s="24"/>
      <c r="AV67" s="62"/>
      <c r="AX67" s="12"/>
    </row>
    <row r="68" spans="22:50" s="10" customFormat="1" x14ac:dyDescent="0.2">
      <c r="V68" s="53"/>
      <c r="W68" s="53" t="s">
        <v>68</v>
      </c>
      <c r="X68" s="52" t="s">
        <v>10</v>
      </c>
      <c r="Y68" s="51">
        <f>SUM(Y38:Y67)</f>
        <v>45672</v>
      </c>
      <c r="Z68" s="51">
        <f>SUM(Z38:Z67)</f>
        <v>13335</v>
      </c>
      <c r="AA68" s="50">
        <f>Z68/Y68</f>
        <v>0.29197320021019441</v>
      </c>
      <c r="AB68" s="49">
        <f>SUMPRODUCT(Y38:Y67,AB38:AB67)/SUM(Y38:Y67)</f>
        <v>0.31908205860160493</v>
      </c>
      <c r="AC68" s="49">
        <f>IFERROR(AB68*(1-$AC$1)+NORMSINV((1-$Z$1)/2)*SQRT((AB68*(1-AB68))/Y68),"")</f>
        <v>0.28289899509308203</v>
      </c>
      <c r="AD68" s="49">
        <f>IFERROR(AB68*(1+$AC$1)+NORMSINV($Z$1+(1-$Z$1)/2)*SQRT((AB68*(1-AB68))/Y68),"")</f>
        <v>0.3552651221101279</v>
      </c>
      <c r="AE68" s="48" t="str">
        <f>IF(COUNTIF(AE38:AE63,"Reject")&gt;$D$3,"Reject","Accept")</f>
        <v>Reject</v>
      </c>
      <c r="AF68" s="39">
        <f>(AB68-AA68)/AA68</f>
        <v>9.2847077649231474E-2</v>
      </c>
      <c r="AV68" s="62"/>
      <c r="AX68" s="12"/>
    </row>
    <row r="69" spans="22:50" s="10" customFormat="1" x14ac:dyDescent="0.2">
      <c r="V69" s="31" t="s">
        <v>35</v>
      </c>
      <c r="W69" s="31" t="s">
        <v>34</v>
      </c>
      <c r="X69" s="44" t="s">
        <v>67</v>
      </c>
      <c r="Y69" s="43"/>
      <c r="Z69" s="43"/>
      <c r="AA69" s="43"/>
      <c r="AB69" s="43"/>
      <c r="AC69" s="42" t="s">
        <v>33</v>
      </c>
      <c r="AD69" s="42"/>
      <c r="AE69" s="42"/>
      <c r="AF69" s="39"/>
      <c r="AG69" s="12"/>
      <c r="AH69" s="12"/>
      <c r="AI69" s="12"/>
      <c r="AJ69" s="12"/>
      <c r="AK69" s="12"/>
      <c r="AL69" s="12"/>
      <c r="AM69" s="12"/>
      <c r="AN69" s="12"/>
      <c r="AO69" s="12"/>
      <c r="AP69" s="12"/>
      <c r="AQ69" s="12"/>
      <c r="AR69" s="12"/>
      <c r="AS69" s="12"/>
      <c r="AT69" s="12"/>
      <c r="AU69" s="12"/>
      <c r="AV69" s="62"/>
      <c r="AW69" s="12"/>
      <c r="AX69" s="12"/>
    </row>
    <row r="70" spans="22:50" s="10" customFormat="1" ht="25.5" x14ac:dyDescent="0.2">
      <c r="V70" s="17"/>
      <c r="W70" s="17" t="s">
        <v>67</v>
      </c>
      <c r="X70" s="31" t="s">
        <v>0</v>
      </c>
      <c r="Y70" s="31" t="s">
        <v>1</v>
      </c>
      <c r="Z70" s="31" t="s">
        <v>2</v>
      </c>
      <c r="AA70" s="31" t="s">
        <v>3</v>
      </c>
      <c r="AB70" s="31" t="s">
        <v>4</v>
      </c>
      <c r="AC70" s="31" t="s">
        <v>5</v>
      </c>
      <c r="AD70" s="31" t="s">
        <v>6</v>
      </c>
      <c r="AE70" s="31" t="s">
        <v>7</v>
      </c>
      <c r="AF70" s="31" t="s">
        <v>32</v>
      </c>
      <c r="AG70" s="47" t="s">
        <v>38</v>
      </c>
      <c r="AH70" s="46"/>
      <c r="AI70" s="45"/>
      <c r="AP70" s="40"/>
      <c r="AV70" s="62"/>
      <c r="AX70" s="12"/>
    </row>
    <row r="71" spans="22:50" s="10" customFormat="1" x14ac:dyDescent="0.2">
      <c r="V71" s="17" t="s">
        <v>14</v>
      </c>
      <c r="W71" s="17" t="s">
        <v>67</v>
      </c>
      <c r="X71" s="2">
        <v>200809</v>
      </c>
      <c r="Y71" s="22">
        <v>1669</v>
      </c>
      <c r="Z71" s="22">
        <v>1039</v>
      </c>
      <c r="AA71" s="3">
        <v>0.62252846019999997</v>
      </c>
      <c r="AB71" s="4">
        <v>0.79254207239999996</v>
      </c>
      <c r="AC71" s="4">
        <f>IFERROR(AB71*(1-$AC$1)+NORMSINV((1-$Z$1)/2)*SQRT((AB71*(1-AB71))/Y71),"")</f>
        <v>0.69383443888672924</v>
      </c>
      <c r="AD71" s="4">
        <f>IFERROR(AB71*(1+$AC$1)+NORMSINV($Z$1+(1-$Z$1)/2)*SQRT((AB71*(1-AB71))/Y71),"")</f>
        <v>0.8912497059132708</v>
      </c>
      <c r="AE71" s="5" t="str">
        <f>IF(AND($AA71&lt;=AD71,$AA71&gt;=AC71),"Accept","Reject")</f>
        <v>Reject</v>
      </c>
      <c r="AF71" s="39">
        <f>(AB71-AA71)/AA71</f>
        <v>0.27310175047319069</v>
      </c>
      <c r="AG71" s="25" t="s">
        <v>40</v>
      </c>
      <c r="AH71" s="24">
        <v>53</v>
      </c>
      <c r="AI71" s="23">
        <v>53</v>
      </c>
      <c r="AK71" s="35" t="s">
        <v>31</v>
      </c>
      <c r="AV71" s="62"/>
      <c r="AX71" s="12"/>
    </row>
    <row r="72" spans="22:50" s="10" customFormat="1" x14ac:dyDescent="0.2">
      <c r="V72" s="17" t="s">
        <v>14</v>
      </c>
      <c r="W72" s="17" t="s">
        <v>67</v>
      </c>
      <c r="X72" s="2">
        <v>200812</v>
      </c>
      <c r="Y72" s="22">
        <v>1596</v>
      </c>
      <c r="Z72" s="22">
        <v>958</v>
      </c>
      <c r="AA72" s="3">
        <v>0.60025062659999995</v>
      </c>
      <c r="AB72" s="4">
        <v>0.59328772139999997</v>
      </c>
      <c r="AC72" s="4">
        <f>IFERROR(AB72*(1-$AC$1)+NORMSINV((1-$Z$1)/2)*SQRT((AB72*(1-AB72))/Y72),"")</f>
        <v>0.50985945273320932</v>
      </c>
      <c r="AD72" s="4">
        <f>IFERROR(AB72*(1+$AC$1)+NORMSINV($Z$1+(1-$Z$1)/2)*SQRT((AB72*(1-AB72))/Y72),"")</f>
        <v>0.67671599006679073</v>
      </c>
      <c r="AE72" s="5" t="str">
        <f>IF(AND($AA72&lt;=AD72,$AA72&gt;=AC72),"Accept","Reject")</f>
        <v>Accept</v>
      </c>
      <c r="AF72" s="39">
        <f>(AB72-AA72)/AA72</f>
        <v>-1.1599996553839467E-2</v>
      </c>
      <c r="AG72" s="25" t="s">
        <v>40</v>
      </c>
      <c r="AH72" s="24">
        <v>53</v>
      </c>
      <c r="AI72" s="23">
        <v>54</v>
      </c>
      <c r="AL72" s="34" t="s">
        <v>23</v>
      </c>
      <c r="AM72" s="33"/>
      <c r="AN72" s="32">
        <v>0.05</v>
      </c>
      <c r="AV72" s="62"/>
      <c r="AX72" s="12"/>
    </row>
    <row r="73" spans="22:50" s="10" customFormat="1" x14ac:dyDescent="0.2">
      <c r="V73" s="17" t="s">
        <v>14</v>
      </c>
      <c r="W73" s="17" t="s">
        <v>67</v>
      </c>
      <c r="X73" s="2">
        <v>200903</v>
      </c>
      <c r="Y73" s="22">
        <v>1045</v>
      </c>
      <c r="Z73" s="22">
        <v>735</v>
      </c>
      <c r="AA73" s="3">
        <v>0.70334928230000004</v>
      </c>
      <c r="AB73" s="4">
        <v>0.63299961569999996</v>
      </c>
      <c r="AC73" s="4">
        <f>IFERROR(AB73*(1-$AC$1)+NORMSINV((1-$Z$1)/2)*SQRT((AB73*(1-AB73))/Y73),"")</f>
        <v>0.54047664535443307</v>
      </c>
      <c r="AD73" s="4">
        <f>IFERROR(AB73*(1+$AC$1)+NORMSINV($Z$1+(1-$Z$1)/2)*SQRT((AB73*(1-AB73))/Y73),"")</f>
        <v>0.72552258604556696</v>
      </c>
      <c r="AE73" s="5" t="str">
        <f>IF(AND($AA73&lt;=AD73,$AA73&gt;=AC73),"Accept","Reject")</f>
        <v>Accept</v>
      </c>
      <c r="AF73" s="39">
        <f>(AB73-AA73)/AA73</f>
        <v>-0.10002095455326532</v>
      </c>
      <c r="AG73" s="25" t="s">
        <v>40</v>
      </c>
      <c r="AH73" s="24">
        <v>53</v>
      </c>
      <c r="AI73" s="23">
        <v>55</v>
      </c>
      <c r="AL73" s="31" t="s">
        <v>30</v>
      </c>
      <c r="AM73" s="31" t="s">
        <v>29</v>
      </c>
      <c r="AN73" s="31" t="s">
        <v>28</v>
      </c>
      <c r="AO73" s="31" t="s">
        <v>27</v>
      </c>
      <c r="AV73" s="62"/>
      <c r="AX73" s="12"/>
    </row>
    <row r="74" spans="22:50" s="10" customFormat="1" x14ac:dyDescent="0.2">
      <c r="V74" s="17" t="s">
        <v>14</v>
      </c>
      <c r="W74" s="17" t="s">
        <v>67</v>
      </c>
      <c r="X74" s="2">
        <v>200906</v>
      </c>
      <c r="Y74" s="22">
        <v>881</v>
      </c>
      <c r="Z74" s="22">
        <v>678</v>
      </c>
      <c r="AA74" s="3">
        <v>0.76958002270000003</v>
      </c>
      <c r="AB74" s="4">
        <v>0.64832416719999997</v>
      </c>
      <c r="AC74" s="4">
        <f>IFERROR(AB74*(1-$AC$1)+NORMSINV((1-$Z$1)/2)*SQRT((AB74*(1-AB74))/Y74),"")</f>
        <v>0.55196149392480276</v>
      </c>
      <c r="AD74" s="4">
        <f>IFERROR(AB74*(1+$AC$1)+NORMSINV($Z$1+(1-$Z$1)/2)*SQRT((AB74*(1-AB74))/Y74),"")</f>
        <v>0.74468684047519729</v>
      </c>
      <c r="AE74" s="5" t="str">
        <f>IF(AND($AA74&lt;=AD74,$AA74&gt;=AC74),"Accept","Reject")</f>
        <v>Reject</v>
      </c>
      <c r="AF74" s="39">
        <f>(AB74-AA74)/AA74</f>
        <v>-0.15756107477242609</v>
      </c>
      <c r="AG74" s="25" t="s">
        <v>40</v>
      </c>
      <c r="AH74" s="24">
        <v>53</v>
      </c>
      <c r="AI74" s="23">
        <v>56</v>
      </c>
      <c r="AK74" s="30" t="s">
        <v>15</v>
      </c>
      <c r="AL74" s="37">
        <v>4</v>
      </c>
      <c r="AM74" s="38">
        <v>2</v>
      </c>
      <c r="AN74" s="37">
        <v>3</v>
      </c>
      <c r="AO74" s="36" t="s">
        <v>25</v>
      </c>
      <c r="AV74" s="62"/>
      <c r="AX74" s="12"/>
    </row>
    <row r="75" spans="22:50" s="10" customFormat="1" x14ac:dyDescent="0.2">
      <c r="V75" s="17" t="s">
        <v>14</v>
      </c>
      <c r="W75" s="17" t="s">
        <v>67</v>
      </c>
      <c r="X75" s="2">
        <v>200909</v>
      </c>
      <c r="Y75" s="22">
        <v>911</v>
      </c>
      <c r="Z75" s="22">
        <v>637</v>
      </c>
      <c r="AA75" s="3">
        <v>0.69923161359999997</v>
      </c>
      <c r="AB75" s="4">
        <v>0.63317949959999997</v>
      </c>
      <c r="AC75" s="4">
        <f>IFERROR(AB75*(1-$AC$1)+NORMSINV((1-$Z$1)/2)*SQRT((AB75*(1-AB75))/Y75),"")</f>
        <v>0.53856624923851848</v>
      </c>
      <c r="AD75" s="4">
        <f>IFERROR(AB75*(1+$AC$1)+NORMSINV($Z$1+(1-$Z$1)/2)*SQRT((AB75*(1-AB75))/Y75),"")</f>
        <v>0.72779274996148158</v>
      </c>
      <c r="AE75" s="5" t="str">
        <f>IF(AND($AA75&lt;=AD75,$AA75&gt;=AC75),"Accept","Reject")</f>
        <v>Accept</v>
      </c>
      <c r="AF75" s="39">
        <f>(AB75-AA75)/AA75</f>
        <v>-9.4463855345341324E-2</v>
      </c>
      <c r="AG75" s="25" t="s">
        <v>40</v>
      </c>
      <c r="AH75" s="24">
        <v>53</v>
      </c>
      <c r="AI75" s="23">
        <v>57</v>
      </c>
      <c r="AK75" s="30" t="s">
        <v>14</v>
      </c>
      <c r="AL75" s="37">
        <v>22</v>
      </c>
      <c r="AM75" s="38">
        <v>5</v>
      </c>
      <c r="AN75" s="37">
        <v>14</v>
      </c>
      <c r="AO75" s="36" t="s">
        <v>25</v>
      </c>
      <c r="AV75" s="62"/>
      <c r="AX75" s="12"/>
    </row>
    <row r="76" spans="22:50" s="10" customFormat="1" x14ac:dyDescent="0.2">
      <c r="V76" s="17" t="s">
        <v>14</v>
      </c>
      <c r="W76" s="17" t="s">
        <v>67</v>
      </c>
      <c r="X76" s="2">
        <v>200912</v>
      </c>
      <c r="Y76" s="22">
        <v>977</v>
      </c>
      <c r="Z76" s="22">
        <v>436</v>
      </c>
      <c r="AA76" s="3">
        <v>0.44626407369999999</v>
      </c>
      <c r="AB76" s="4">
        <v>0.57440894180000002</v>
      </c>
      <c r="AC76" s="4">
        <f>IFERROR(AB76*(1-$AC$1)+NORMSINV((1-$Z$1)/2)*SQRT((AB76*(1-AB76))/Y76),"")</f>
        <v>0.48596476691145901</v>
      </c>
      <c r="AD76" s="4">
        <f>IFERROR(AB76*(1+$AC$1)+NORMSINV($Z$1+(1-$Z$1)/2)*SQRT((AB76*(1-AB76))/Y76),"")</f>
        <v>0.66285311668854108</v>
      </c>
      <c r="AE76" s="5" t="str">
        <f>IF(AND($AA76&lt;=AD76,$AA76&gt;=AC76),"Accept","Reject")</f>
        <v>Reject</v>
      </c>
      <c r="AF76" s="39">
        <f>(AB76-AA76)/AA76</f>
        <v>0.28715031223002979</v>
      </c>
      <c r="AG76" s="25" t="s">
        <v>40</v>
      </c>
      <c r="AH76" s="24">
        <v>53</v>
      </c>
      <c r="AI76" s="23">
        <v>58</v>
      </c>
      <c r="AV76" s="62"/>
      <c r="AX76" s="12"/>
    </row>
    <row r="77" spans="22:50" s="10" customFormat="1" x14ac:dyDescent="0.2">
      <c r="V77" s="17" t="s">
        <v>14</v>
      </c>
      <c r="W77" s="17" t="s">
        <v>67</v>
      </c>
      <c r="X77" s="2">
        <v>201003</v>
      </c>
      <c r="Y77" s="22">
        <v>843</v>
      </c>
      <c r="Z77" s="22">
        <v>333</v>
      </c>
      <c r="AA77" s="3">
        <v>0.3950177936</v>
      </c>
      <c r="AB77" s="4">
        <v>0.53100402790000001</v>
      </c>
      <c r="AC77" s="4">
        <f>IFERROR(AB77*(1-$AC$1)+NORMSINV((1-$Z$1)/2)*SQRT((AB77*(1-AB77))/Y77),"")</f>
        <v>0.44421620381761406</v>
      </c>
      <c r="AD77" s="4">
        <f>IFERROR(AB77*(1+$AC$1)+NORMSINV($Z$1+(1-$Z$1)/2)*SQRT((AB77*(1-AB77))/Y77),"")</f>
        <v>0.61779185198238595</v>
      </c>
      <c r="AE77" s="5" t="str">
        <f>IF(AND($AA77&lt;=AD77,$AA77&gt;=AC77),"Accept","Reject")</f>
        <v>Reject</v>
      </c>
      <c r="AF77" s="39">
        <f>(AB77-AA77)/AA77</f>
        <v>0.34425343997972252</v>
      </c>
      <c r="AG77" s="25" t="s">
        <v>40</v>
      </c>
      <c r="AH77" s="24">
        <v>53</v>
      </c>
      <c r="AI77" s="23">
        <v>59</v>
      </c>
      <c r="AV77" s="62"/>
      <c r="AX77" s="12"/>
    </row>
    <row r="78" spans="22:50" s="10" customFormat="1" x14ac:dyDescent="0.2">
      <c r="V78" s="17" t="s">
        <v>14</v>
      </c>
      <c r="W78" s="17" t="s">
        <v>67</v>
      </c>
      <c r="X78" s="2">
        <v>201006</v>
      </c>
      <c r="Y78" s="22">
        <v>742</v>
      </c>
      <c r="Z78" s="22">
        <v>340</v>
      </c>
      <c r="AA78" s="3">
        <v>0.4582210243</v>
      </c>
      <c r="AB78" s="4">
        <v>0.47059744549999999</v>
      </c>
      <c r="AC78" s="4">
        <f>IFERROR(AB78*(1-$AC$1)+NORMSINV((1-$Z$1)/2)*SQRT((AB78*(1-AB78))/Y78),"")</f>
        <v>0.38762368779778689</v>
      </c>
      <c r="AD78" s="4">
        <f>IFERROR(AB78*(1+$AC$1)+NORMSINV($Z$1+(1-$Z$1)/2)*SQRT((AB78*(1-AB78))/Y78),"")</f>
        <v>0.55357120320221309</v>
      </c>
      <c r="AE78" s="5" t="str">
        <f>IF(AND($AA78&lt;=AD78,$AA78&gt;=AC78),"Accept","Reject")</f>
        <v>Accept</v>
      </c>
      <c r="AF78" s="39">
        <f>(AB78-AA78)/AA78</f>
        <v>2.700971920462792E-2</v>
      </c>
      <c r="AG78" s="25" t="s">
        <v>40</v>
      </c>
      <c r="AH78" s="24">
        <v>53</v>
      </c>
      <c r="AI78" s="23">
        <v>60</v>
      </c>
      <c r="AK78" s="35" t="s">
        <v>24</v>
      </c>
      <c r="AL78" s="34" t="s">
        <v>23</v>
      </c>
      <c r="AM78" s="33"/>
      <c r="AN78" s="32">
        <v>0.05</v>
      </c>
      <c r="AV78" s="62"/>
      <c r="AX78" s="12"/>
    </row>
    <row r="79" spans="22:50" s="10" customFormat="1" x14ac:dyDescent="0.2">
      <c r="V79" s="17" t="s">
        <v>14</v>
      </c>
      <c r="W79" s="17" t="s">
        <v>67</v>
      </c>
      <c r="X79" s="2">
        <v>201009</v>
      </c>
      <c r="Y79" s="22">
        <v>418</v>
      </c>
      <c r="Z79" s="22">
        <v>273</v>
      </c>
      <c r="AA79" s="3">
        <v>0.65311004780000004</v>
      </c>
      <c r="AB79" s="4">
        <v>0.4013128144</v>
      </c>
      <c r="AC79" s="4">
        <f>IFERROR(AB79*(1-$AC$1)+NORMSINV((1-$Z$1)/2)*SQRT((AB79*(1-AB79))/Y79),"")</f>
        <v>0.31419196573822827</v>
      </c>
      <c r="AD79" s="4">
        <f>IFERROR(AB79*(1+$AC$1)+NORMSINV($Z$1+(1-$Z$1)/2)*SQRT((AB79*(1-AB79))/Y79),"")</f>
        <v>0.48843366306177177</v>
      </c>
      <c r="AE79" s="5" t="str">
        <f>IF(AND($AA79&lt;=AD79,$AA79&gt;=AC79),"Accept","Reject")</f>
        <v>Reject</v>
      </c>
      <c r="AF79" s="39">
        <f>(AB79-AA79)/AA79</f>
        <v>-0.38553569072804583</v>
      </c>
      <c r="AG79" s="25" t="s">
        <v>40</v>
      </c>
      <c r="AH79" s="24">
        <v>53</v>
      </c>
      <c r="AI79" s="23">
        <v>61</v>
      </c>
      <c r="AL79" s="31" t="s">
        <v>22</v>
      </c>
      <c r="AM79" s="31" t="s">
        <v>21</v>
      </c>
      <c r="AN79" s="31" t="s">
        <v>20</v>
      </c>
      <c r="AO79" s="31" t="s">
        <v>19</v>
      </c>
      <c r="AP79" s="31" t="s">
        <v>18</v>
      </c>
      <c r="AQ79" s="31" t="s">
        <v>17</v>
      </c>
      <c r="AR79" s="31" t="s">
        <v>16</v>
      </c>
      <c r="AV79" s="62"/>
      <c r="AX79" s="12"/>
    </row>
    <row r="80" spans="22:50" s="10" customFormat="1" ht="15" x14ac:dyDescent="0.25">
      <c r="V80" s="17" t="s">
        <v>14</v>
      </c>
      <c r="W80" s="17" t="s">
        <v>67</v>
      </c>
      <c r="X80" s="2">
        <v>201012</v>
      </c>
      <c r="Y80" s="22">
        <v>442</v>
      </c>
      <c r="Z80" s="22">
        <v>252</v>
      </c>
      <c r="AA80" s="3">
        <v>0.57013574659999999</v>
      </c>
      <c r="AB80" s="4">
        <v>0.41583167110000002</v>
      </c>
      <c r="AC80" s="4">
        <f>IFERROR(AB80*(1-$AC$1)+NORMSINV((1-$Z$1)/2)*SQRT((AB80*(1-AB80))/Y80),"")</f>
        <v>0.32830070187972538</v>
      </c>
      <c r="AD80" s="4">
        <f>IFERROR(AB80*(1+$AC$1)+NORMSINV($Z$1+(1-$Z$1)/2)*SQRT((AB80*(1-AB80))/Y80),"")</f>
        <v>0.50336264032027467</v>
      </c>
      <c r="AE80" s="5" t="str">
        <f>IF(AND($AA80&lt;=AD80,$AA80&gt;=AC80),"Accept","Reject")</f>
        <v>Reject</v>
      </c>
      <c r="AF80" s="39">
        <f>(AB80-AA80)/AA80</f>
        <v>-0.27064444988792774</v>
      </c>
      <c r="AG80" s="25" t="s">
        <v>40</v>
      </c>
      <c r="AH80" s="24">
        <v>53</v>
      </c>
      <c r="AI80" s="23">
        <v>62</v>
      </c>
      <c r="AK80" s="30" t="s">
        <v>15</v>
      </c>
      <c r="AL80" s="29">
        <v>-0.13048762411018852</v>
      </c>
      <c r="AM80" s="29">
        <v>6.4299961710564596E-2</v>
      </c>
      <c r="AN80" s="17">
        <v>4</v>
      </c>
      <c r="AO80" s="17">
        <v>7.0300689451536877E-2</v>
      </c>
      <c r="AP80" s="27">
        <v>0.73485722819741306</v>
      </c>
      <c r="AQ80" s="28">
        <v>-4.0587154529751199</v>
      </c>
      <c r="AR80" s="27">
        <v>5.5682847330480227E-2</v>
      </c>
      <c r="AV80" s="62"/>
      <c r="AX80" s="12"/>
    </row>
    <row r="81" spans="22:50" s="10" customFormat="1" ht="15" x14ac:dyDescent="0.25">
      <c r="V81" s="17" t="s">
        <v>14</v>
      </c>
      <c r="W81" s="17" t="s">
        <v>67</v>
      </c>
      <c r="X81" s="2">
        <v>201103</v>
      </c>
      <c r="Y81" s="22">
        <v>308</v>
      </c>
      <c r="Z81" s="22">
        <v>186</v>
      </c>
      <c r="AA81" s="3">
        <v>0.60389610390000004</v>
      </c>
      <c r="AB81" s="4">
        <v>0.4131591691</v>
      </c>
      <c r="AC81" s="4">
        <f>IFERROR(AB81*(1-$AC$1)+NORMSINV((1-$Z$1)/2)*SQRT((AB81*(1-AB81))/Y81),"")</f>
        <v>0.31685225538067541</v>
      </c>
      <c r="AD81" s="4">
        <f>IFERROR(AB81*(1+$AC$1)+NORMSINV($Z$1+(1-$Z$1)/2)*SQRT((AB81*(1-AB81))/Y81),"")</f>
        <v>0.50946608281932459</v>
      </c>
      <c r="AE81" s="5" t="str">
        <f>IF(AND($AA81&lt;=AD81,$AA81&gt;=AC81),"Accept","Reject")</f>
        <v>Reject</v>
      </c>
      <c r="AF81" s="39">
        <f>(AB81-AA81)/AA81</f>
        <v>-0.31584395654849995</v>
      </c>
      <c r="AG81" s="25" t="s">
        <v>40</v>
      </c>
      <c r="AH81" s="24">
        <v>53</v>
      </c>
      <c r="AI81" s="23">
        <v>63</v>
      </c>
      <c r="AK81" s="30" t="s">
        <v>14</v>
      </c>
      <c r="AL81" s="29">
        <v>-9.6123268581492213E-2</v>
      </c>
      <c r="AM81" s="29">
        <v>0.14110215043808089</v>
      </c>
      <c r="AN81" s="17">
        <v>22</v>
      </c>
      <c r="AO81" s="17">
        <v>5.8667695180978273E-2</v>
      </c>
      <c r="AP81" s="27">
        <v>0.27745968538341537</v>
      </c>
      <c r="AQ81" s="28">
        <v>-3.1952602596104236</v>
      </c>
      <c r="AR81" s="27">
        <v>4.545110406991475E-3</v>
      </c>
      <c r="AV81" s="62"/>
      <c r="AX81" s="12"/>
    </row>
    <row r="82" spans="22:50" s="10" customFormat="1" x14ac:dyDescent="0.2">
      <c r="V82" s="17" t="s">
        <v>14</v>
      </c>
      <c r="W82" s="17" t="s">
        <v>67</v>
      </c>
      <c r="X82" s="2">
        <v>201106</v>
      </c>
      <c r="Y82" s="22">
        <v>325</v>
      </c>
      <c r="Z82" s="22">
        <v>194</v>
      </c>
      <c r="AA82" s="3">
        <v>0.59692307690000002</v>
      </c>
      <c r="AB82" s="4">
        <v>0.45281981490000001</v>
      </c>
      <c r="AC82" s="4">
        <f>IFERROR(AB82*(1-$AC$1)+NORMSINV((1-$Z$1)/2)*SQRT((AB82*(1-AB82))/Y82),"")</f>
        <v>0.35342075993187605</v>
      </c>
      <c r="AD82" s="4">
        <f>IFERROR(AB82*(1+$AC$1)+NORMSINV($Z$1+(1-$Z$1)/2)*SQRT((AB82*(1-AB82))/Y82),"")</f>
        <v>0.55221886986812396</v>
      </c>
      <c r="AE82" s="5" t="str">
        <f>IF(AND($AA82&lt;=AD82,$AA82&gt;=AC82),"Accept","Reject")</f>
        <v>Reject</v>
      </c>
      <c r="AF82" s="39">
        <f>(AB82-AA82)/AA82</f>
        <v>-0.24141010387531225</v>
      </c>
      <c r="AG82" s="25" t="s">
        <v>40</v>
      </c>
      <c r="AH82" s="24">
        <v>53</v>
      </c>
      <c r="AI82" s="23">
        <v>64</v>
      </c>
      <c r="AV82" s="62"/>
      <c r="AX82" s="12"/>
    </row>
    <row r="83" spans="22:50" s="10" customFormat="1" x14ac:dyDescent="0.2">
      <c r="V83" s="17" t="s">
        <v>14</v>
      </c>
      <c r="W83" s="17" t="s">
        <v>67</v>
      </c>
      <c r="X83" s="2">
        <v>201109</v>
      </c>
      <c r="Y83" s="22">
        <v>282</v>
      </c>
      <c r="Z83" s="22">
        <v>190</v>
      </c>
      <c r="AA83" s="3">
        <v>0.67375886519999995</v>
      </c>
      <c r="AB83" s="4">
        <v>0.50075603209999997</v>
      </c>
      <c r="AC83" s="4">
        <f>IFERROR(AB83*(1-$AC$1)+NORMSINV((1-$Z$1)/2)*SQRT((AB83*(1-AB83))/Y83),"")</f>
        <v>0.39232341719756947</v>
      </c>
      <c r="AD83" s="4">
        <f>IFERROR(AB83*(1+$AC$1)+NORMSINV($Z$1+(1-$Z$1)/2)*SQRT((AB83*(1-AB83))/Y83),"")</f>
        <v>0.60918864700243047</v>
      </c>
      <c r="AE83" s="5" t="str">
        <f>IF(AND($AA83&lt;=AD83,$AA83&gt;=AC83),"Accept","Reject")</f>
        <v>Reject</v>
      </c>
      <c r="AF83" s="39">
        <f>(AB83-AA83)/AA83</f>
        <v>-0.25677262598785316</v>
      </c>
      <c r="AG83" s="25" t="s">
        <v>40</v>
      </c>
      <c r="AH83" s="24">
        <v>53</v>
      </c>
      <c r="AI83" s="23">
        <v>65</v>
      </c>
      <c r="AV83" s="62"/>
      <c r="AX83" s="12"/>
    </row>
    <row r="84" spans="22:50" s="10" customFormat="1" x14ac:dyDescent="0.2">
      <c r="V84" s="17" t="s">
        <v>14</v>
      </c>
      <c r="W84" s="17" t="s">
        <v>67</v>
      </c>
      <c r="X84" s="2">
        <v>201112</v>
      </c>
      <c r="Y84" s="22">
        <v>299</v>
      </c>
      <c r="Z84" s="22">
        <v>175</v>
      </c>
      <c r="AA84" s="3">
        <v>0.58528428089999995</v>
      </c>
      <c r="AB84" s="4">
        <v>0.52364242790000004</v>
      </c>
      <c r="AC84" s="4">
        <f>IFERROR(AB84*(1-$AC$1)+NORMSINV((1-$Z$1)/2)*SQRT((AB84*(1-AB84))/Y84),"")</f>
        <v>0.41466775594273153</v>
      </c>
      <c r="AD84" s="4">
        <f>IFERROR(AB84*(1+$AC$1)+NORMSINV($Z$1+(1-$Z$1)/2)*SQRT((AB84*(1-AB84))/Y84),"")</f>
        <v>0.63261709985726866</v>
      </c>
      <c r="AE84" s="5" t="str">
        <f>IF(AND($AA84&lt;=AD84,$AA84&gt;=AC84),"Accept","Reject")</f>
        <v>Accept</v>
      </c>
      <c r="AF84" s="39">
        <f>(AB84-AA84)/AA84</f>
        <v>-0.10531950884655976</v>
      </c>
      <c r="AG84" s="25" t="s">
        <v>40</v>
      </c>
      <c r="AH84" s="24">
        <v>53</v>
      </c>
      <c r="AI84" s="23">
        <v>66</v>
      </c>
      <c r="AV84" s="62"/>
      <c r="AX84" s="12"/>
    </row>
    <row r="85" spans="22:50" s="10" customFormat="1" x14ac:dyDescent="0.2">
      <c r="V85" s="17" t="s">
        <v>14</v>
      </c>
      <c r="W85" s="17" t="s">
        <v>67</v>
      </c>
      <c r="X85" s="2">
        <v>201203</v>
      </c>
      <c r="Y85" s="22">
        <v>276</v>
      </c>
      <c r="Z85" s="22">
        <v>161</v>
      </c>
      <c r="AA85" s="3">
        <v>0.58333333330000003</v>
      </c>
      <c r="AB85" s="4">
        <v>0.52866015980000003</v>
      </c>
      <c r="AC85" s="4">
        <f>IFERROR(AB85*(1-$AC$1)+NORMSINV((1-$Z$1)/2)*SQRT((AB85*(1-AB85))/Y85),"")</f>
        <v>0.41690314549781771</v>
      </c>
      <c r="AD85" s="4">
        <f>IFERROR(AB85*(1+$AC$1)+NORMSINV($Z$1+(1-$Z$1)/2)*SQRT((AB85*(1-AB85))/Y85),"")</f>
        <v>0.64041717410218235</v>
      </c>
      <c r="AE85" s="5" t="str">
        <f>IF(AND($AA85&lt;=AD85,$AA85&gt;=AC85),"Accept","Reject")</f>
        <v>Accept</v>
      </c>
      <c r="AF85" s="39">
        <f>(AB85-AA85)/AA85</f>
        <v>-9.3725440291070022E-2</v>
      </c>
      <c r="AG85" s="25" t="s">
        <v>40</v>
      </c>
      <c r="AH85" s="24">
        <v>53</v>
      </c>
      <c r="AI85" s="23">
        <v>67</v>
      </c>
      <c r="AV85" s="62"/>
      <c r="AX85" s="12"/>
    </row>
    <row r="86" spans="22:50" s="10" customFormat="1" x14ac:dyDescent="0.2">
      <c r="V86" s="17" t="s">
        <v>14</v>
      </c>
      <c r="W86" s="17" t="s">
        <v>67</v>
      </c>
      <c r="X86" s="2">
        <v>201206</v>
      </c>
      <c r="Y86" s="22">
        <v>262</v>
      </c>
      <c r="Z86" s="22">
        <v>166</v>
      </c>
      <c r="AA86" s="3">
        <v>0.63358778630000001</v>
      </c>
      <c r="AB86" s="4">
        <v>0.5220056045</v>
      </c>
      <c r="AC86" s="4">
        <f>IFERROR(AB86*(1-$AC$1)+NORMSINV((1-$Z$1)/2)*SQRT((AB86*(1-AB86))/Y86),"")</f>
        <v>0.40932021875959634</v>
      </c>
      <c r="AD86" s="4">
        <f>IFERROR(AB86*(1+$AC$1)+NORMSINV($Z$1+(1-$Z$1)/2)*SQRT((AB86*(1-AB86))/Y86),"")</f>
        <v>0.63469099024040376</v>
      </c>
      <c r="AE86" s="5" t="str">
        <f>IF(AND($AA86&lt;=AD86,$AA86&gt;=AC86),"Accept","Reject")</f>
        <v>Accept</v>
      </c>
      <c r="AF86" s="39">
        <f>(AB86-AA86)/AA86</f>
        <v>-0.17611163632369409</v>
      </c>
      <c r="AG86" s="25" t="s">
        <v>40</v>
      </c>
      <c r="AH86" s="24">
        <v>53</v>
      </c>
      <c r="AI86" s="23">
        <v>68</v>
      </c>
      <c r="AV86" s="62"/>
      <c r="AX86" s="12"/>
    </row>
    <row r="87" spans="22:50" s="10" customFormat="1" x14ac:dyDescent="0.2">
      <c r="V87" s="17" t="s">
        <v>14</v>
      </c>
      <c r="W87" s="17" t="s">
        <v>67</v>
      </c>
      <c r="X87" s="2">
        <v>201209</v>
      </c>
      <c r="Y87" s="22">
        <v>280</v>
      </c>
      <c r="Z87" s="22">
        <v>210</v>
      </c>
      <c r="AA87" s="3">
        <v>0.75</v>
      </c>
      <c r="AB87" s="4">
        <v>0.51039487189999999</v>
      </c>
      <c r="AC87" s="4">
        <f>IFERROR(AB87*(1-$AC$1)+NORMSINV((1-$Z$1)/2)*SQRT((AB87*(1-AB87))/Y87),"")</f>
        <v>0.40080291670560264</v>
      </c>
      <c r="AD87" s="4">
        <f>IFERROR(AB87*(1+$AC$1)+NORMSINV($Z$1+(1-$Z$1)/2)*SQRT((AB87*(1-AB87))/Y87),"")</f>
        <v>0.61998682709439734</v>
      </c>
      <c r="AE87" s="5" t="str">
        <f>IF(AND($AA87&lt;=AD87,$AA87&gt;=AC87),"Accept","Reject")</f>
        <v>Reject</v>
      </c>
      <c r="AF87" s="39">
        <f>(AB87-AA87)/AA87</f>
        <v>-0.31947350413333336</v>
      </c>
      <c r="AG87" s="25" t="s">
        <v>40</v>
      </c>
      <c r="AH87" s="24">
        <v>53</v>
      </c>
      <c r="AI87" s="23">
        <v>69</v>
      </c>
      <c r="AV87" s="62"/>
      <c r="AX87" s="12"/>
    </row>
    <row r="88" spans="22:50" s="10" customFormat="1" x14ac:dyDescent="0.2">
      <c r="V88" s="17" t="s">
        <v>14</v>
      </c>
      <c r="W88" s="17" t="s">
        <v>67</v>
      </c>
      <c r="X88" s="2">
        <v>201212</v>
      </c>
      <c r="Y88" s="22">
        <v>338</v>
      </c>
      <c r="Z88" s="22">
        <v>254</v>
      </c>
      <c r="AA88" s="3">
        <v>0.75147928990000001</v>
      </c>
      <c r="AB88" s="4">
        <v>0.5152521833</v>
      </c>
      <c r="AC88" s="4">
        <f>IFERROR(AB88*(1-$AC$1)+NORMSINV((1-$Z$1)/2)*SQRT((AB88*(1-AB88))/Y88),"")</f>
        <v>0.41044777761715773</v>
      </c>
      <c r="AD88" s="4">
        <f>IFERROR(AB88*(1+$AC$1)+NORMSINV($Z$1+(1-$Z$1)/2)*SQRT((AB88*(1-AB88))/Y88),"")</f>
        <v>0.62005658898284222</v>
      </c>
      <c r="AE88" s="5" t="str">
        <f>IF(AND($AA88&lt;=AD88,$AA88&gt;=AC88),"Accept","Reject")</f>
        <v>Reject</v>
      </c>
      <c r="AF88" s="39">
        <f>(AB88-AA88)/AA88</f>
        <v>-0.31434945683125209</v>
      </c>
      <c r="AG88" s="25" t="s">
        <v>40</v>
      </c>
      <c r="AH88" s="24">
        <v>53</v>
      </c>
      <c r="AI88" s="23">
        <v>70</v>
      </c>
      <c r="AV88" s="62"/>
      <c r="AX88" s="12"/>
    </row>
    <row r="89" spans="22:50" s="10" customFormat="1" x14ac:dyDescent="0.2">
      <c r="V89" s="17" t="s">
        <v>14</v>
      </c>
      <c r="W89" s="17" t="s">
        <v>67</v>
      </c>
      <c r="X89" s="2">
        <v>201303</v>
      </c>
      <c r="Y89" s="22">
        <v>299</v>
      </c>
      <c r="Z89" s="22">
        <v>218</v>
      </c>
      <c r="AA89" s="3">
        <v>0.72909698999999994</v>
      </c>
      <c r="AB89" s="4">
        <v>0.56783464319999999</v>
      </c>
      <c r="AC89" s="4">
        <f>IFERROR(AB89*(1-$AC$1)+NORMSINV((1-$Z$1)/2)*SQRT((AB89*(1-AB89))/Y89),"")</f>
        <v>0.45490135293054462</v>
      </c>
      <c r="AD89" s="4">
        <f>IFERROR(AB89*(1+$AC$1)+NORMSINV($Z$1+(1-$Z$1)/2)*SQRT((AB89*(1-AB89))/Y89),"")</f>
        <v>0.68076793346945541</v>
      </c>
      <c r="AE89" s="5" t="str">
        <f>IF(AND($AA89&lt;=AD89,$AA89&gt;=AC89),"Accept","Reject")</f>
        <v>Reject</v>
      </c>
      <c r="AF89" s="39">
        <f>(AB89-AA89)/AA89</f>
        <v>-0.22118092518801918</v>
      </c>
      <c r="AG89" s="25" t="s">
        <v>40</v>
      </c>
      <c r="AH89" s="24">
        <v>53</v>
      </c>
      <c r="AI89" s="23">
        <v>71</v>
      </c>
      <c r="AV89" s="62"/>
      <c r="AX89" s="12"/>
    </row>
    <row r="90" spans="22:50" s="10" customFormat="1" x14ac:dyDescent="0.2">
      <c r="V90" s="17" t="s">
        <v>14</v>
      </c>
      <c r="W90" s="17" t="s">
        <v>67</v>
      </c>
      <c r="X90" s="2">
        <v>201306</v>
      </c>
      <c r="Y90" s="22">
        <v>337</v>
      </c>
      <c r="Z90" s="22">
        <v>232</v>
      </c>
      <c r="AA90" s="3">
        <v>0.68842729970000005</v>
      </c>
      <c r="AB90" s="4">
        <v>0.58251350629999998</v>
      </c>
      <c r="AC90" s="4">
        <f>IFERROR(AB90*(1-$AC$1)+NORMSINV((1-$Z$1)/2)*SQRT((AB90*(1-AB90))/Y90),"")</f>
        <v>0.47161106702874867</v>
      </c>
      <c r="AD90" s="4">
        <f>IFERROR(AB90*(1+$AC$1)+NORMSINV($Z$1+(1-$Z$1)/2)*SQRT((AB90*(1-AB90))/Y90),"")</f>
        <v>0.69341594557125141</v>
      </c>
      <c r="AE90" s="5" t="str">
        <f>IF(AND($AA90&lt;=AD90,$AA90&gt;=AC90),"Accept","Reject")</f>
        <v>Accept</v>
      </c>
      <c r="AF90" s="39">
        <f>(AB90-AA90)/AA90</f>
        <v>-0.15384891541366058</v>
      </c>
      <c r="AG90" s="25" t="s">
        <v>40</v>
      </c>
      <c r="AH90" s="24">
        <v>53</v>
      </c>
      <c r="AI90" s="23">
        <v>72</v>
      </c>
      <c r="AV90" s="62"/>
      <c r="AX90" s="12"/>
    </row>
    <row r="91" spans="22:50" s="10" customFormat="1" x14ac:dyDescent="0.2">
      <c r="V91" s="17" t="s">
        <v>14</v>
      </c>
      <c r="W91" s="17" t="s">
        <v>67</v>
      </c>
      <c r="X91" s="2">
        <v>201309</v>
      </c>
      <c r="Y91" s="22">
        <v>313</v>
      </c>
      <c r="Z91" s="22">
        <v>221</v>
      </c>
      <c r="AA91" s="3">
        <v>0.7060702875</v>
      </c>
      <c r="AB91" s="4">
        <v>0.60645525950000001</v>
      </c>
      <c r="AC91" s="4">
        <f>IFERROR(AB91*(1-$AC$1)+NORMSINV((1-$Z$1)/2)*SQRT((AB91*(1-AB91))/Y91),"")</f>
        <v>0.4916879173577704</v>
      </c>
      <c r="AD91" s="4">
        <f>IFERROR(AB91*(1+$AC$1)+NORMSINV($Z$1+(1-$Z$1)/2)*SQRT((AB91*(1-AB91))/Y91),"")</f>
        <v>0.72122260164222973</v>
      </c>
      <c r="AE91" s="5" t="str">
        <f>IF(AND($AA91&lt;=AD91,$AA91&gt;=AC91),"Accept","Reject")</f>
        <v>Accept</v>
      </c>
      <c r="AF91" s="39">
        <f>(AB91-AA91)/AA91</f>
        <v>-0.14108372744689388</v>
      </c>
      <c r="AG91" s="25" t="s">
        <v>40</v>
      </c>
      <c r="AH91" s="24">
        <v>53</v>
      </c>
      <c r="AI91" s="23">
        <v>73</v>
      </c>
      <c r="AV91" s="62"/>
      <c r="AX91" s="12"/>
    </row>
    <row r="92" spans="22:50" s="10" customFormat="1" x14ac:dyDescent="0.2">
      <c r="V92" s="17" t="s">
        <v>14</v>
      </c>
      <c r="W92" s="17" t="s">
        <v>67</v>
      </c>
      <c r="X92" s="2">
        <v>201312</v>
      </c>
      <c r="Y92" s="22">
        <v>268</v>
      </c>
      <c r="Z92" s="22">
        <v>185</v>
      </c>
      <c r="AA92" s="3">
        <v>0.69029850749999999</v>
      </c>
      <c r="AB92" s="4">
        <v>0.58537567639999999</v>
      </c>
      <c r="AC92" s="4">
        <f>IFERROR(AB92*(1-$AC$1)+NORMSINV((1-$Z$1)/2)*SQRT((AB92*(1-AB92))/Y92),"")</f>
        <v>0.46785530427375266</v>
      </c>
      <c r="AD92" s="4">
        <f>IFERROR(AB92*(1+$AC$1)+NORMSINV($Z$1+(1-$Z$1)/2)*SQRT((AB92*(1-AB92))/Y92),"")</f>
        <v>0.70289604852624743</v>
      </c>
      <c r="AE92" s="5" t="str">
        <f>IF(AND($AA92&lt;=AD92,$AA92&gt;=AC92),"Accept","Reject")</f>
        <v>Accept</v>
      </c>
      <c r="AF92" s="39">
        <f>(AB92-AA92)/AA92</f>
        <v>-0.15199631747718939</v>
      </c>
      <c r="AG92" s="25" t="s">
        <v>40</v>
      </c>
      <c r="AH92" s="24">
        <v>53</v>
      </c>
      <c r="AI92" s="23">
        <v>74</v>
      </c>
      <c r="AV92" s="62"/>
      <c r="AX92" s="12"/>
    </row>
    <row r="93" spans="22:50" s="10" customFormat="1" x14ac:dyDescent="0.2">
      <c r="V93" s="17" t="s">
        <v>14</v>
      </c>
      <c r="W93" s="17" t="s">
        <v>67</v>
      </c>
      <c r="X93" s="2">
        <v>201403</v>
      </c>
      <c r="Y93" s="22">
        <v>273</v>
      </c>
      <c r="Z93" s="22">
        <v>166</v>
      </c>
      <c r="AA93" s="3">
        <v>0.60805860810000001</v>
      </c>
      <c r="AB93" s="4">
        <v>0.57599016540000003</v>
      </c>
      <c r="AC93" s="4">
        <f>IFERROR(AB93*(1-$AC$1)+NORMSINV((1-$Z$1)/2)*SQRT((AB93*(1-AB93))/Y93),"")</f>
        <v>0.45976892810787351</v>
      </c>
      <c r="AD93" s="4">
        <f>IFERROR(AB93*(1+$AC$1)+NORMSINV($Z$1+(1-$Z$1)/2)*SQRT((AB93*(1-AB93))/Y93),"")</f>
        <v>0.69221140269212666</v>
      </c>
      <c r="AE93" s="5" t="str">
        <f>IF(AND($AA93&lt;=AD93,$AA93&gt;=AC93),"Accept","Reject")</f>
        <v>Accept</v>
      </c>
      <c r="AF93" s="39">
        <f>(AB93-AA93)/AA93</f>
        <v>-5.2739065400626763E-2</v>
      </c>
      <c r="AG93" s="25" t="s">
        <v>40</v>
      </c>
      <c r="AH93" s="24">
        <v>53</v>
      </c>
      <c r="AI93" s="23">
        <v>75</v>
      </c>
      <c r="AV93" s="62"/>
      <c r="AX93" s="12"/>
    </row>
    <row r="94" spans="22:50" s="10" customFormat="1" x14ac:dyDescent="0.2">
      <c r="V94" s="17" t="s">
        <v>14</v>
      </c>
      <c r="W94" s="17" t="s">
        <v>67</v>
      </c>
      <c r="X94" s="2">
        <v>201406</v>
      </c>
      <c r="Y94" s="22">
        <v>315</v>
      </c>
      <c r="Z94" s="22">
        <v>239</v>
      </c>
      <c r="AA94" s="3">
        <v>0.75873015870000005</v>
      </c>
      <c r="AB94" s="4">
        <v>0.55867948190000005</v>
      </c>
      <c r="AC94" s="4">
        <f>IFERROR(AB94*(1-$AC$1)+NORMSINV((1-$Z$1)/2)*SQRT((AB94*(1-AB94))/Y94),"")</f>
        <v>0.44797736869346061</v>
      </c>
      <c r="AD94" s="4">
        <f>IFERROR(AB94*(1+$AC$1)+NORMSINV($Z$1+(1-$Z$1)/2)*SQRT((AB94*(1-AB94))/Y94),"")</f>
        <v>0.66938159510653961</v>
      </c>
      <c r="AE94" s="5" t="str">
        <f>IF(AND($AA94&lt;=AD94,$AA94&gt;=AC94),"Accept","Reject")</f>
        <v>Reject</v>
      </c>
      <c r="AF94" s="39">
        <f>(AB94-AA94)/AA94</f>
        <v>-0.2636651179686394</v>
      </c>
      <c r="AG94" s="25" t="s">
        <v>40</v>
      </c>
      <c r="AH94" s="24">
        <v>53</v>
      </c>
      <c r="AI94" s="23">
        <v>76</v>
      </c>
      <c r="AV94" s="62"/>
      <c r="AX94" s="12"/>
    </row>
    <row r="95" spans="22:50" s="10" customFormat="1" x14ac:dyDescent="0.2">
      <c r="V95" s="17" t="s">
        <v>14</v>
      </c>
      <c r="W95" s="17" t="s">
        <v>67</v>
      </c>
      <c r="X95" s="2">
        <v>201409</v>
      </c>
      <c r="Y95" s="22">
        <v>313</v>
      </c>
      <c r="Z95" s="22">
        <v>188</v>
      </c>
      <c r="AA95" s="3">
        <v>0.60063897759999996</v>
      </c>
      <c r="AB95" s="4">
        <v>0.53097550230000001</v>
      </c>
      <c r="AC95" s="4">
        <f>IFERROR(AB95*(1-$AC$1)+NORMSINV((1-$Z$1)/2)*SQRT((AB95*(1-AB95))/Y95),"")</f>
        <v>0.42259249200614996</v>
      </c>
      <c r="AD95" s="4">
        <f>IFERROR(AB95*(1+$AC$1)+NORMSINV($Z$1+(1-$Z$1)/2)*SQRT((AB95*(1-AB95))/Y95),"")</f>
        <v>0.63935851259385013</v>
      </c>
      <c r="AE95" s="5" t="str">
        <f>IF(AND($AA95&lt;=AD95,$AA95&gt;=AC95),"Accept","Reject")</f>
        <v>Accept</v>
      </c>
      <c r="AF95" s="39">
        <f>(AB95-AA95)/AA95</f>
        <v>-0.11598227537339886</v>
      </c>
      <c r="AG95" s="25" t="s">
        <v>40</v>
      </c>
      <c r="AH95" s="24">
        <v>53</v>
      </c>
      <c r="AI95" s="23">
        <v>77</v>
      </c>
      <c r="AV95" s="62"/>
      <c r="AX95" s="12"/>
    </row>
    <row r="96" spans="22:50" s="10" customFormat="1" x14ac:dyDescent="0.2">
      <c r="V96" s="17" t="s">
        <v>14</v>
      </c>
      <c r="W96" s="17" t="s">
        <v>67</v>
      </c>
      <c r="X96" s="2">
        <v>201412</v>
      </c>
      <c r="Y96" s="22">
        <v>265</v>
      </c>
      <c r="Z96" s="22">
        <v>162</v>
      </c>
      <c r="AA96" s="3">
        <v>0.61132075470000002</v>
      </c>
      <c r="AB96" s="4">
        <v>0.51548689619999999</v>
      </c>
      <c r="AC96" s="4">
        <f>IFERROR(AB96*(1-$AC$1)+NORMSINV((1-$Z$1)/2)*SQRT((AB96*(1-AB96))/Y96),"")</f>
        <v>0.40376727538908469</v>
      </c>
      <c r="AD96" s="4">
        <f>IFERROR(AB96*(1+$AC$1)+NORMSINV($Z$1+(1-$Z$1)/2)*SQRT((AB96*(1-AB96))/Y96),"")</f>
        <v>0.62720651701091534</v>
      </c>
      <c r="AE96" s="5" t="str">
        <f>IF(AND($AA96&lt;=AD96,$AA96&gt;=AC96),"Accept","Reject")</f>
        <v>Accept</v>
      </c>
      <c r="AF96" s="39">
        <f>(AB96-AA96)/AA96</f>
        <v>-0.15676526236546576</v>
      </c>
      <c r="AG96" s="20" t="s">
        <v>40</v>
      </c>
      <c r="AH96" s="19">
        <v>53</v>
      </c>
      <c r="AI96" s="18">
        <v>78</v>
      </c>
      <c r="AV96" s="62"/>
      <c r="AX96" s="12"/>
    </row>
    <row r="97" spans="22:50" s="10" customFormat="1" x14ac:dyDescent="0.2">
      <c r="V97" s="53" t="s">
        <v>13</v>
      </c>
      <c r="W97" s="53" t="s">
        <v>67</v>
      </c>
      <c r="X97" s="59">
        <v>201503</v>
      </c>
      <c r="Y97" s="57">
        <v>275</v>
      </c>
      <c r="Z97" s="57">
        <v>151</v>
      </c>
      <c r="AA97" s="63">
        <v>0.54909090910000002</v>
      </c>
      <c r="AB97" s="55">
        <v>0.47632064709999999</v>
      </c>
      <c r="AC97" s="55">
        <f>IFERROR(AB97*(1-$AC$1)+NORMSINV((1-$Z$1)/2)*SQRT((AB97*(1-AB97))/Y97),"")</f>
        <v>0.36965975263672923</v>
      </c>
      <c r="AD97" s="55">
        <f>IFERROR(AB97*(1+$AC$1)+NORMSINV($Z$1+(1-$Z$1)/2)*SQRT((AB97*(1-AB97))/Y97),"")</f>
        <v>0.58298154156327076</v>
      </c>
      <c r="AE97" s="54" t="str">
        <f>IF(AND($AA97&lt;=AD97,$AA97&gt;=AC97),"Accept","Reject")</f>
        <v>Accept</v>
      </c>
      <c r="AF97" s="39">
        <f>(AB97-AA97)/AA97</f>
        <v>-0.132528622845488</v>
      </c>
      <c r="AG97" s="24"/>
      <c r="AH97" s="24"/>
      <c r="AI97" s="24"/>
      <c r="AV97" s="62"/>
      <c r="AX97" s="12"/>
    </row>
    <row r="98" spans="22:50" s="10" customFormat="1" x14ac:dyDescent="0.2">
      <c r="V98" s="53" t="s">
        <v>13</v>
      </c>
      <c r="W98" s="53" t="s">
        <v>67</v>
      </c>
      <c r="X98" s="59">
        <v>201506</v>
      </c>
      <c r="Y98" s="57">
        <v>331</v>
      </c>
      <c r="Z98" s="57">
        <v>165</v>
      </c>
      <c r="AA98" s="63">
        <v>0.49848942600000001</v>
      </c>
      <c r="AB98" s="55">
        <v>0.47689447359999998</v>
      </c>
      <c r="AC98" s="55">
        <f>IFERROR(AB98*(1-$AC$1)+NORMSINV((1-$Z$1)/2)*SQRT((AB98*(1-AB98))/Y98),"")</f>
        <v>0.37539788817269953</v>
      </c>
      <c r="AD98" s="55">
        <f>IFERROR(AB98*(1+$AC$1)+NORMSINV($Z$1+(1-$Z$1)/2)*SQRT((AB98*(1-AB98))/Y98),"")</f>
        <v>0.57839105902730059</v>
      </c>
      <c r="AE98" s="54" t="str">
        <f>IF(AND($AA98&lt;=AD98,$AA98&gt;=AC98),"Accept","Reject")</f>
        <v>Accept</v>
      </c>
      <c r="AF98" s="39">
        <f>(AB98-AA98)/AA98</f>
        <v>-4.3320783297818702E-2</v>
      </c>
      <c r="AG98" s="24"/>
      <c r="AH98" s="24"/>
      <c r="AI98" s="24"/>
      <c r="AV98" s="62"/>
      <c r="AX98" s="12"/>
    </row>
    <row r="99" spans="22:50" s="10" customFormat="1" x14ac:dyDescent="0.2">
      <c r="V99" s="53" t="s">
        <v>13</v>
      </c>
      <c r="W99" s="53" t="s">
        <v>67</v>
      </c>
      <c r="X99" s="59">
        <v>201509</v>
      </c>
      <c r="Y99" s="57">
        <v>300</v>
      </c>
      <c r="Z99" s="57">
        <v>157</v>
      </c>
      <c r="AA99" s="63">
        <v>0.52333333329999998</v>
      </c>
      <c r="AB99" s="55">
        <v>0.45072927730000001</v>
      </c>
      <c r="AC99" s="55">
        <f>IFERROR(AB99*(1-$AC$1)+NORMSINV((1-$Z$1)/2)*SQRT((AB99*(1-AB99))/Y99),"")</f>
        <v>0.34935243721537024</v>
      </c>
      <c r="AD99" s="55">
        <f>IFERROR(AB99*(1+$AC$1)+NORMSINV($Z$1+(1-$Z$1)/2)*SQRT((AB99*(1-AB99))/Y99),"")</f>
        <v>0.55210611738462989</v>
      </c>
      <c r="AE99" s="54" t="str">
        <f>IF(AND($AA99&lt;=AD99,$AA99&gt;=AC99),"Accept","Reject")</f>
        <v>Accept</v>
      </c>
      <c r="AF99" s="39">
        <f>(AB99-AA99)/AA99</f>
        <v>-0.13873386497698936</v>
      </c>
      <c r="AG99" s="24"/>
      <c r="AH99" s="24"/>
      <c r="AI99" s="24"/>
      <c r="AV99" s="62"/>
      <c r="AX99" s="12"/>
    </row>
    <row r="100" spans="22:50" s="10" customFormat="1" x14ac:dyDescent="0.2">
      <c r="V100" s="53" t="s">
        <v>13</v>
      </c>
      <c r="W100" s="53" t="s">
        <v>67</v>
      </c>
      <c r="X100" s="59">
        <v>201512</v>
      </c>
      <c r="Y100" s="57">
        <v>301</v>
      </c>
      <c r="Z100" s="57">
        <v>141</v>
      </c>
      <c r="AA100" s="63">
        <v>0.46843853819999998</v>
      </c>
      <c r="AB100" s="55">
        <v>0.43089219029999998</v>
      </c>
      <c r="AC100" s="55">
        <f>IFERROR(AB100*(1-$AC$1)+NORMSINV((1-$Z$1)/2)*SQRT((AB100*(1-AB100))/Y100),"")</f>
        <v>0.33185988430120583</v>
      </c>
      <c r="AD100" s="55">
        <f>IFERROR(AB100*(1+$AC$1)+NORMSINV($Z$1+(1-$Z$1)/2)*SQRT((AB100*(1-AB100))/Y100),"")</f>
        <v>0.52992449629879412</v>
      </c>
      <c r="AE100" s="54" t="str">
        <f>IF(AND($AA100&lt;=AD100,$AA100&gt;=AC100),"Accept","Reject")</f>
        <v>Accept</v>
      </c>
      <c r="AF100" s="39">
        <f>(AB100-AA100)/AA100</f>
        <v>-8.0152132752087046E-2</v>
      </c>
      <c r="AG100" s="24"/>
      <c r="AH100" s="24"/>
      <c r="AI100" s="24"/>
      <c r="AV100" s="62"/>
      <c r="AX100" s="12"/>
    </row>
    <row r="101" spans="22:50" s="10" customFormat="1" x14ac:dyDescent="0.2">
      <c r="V101" s="53"/>
      <c r="W101" s="53" t="s">
        <v>67</v>
      </c>
      <c r="X101" s="52" t="s">
        <v>10</v>
      </c>
      <c r="Y101" s="51">
        <f>SUM(Y71:Y100)</f>
        <v>15484</v>
      </c>
      <c r="Z101" s="51">
        <f>SUM(Z71:Z100)</f>
        <v>9442</v>
      </c>
      <c r="AA101" s="50">
        <f>Z101/Y101</f>
        <v>0.60979075174373543</v>
      </c>
      <c r="AB101" s="49">
        <f>SUMPRODUCT(Y71:Y100,AB71:AB100)/SUM(Y71:Y100)</f>
        <v>0.57241078100486953</v>
      </c>
      <c r="AC101" s="49">
        <f>IFERROR(AB101*(1-$AC$1)+NORMSINV((1-$Z$1)/2)*SQRT((AB101*(1-AB101))/Y101),"")</f>
        <v>0.50737725719098781</v>
      </c>
      <c r="AD101" s="49">
        <f>IFERROR(AB101*(1+$AC$1)+NORMSINV($Z$1+(1-$Z$1)/2)*SQRT((AB101*(1-AB101))/Y101),"")</f>
        <v>0.63744430481875125</v>
      </c>
      <c r="AE101" s="48" t="str">
        <f>IF(COUNTIF(AE71:AE96,"Reject")&gt;$D$3,"Reject","Accept")</f>
        <v>Reject</v>
      </c>
      <c r="AF101" s="39">
        <f>(AB101-AA101)/AA101</f>
        <v>-6.1299668176297353E-2</v>
      </c>
      <c r="AV101" s="62"/>
      <c r="AX101" s="12"/>
    </row>
    <row r="102" spans="22:50" s="10" customFormat="1" x14ac:dyDescent="0.2">
      <c r="V102" s="31" t="s">
        <v>35</v>
      </c>
      <c r="W102" s="31" t="s">
        <v>34</v>
      </c>
      <c r="X102" s="44" t="s">
        <v>66</v>
      </c>
      <c r="Y102" s="43"/>
      <c r="Z102" s="43"/>
      <c r="AA102" s="43"/>
      <c r="AB102" s="43"/>
      <c r="AC102" s="42" t="s">
        <v>33</v>
      </c>
      <c r="AD102" s="42"/>
      <c r="AE102" s="42"/>
      <c r="AF102" s="12"/>
      <c r="AG102" s="12"/>
      <c r="AH102" s="12"/>
      <c r="AI102" s="12"/>
      <c r="AJ102" s="12"/>
      <c r="AK102" s="12"/>
      <c r="AL102" s="12"/>
      <c r="AM102" s="12"/>
      <c r="AN102" s="12"/>
      <c r="AO102" s="12"/>
      <c r="AP102" s="12"/>
      <c r="AQ102" s="12"/>
      <c r="AR102" s="12"/>
      <c r="AS102" s="12"/>
      <c r="AT102" s="12"/>
      <c r="AU102" s="12"/>
      <c r="AV102" s="62"/>
      <c r="AW102" s="12"/>
      <c r="AX102" s="12"/>
    </row>
    <row r="103" spans="22:50" s="10" customFormat="1" ht="25.5" x14ac:dyDescent="0.2">
      <c r="V103" s="17"/>
      <c r="W103" s="17" t="s">
        <v>66</v>
      </c>
      <c r="X103" s="31" t="s">
        <v>0</v>
      </c>
      <c r="Y103" s="31" t="s">
        <v>1</v>
      </c>
      <c r="Z103" s="31" t="s">
        <v>2</v>
      </c>
      <c r="AA103" s="31" t="s">
        <v>3</v>
      </c>
      <c r="AB103" s="31" t="s">
        <v>4</v>
      </c>
      <c r="AC103" s="31" t="s">
        <v>5</v>
      </c>
      <c r="AD103" s="31" t="s">
        <v>6</v>
      </c>
      <c r="AE103" s="31" t="s">
        <v>7</v>
      </c>
      <c r="AF103" s="31" t="s">
        <v>32</v>
      </c>
      <c r="AG103" s="47" t="s">
        <v>38</v>
      </c>
      <c r="AH103" s="46"/>
      <c r="AI103" s="45"/>
      <c r="AP103" s="40"/>
      <c r="AV103" s="62"/>
      <c r="AX103" s="12"/>
    </row>
    <row r="104" spans="22:50" s="10" customFormat="1" x14ac:dyDescent="0.2">
      <c r="V104" s="17" t="s">
        <v>14</v>
      </c>
      <c r="W104" s="17" t="s">
        <v>66</v>
      </c>
      <c r="X104" s="2">
        <v>200809</v>
      </c>
      <c r="Y104" s="22">
        <v>872</v>
      </c>
      <c r="Z104" s="22">
        <v>837</v>
      </c>
      <c r="AA104" s="3">
        <v>0.95986238530000001</v>
      </c>
      <c r="AB104" s="4">
        <v>0.89056075609999996</v>
      </c>
      <c r="AC104" s="4">
        <f>IFERROR(AB104*(1-$AC$1)+NORMSINV((1-$Z$1)/2)*SQRT((AB104*(1-AB104))/Y104),"")</f>
        <v>0.78078380184617613</v>
      </c>
      <c r="AD104" s="4">
        <f>IFERROR(AB104*(1+$AC$1)+NORMSINV($Z$1+(1-$Z$1)/2)*SQRT((AB104*(1-AB104))/Y104),"")</f>
        <v>1.000337710353824</v>
      </c>
      <c r="AE104" s="5" t="str">
        <f>IF(AND($AA104&lt;=AD104,$AA104&gt;=AC104),"Accept","Reject")</f>
        <v>Accept</v>
      </c>
      <c r="AF104" s="39">
        <f>(AB104-AA104)/AA104</f>
        <v>-7.2199546790595592E-2</v>
      </c>
      <c r="AG104" s="25" t="s">
        <v>37</v>
      </c>
      <c r="AH104" s="24">
        <v>79</v>
      </c>
      <c r="AI104" s="23">
        <v>79</v>
      </c>
      <c r="AK104" s="35" t="s">
        <v>31</v>
      </c>
      <c r="AV104" s="62"/>
      <c r="AX104" s="12"/>
    </row>
    <row r="105" spans="22:50" s="10" customFormat="1" x14ac:dyDescent="0.2">
      <c r="V105" s="17" t="s">
        <v>14</v>
      </c>
      <c r="W105" s="17" t="s">
        <v>66</v>
      </c>
      <c r="X105" s="2">
        <v>200812</v>
      </c>
      <c r="Y105" s="22">
        <v>1270</v>
      </c>
      <c r="Z105" s="22">
        <v>935</v>
      </c>
      <c r="AA105" s="3">
        <v>0.73622047239999999</v>
      </c>
      <c r="AB105" s="4">
        <v>0.62723838389999997</v>
      </c>
      <c r="AC105" s="4">
        <f>IFERROR(AB105*(1-$AC$1)+NORMSINV((1-$Z$1)/2)*SQRT((AB105*(1-AB105))/Y105),"")</f>
        <v>0.53792088397306947</v>
      </c>
      <c r="AD105" s="4">
        <f>IFERROR(AB105*(1+$AC$1)+NORMSINV($Z$1+(1-$Z$1)/2)*SQRT((AB105*(1-AB105))/Y105),"")</f>
        <v>0.71655588382693058</v>
      </c>
      <c r="AE105" s="5" t="str">
        <f>IF(AND($AA105&lt;=AD105,$AA105&gt;=AC105),"Accept","Reject")</f>
        <v>Reject</v>
      </c>
      <c r="AF105" s="39">
        <f>(AB105-AA105)/AA105</f>
        <v>-0.14802914695475672</v>
      </c>
      <c r="AG105" s="25" t="s">
        <v>37</v>
      </c>
      <c r="AH105" s="24">
        <v>79</v>
      </c>
      <c r="AI105" s="23">
        <v>80</v>
      </c>
      <c r="AL105" s="34" t="s">
        <v>23</v>
      </c>
      <c r="AM105" s="33"/>
      <c r="AN105" s="32">
        <v>0.05</v>
      </c>
      <c r="AV105" s="62"/>
      <c r="AX105" s="12"/>
    </row>
    <row r="106" spans="22:50" s="10" customFormat="1" x14ac:dyDescent="0.2">
      <c r="V106" s="17" t="s">
        <v>14</v>
      </c>
      <c r="W106" s="17" t="s">
        <v>66</v>
      </c>
      <c r="X106" s="2">
        <v>200903</v>
      </c>
      <c r="Y106" s="22">
        <v>821</v>
      </c>
      <c r="Z106" s="22">
        <v>617</v>
      </c>
      <c r="AA106" s="3">
        <v>0.75152253349999998</v>
      </c>
      <c r="AB106" s="4">
        <v>0.67902748270000002</v>
      </c>
      <c r="AC106" s="4">
        <f>IFERROR(AB106*(1-$AC$1)+NORMSINV((1-$Z$1)/2)*SQRT((AB106*(1-AB106))/Y106),"")</f>
        <v>0.57919067621482923</v>
      </c>
      <c r="AD106" s="4">
        <f>IFERROR(AB106*(1+$AC$1)+NORMSINV($Z$1+(1-$Z$1)/2)*SQRT((AB106*(1-AB106))/Y106),"")</f>
        <v>0.77886428918517092</v>
      </c>
      <c r="AE106" s="5" t="str">
        <f>IF(AND($AA106&lt;=AD106,$AA106&gt;=AC106),"Accept","Reject")</f>
        <v>Accept</v>
      </c>
      <c r="AF106" s="39">
        <f>(AB106-AA106)/AA106</f>
        <v>-9.6464241015336058E-2</v>
      </c>
      <c r="AG106" s="25" t="s">
        <v>37</v>
      </c>
      <c r="AH106" s="24">
        <v>79</v>
      </c>
      <c r="AI106" s="23">
        <v>81</v>
      </c>
      <c r="AL106" s="31" t="s">
        <v>30</v>
      </c>
      <c r="AM106" s="31" t="s">
        <v>29</v>
      </c>
      <c r="AN106" s="31" t="s">
        <v>28</v>
      </c>
      <c r="AO106" s="31" t="s">
        <v>27</v>
      </c>
      <c r="AV106" s="62"/>
      <c r="AX106" s="12"/>
    </row>
    <row r="107" spans="22:50" s="10" customFormat="1" x14ac:dyDescent="0.2">
      <c r="V107" s="17" t="s">
        <v>14</v>
      </c>
      <c r="W107" s="17" t="s">
        <v>66</v>
      </c>
      <c r="X107" s="2">
        <v>200906</v>
      </c>
      <c r="Y107" s="22">
        <v>571</v>
      </c>
      <c r="Z107" s="22">
        <v>490</v>
      </c>
      <c r="AA107" s="3">
        <v>0.85814360769999998</v>
      </c>
      <c r="AB107" s="4">
        <v>0.70219537740000004</v>
      </c>
      <c r="AC107" s="4">
        <f>IFERROR(AB107*(1-$AC$1)+NORMSINV((1-$Z$1)/2)*SQRT((AB107*(1-AB107))/Y107),"")</f>
        <v>0.5944677679779663</v>
      </c>
      <c r="AD107" s="4">
        <f>IFERROR(AB107*(1+$AC$1)+NORMSINV($Z$1+(1-$Z$1)/2)*SQRT((AB107*(1-AB107))/Y107),"")</f>
        <v>0.8099229868220339</v>
      </c>
      <c r="AE107" s="5" t="str">
        <f>IF(AND($AA107&lt;=AD107,$AA107&gt;=AC107),"Accept","Reject")</f>
        <v>Reject</v>
      </c>
      <c r="AF107" s="39">
        <f>(AB107-AA107)/AA107</f>
        <v>-0.18172742755489726</v>
      </c>
      <c r="AG107" s="25" t="s">
        <v>37</v>
      </c>
      <c r="AH107" s="24">
        <v>79</v>
      </c>
      <c r="AI107" s="23">
        <v>82</v>
      </c>
      <c r="AK107" s="30" t="s">
        <v>15</v>
      </c>
      <c r="AL107" s="37">
        <v>4</v>
      </c>
      <c r="AM107" s="38">
        <v>2</v>
      </c>
      <c r="AN107" s="37">
        <v>0</v>
      </c>
      <c r="AO107" s="36" t="s">
        <v>26</v>
      </c>
      <c r="AV107" s="62"/>
      <c r="AX107" s="12"/>
    </row>
    <row r="108" spans="22:50" s="10" customFormat="1" x14ac:dyDescent="0.2">
      <c r="V108" s="17" t="s">
        <v>14</v>
      </c>
      <c r="W108" s="17" t="s">
        <v>66</v>
      </c>
      <c r="X108" s="2">
        <v>200909</v>
      </c>
      <c r="Y108" s="22">
        <v>535</v>
      </c>
      <c r="Z108" s="22">
        <v>439</v>
      </c>
      <c r="AA108" s="3">
        <v>0.82056074769999998</v>
      </c>
      <c r="AB108" s="4">
        <v>0.6876006456</v>
      </c>
      <c r="AC108" s="4">
        <f>IFERROR(AB108*(1-$AC$1)+NORMSINV((1-$Z$1)/2)*SQRT((AB108*(1-AB108))/Y108),"")</f>
        <v>0.57956755172548235</v>
      </c>
      <c r="AD108" s="4">
        <f>IFERROR(AB108*(1+$AC$1)+NORMSINV($Z$1+(1-$Z$1)/2)*SQRT((AB108*(1-AB108))/Y108),"")</f>
        <v>0.79563373947451776</v>
      </c>
      <c r="AE108" s="5" t="str">
        <f>IF(AND($AA108&lt;=AD108,$AA108&gt;=AC108),"Accept","Reject")</f>
        <v>Reject</v>
      </c>
      <c r="AF108" s="39">
        <f>(AB108-AA108)/AA108</f>
        <v>-0.16203565972742665</v>
      </c>
      <c r="AG108" s="25" t="s">
        <v>37</v>
      </c>
      <c r="AH108" s="24">
        <v>79</v>
      </c>
      <c r="AI108" s="23">
        <v>83</v>
      </c>
      <c r="AK108" s="30" t="s">
        <v>14</v>
      </c>
      <c r="AL108" s="37">
        <v>22</v>
      </c>
      <c r="AM108" s="38">
        <v>5</v>
      </c>
      <c r="AN108" s="37">
        <v>13</v>
      </c>
      <c r="AO108" s="36" t="s">
        <v>25</v>
      </c>
      <c r="AV108" s="62"/>
      <c r="AX108" s="12"/>
    </row>
    <row r="109" spans="22:50" s="10" customFormat="1" x14ac:dyDescent="0.2">
      <c r="V109" s="17" t="s">
        <v>14</v>
      </c>
      <c r="W109" s="17" t="s">
        <v>66</v>
      </c>
      <c r="X109" s="2">
        <v>200912</v>
      </c>
      <c r="Y109" s="22">
        <v>457</v>
      </c>
      <c r="Z109" s="22">
        <v>352</v>
      </c>
      <c r="AA109" s="3">
        <v>0.77024070020000002</v>
      </c>
      <c r="AB109" s="4">
        <v>0.676216029</v>
      </c>
      <c r="AC109" s="4">
        <f>IFERROR(AB109*(1-$AC$1)+NORMSINV((1-$Z$1)/2)*SQRT((AB109*(1-AB109))/Y109),"")</f>
        <v>0.56569411969267891</v>
      </c>
      <c r="AD109" s="4">
        <f>IFERROR(AB109*(1+$AC$1)+NORMSINV($Z$1+(1-$Z$1)/2)*SQRT((AB109*(1-AB109))/Y109),"")</f>
        <v>0.78673793830732119</v>
      </c>
      <c r="AE109" s="5" t="str">
        <f>IF(AND($AA109&lt;=AD109,$AA109&gt;=AC109),"Accept","Reject")</f>
        <v>Accept</v>
      </c>
      <c r="AF109" s="39">
        <f>(AB109-AA109)/AA109</f>
        <v>-0.12207180323707337</v>
      </c>
      <c r="AG109" s="25" t="s">
        <v>37</v>
      </c>
      <c r="AH109" s="24">
        <v>79</v>
      </c>
      <c r="AI109" s="23">
        <v>84</v>
      </c>
      <c r="AV109" s="62"/>
      <c r="AX109" s="12"/>
    </row>
    <row r="110" spans="22:50" s="10" customFormat="1" x14ac:dyDescent="0.2">
      <c r="V110" s="17" t="s">
        <v>14</v>
      </c>
      <c r="W110" s="17" t="s">
        <v>66</v>
      </c>
      <c r="X110" s="2">
        <v>201003</v>
      </c>
      <c r="Y110" s="22">
        <v>371</v>
      </c>
      <c r="Z110" s="22">
        <v>280</v>
      </c>
      <c r="AA110" s="3">
        <v>0.75471698109999996</v>
      </c>
      <c r="AB110" s="4">
        <v>0.64414789049999999</v>
      </c>
      <c r="AC110" s="4">
        <f>IFERROR(AB110*(1-$AC$1)+NORMSINV((1-$Z$1)/2)*SQRT((AB110*(1-AB110))/Y110),"")</f>
        <v>0.53101518536863812</v>
      </c>
      <c r="AD110" s="4">
        <f>IFERROR(AB110*(1+$AC$1)+NORMSINV($Z$1+(1-$Z$1)/2)*SQRT((AB110*(1-AB110))/Y110),"")</f>
        <v>0.75728059563136196</v>
      </c>
      <c r="AE110" s="5" t="str">
        <f>IF(AND($AA110&lt;=AD110,$AA110&gt;=AC110),"Accept","Reject")</f>
        <v>Accept</v>
      </c>
      <c r="AF110" s="39">
        <f>(AB110-AA110)/AA110</f>
        <v>-0.14650404505122638</v>
      </c>
      <c r="AG110" s="25" t="s">
        <v>37</v>
      </c>
      <c r="AH110" s="24">
        <v>79</v>
      </c>
      <c r="AI110" s="23">
        <v>85</v>
      </c>
      <c r="AV110" s="62"/>
      <c r="AX110" s="12"/>
    </row>
    <row r="111" spans="22:50" s="10" customFormat="1" x14ac:dyDescent="0.2">
      <c r="V111" s="17" t="s">
        <v>14</v>
      </c>
      <c r="W111" s="17" t="s">
        <v>66</v>
      </c>
      <c r="X111" s="2">
        <v>201006</v>
      </c>
      <c r="Y111" s="22">
        <v>455</v>
      </c>
      <c r="Z111" s="22">
        <v>213</v>
      </c>
      <c r="AA111" s="3">
        <v>0.46813186810000001</v>
      </c>
      <c r="AB111" s="4">
        <v>0.59151877279999998</v>
      </c>
      <c r="AC111" s="4">
        <f>IFERROR(AB111*(1-$AC$1)+NORMSINV((1-$Z$1)/2)*SQRT((AB111*(1-AB111))/Y111),"")</f>
        <v>0.48720078323119881</v>
      </c>
      <c r="AD111" s="4">
        <f>IFERROR(AB111*(1+$AC$1)+NORMSINV($Z$1+(1-$Z$1)/2)*SQRT((AB111*(1-AB111))/Y111),"")</f>
        <v>0.69583676236880121</v>
      </c>
      <c r="AE111" s="5" t="str">
        <f>IF(AND($AA111&lt;=AD111,$AA111&gt;=AC111),"Accept","Reject")</f>
        <v>Reject</v>
      </c>
      <c r="AF111" s="39">
        <f>(AB111-AA111)/AA111</f>
        <v>0.26357296545690984</v>
      </c>
      <c r="AG111" s="25" t="s">
        <v>37</v>
      </c>
      <c r="AH111" s="24">
        <v>79</v>
      </c>
      <c r="AI111" s="23">
        <v>86</v>
      </c>
      <c r="AK111" s="35" t="s">
        <v>24</v>
      </c>
      <c r="AL111" s="34" t="s">
        <v>23</v>
      </c>
      <c r="AM111" s="33"/>
      <c r="AN111" s="32">
        <v>0.05</v>
      </c>
      <c r="AV111" s="62"/>
      <c r="AX111" s="12"/>
    </row>
    <row r="112" spans="22:50" s="10" customFormat="1" x14ac:dyDescent="0.2">
      <c r="V112" s="17" t="s">
        <v>14</v>
      </c>
      <c r="W112" s="17" t="s">
        <v>66</v>
      </c>
      <c r="X112" s="2">
        <v>201009</v>
      </c>
      <c r="Y112" s="22">
        <v>294</v>
      </c>
      <c r="Z112" s="22">
        <v>226</v>
      </c>
      <c r="AA112" s="3">
        <v>0.76870748300000002</v>
      </c>
      <c r="AB112" s="4">
        <v>0.5295847025</v>
      </c>
      <c r="AC112" s="4">
        <f>IFERROR(AB112*(1-$AC$1)+NORMSINV((1-$Z$1)/2)*SQRT((AB112*(1-AB112))/Y112),"")</f>
        <v>0.41957265763682644</v>
      </c>
      <c r="AD112" s="4">
        <f>IFERROR(AB112*(1+$AC$1)+NORMSINV($Z$1+(1-$Z$1)/2)*SQRT((AB112*(1-AB112))/Y112),"")</f>
        <v>0.63959674736317362</v>
      </c>
      <c r="AE112" s="5" t="str">
        <f>IF(AND($AA112&lt;=AD112,$AA112&gt;=AC112),"Accept","Reject")</f>
        <v>Reject</v>
      </c>
      <c r="AF112" s="39">
        <f>(AB112-AA112)/AA112</f>
        <v>-0.3110712277273357</v>
      </c>
      <c r="AG112" s="25" t="s">
        <v>37</v>
      </c>
      <c r="AH112" s="24">
        <v>79</v>
      </c>
      <c r="AI112" s="23">
        <v>87</v>
      </c>
      <c r="AL112" s="31" t="s">
        <v>22</v>
      </c>
      <c r="AM112" s="31" t="s">
        <v>21</v>
      </c>
      <c r="AN112" s="31" t="s">
        <v>20</v>
      </c>
      <c r="AO112" s="31" t="s">
        <v>19</v>
      </c>
      <c r="AP112" s="31" t="s">
        <v>18</v>
      </c>
      <c r="AQ112" s="31" t="s">
        <v>17</v>
      </c>
      <c r="AR112" s="31" t="s">
        <v>16</v>
      </c>
      <c r="AV112" s="62"/>
      <c r="AX112" s="12"/>
    </row>
    <row r="113" spans="22:50" s="10" customFormat="1" ht="15" x14ac:dyDescent="0.25">
      <c r="V113" s="17" t="s">
        <v>14</v>
      </c>
      <c r="W113" s="17" t="s">
        <v>66</v>
      </c>
      <c r="X113" s="2">
        <v>201012</v>
      </c>
      <c r="Y113" s="22">
        <v>239</v>
      </c>
      <c r="Z113" s="22">
        <v>161</v>
      </c>
      <c r="AA113" s="3">
        <v>0.67364016739999999</v>
      </c>
      <c r="AB113" s="4">
        <v>0.54312869159999999</v>
      </c>
      <c r="AC113" s="4">
        <f>IFERROR(AB113*(1-$AC$1)+NORMSINV((1-$Z$1)/2)*SQRT((AB113*(1-AB113))/Y113),"")</f>
        <v>0.42566231785011943</v>
      </c>
      <c r="AD113" s="4">
        <f>IFERROR(AB113*(1+$AC$1)+NORMSINV($Z$1+(1-$Z$1)/2)*SQRT((AB113*(1-AB113))/Y113),"")</f>
        <v>0.66059506534988055</v>
      </c>
      <c r="AE113" s="5" t="str">
        <f>IF(AND($AA113&lt;=AD113,$AA113&gt;=AC113),"Accept","Reject")</f>
        <v>Reject</v>
      </c>
      <c r="AF113" s="39">
        <f>(AB113-AA113)/AA113</f>
        <v>-0.19374063797847099</v>
      </c>
      <c r="AG113" s="25" t="s">
        <v>37</v>
      </c>
      <c r="AH113" s="24">
        <v>79</v>
      </c>
      <c r="AI113" s="23">
        <v>88</v>
      </c>
      <c r="AK113" s="30" t="s">
        <v>15</v>
      </c>
      <c r="AL113" s="29">
        <v>-0.10587275996182485</v>
      </c>
      <c r="AM113" s="29">
        <v>1.4159736049949802E-2</v>
      </c>
      <c r="AN113" s="17">
        <v>4</v>
      </c>
      <c r="AO113" s="17">
        <v>0.62910939496886054</v>
      </c>
      <c r="AP113" s="27">
        <v>0.20683583341761932</v>
      </c>
      <c r="AQ113" s="28">
        <v>-14.954058407352894</v>
      </c>
      <c r="AR113" s="27">
        <v>4.4420210772775533E-3</v>
      </c>
      <c r="AV113" s="62"/>
      <c r="AX113" s="12"/>
    </row>
    <row r="114" spans="22:50" s="10" customFormat="1" ht="15" x14ac:dyDescent="0.25">
      <c r="V114" s="17" t="s">
        <v>14</v>
      </c>
      <c r="W114" s="17" t="s">
        <v>66</v>
      </c>
      <c r="X114" s="2">
        <v>201103</v>
      </c>
      <c r="Y114" s="22">
        <v>201</v>
      </c>
      <c r="Z114" s="22">
        <v>165</v>
      </c>
      <c r="AA114" s="3">
        <v>0.82089552239999997</v>
      </c>
      <c r="AB114" s="4">
        <v>0.5648271574</v>
      </c>
      <c r="AC114" s="4">
        <f>IFERROR(AB114*(1-$AC$1)+NORMSINV((1-$Z$1)/2)*SQRT((AB114*(1-AB114))/Y114),"")</f>
        <v>0.43980528762875243</v>
      </c>
      <c r="AD114" s="4">
        <f>IFERROR(AB114*(1+$AC$1)+NORMSINV($Z$1+(1-$Z$1)/2)*SQRT((AB114*(1-AB114))/Y114),"")</f>
        <v>0.68984902717124763</v>
      </c>
      <c r="AE114" s="5" t="str">
        <f>IF(AND($AA114&lt;=AD114,$AA114&gt;=AC114),"Accept","Reject")</f>
        <v>Reject</v>
      </c>
      <c r="AF114" s="39">
        <f>(AB114-AA114)/AA114</f>
        <v>-0.31193782645000817</v>
      </c>
      <c r="AG114" s="25" t="s">
        <v>37</v>
      </c>
      <c r="AH114" s="24">
        <v>79</v>
      </c>
      <c r="AI114" s="23">
        <v>89</v>
      </c>
      <c r="AK114" s="30" t="s">
        <v>14</v>
      </c>
      <c r="AL114" s="29">
        <v>-0.11486264506080648</v>
      </c>
      <c r="AM114" s="29">
        <v>8.9676673737817375E-2</v>
      </c>
      <c r="AN114" s="17">
        <v>22</v>
      </c>
      <c r="AO114" s="17">
        <v>0.39952983984614543</v>
      </c>
      <c r="AP114" s="27">
        <v>1.5998870213078705E-3</v>
      </c>
      <c r="AQ114" s="28">
        <v>-6.0077335404225067</v>
      </c>
      <c r="AR114" s="27">
        <v>7.1218121555859464E-6</v>
      </c>
      <c r="AV114" s="62"/>
      <c r="AX114" s="12"/>
    </row>
    <row r="115" spans="22:50" s="10" customFormat="1" x14ac:dyDescent="0.2">
      <c r="V115" s="17" t="s">
        <v>14</v>
      </c>
      <c r="W115" s="17" t="s">
        <v>66</v>
      </c>
      <c r="X115" s="2">
        <v>201106</v>
      </c>
      <c r="Y115" s="22">
        <v>176</v>
      </c>
      <c r="Z115" s="22">
        <v>134</v>
      </c>
      <c r="AA115" s="3">
        <v>0.76136363640000004</v>
      </c>
      <c r="AB115" s="4">
        <v>0.62208745629999995</v>
      </c>
      <c r="AC115" s="4">
        <f>IFERROR(AB115*(1-$AC$1)+NORMSINV((1-$Z$1)/2)*SQRT((AB115*(1-AB115))/Y115),"")</f>
        <v>0.48824571180998821</v>
      </c>
      <c r="AD115" s="4">
        <f>IFERROR(AB115*(1+$AC$1)+NORMSINV($Z$1+(1-$Z$1)/2)*SQRT((AB115*(1-AB115))/Y115),"")</f>
        <v>0.75592920079001169</v>
      </c>
      <c r="AE115" s="5" t="str">
        <f>IF(AND($AA115&lt;=AD115,$AA115&gt;=AC115),"Accept","Reject")</f>
        <v>Reject</v>
      </c>
      <c r="AF115" s="39">
        <f>(AB115-AA115)/AA115</f>
        <v>-0.18292990818230792</v>
      </c>
      <c r="AG115" s="25" t="s">
        <v>37</v>
      </c>
      <c r="AH115" s="24">
        <v>79</v>
      </c>
      <c r="AI115" s="23">
        <v>90</v>
      </c>
      <c r="AV115" s="62"/>
      <c r="AX115" s="12"/>
    </row>
    <row r="116" spans="22:50" s="10" customFormat="1" x14ac:dyDescent="0.2">
      <c r="V116" s="17" t="s">
        <v>14</v>
      </c>
      <c r="W116" s="17" t="s">
        <v>66</v>
      </c>
      <c r="X116" s="2">
        <v>201109</v>
      </c>
      <c r="Y116" s="22">
        <v>199</v>
      </c>
      <c r="Z116" s="22">
        <v>159</v>
      </c>
      <c r="AA116" s="3">
        <v>0.79899497490000004</v>
      </c>
      <c r="AB116" s="4">
        <v>0.67252186130000002</v>
      </c>
      <c r="AC116" s="4">
        <f>IFERROR(AB116*(1-$AC$1)+NORMSINV((1-$Z$1)/2)*SQRT((AB116*(1-AB116))/Y116),"")</f>
        <v>0.54006692522600874</v>
      </c>
      <c r="AD116" s="4">
        <f>IFERROR(AB116*(1+$AC$1)+NORMSINV($Z$1+(1-$Z$1)/2)*SQRT((AB116*(1-AB116))/Y116),"")</f>
        <v>0.80497679737399142</v>
      </c>
      <c r="AE116" s="5" t="str">
        <f>IF(AND($AA116&lt;=AD116,$AA116&gt;=AC116),"Accept","Reject")</f>
        <v>Accept</v>
      </c>
      <c r="AF116" s="39">
        <f>(AB116-AA116)/AA116</f>
        <v>-0.15829024909177813</v>
      </c>
      <c r="AG116" s="25" t="s">
        <v>37</v>
      </c>
      <c r="AH116" s="24">
        <v>79</v>
      </c>
      <c r="AI116" s="23">
        <v>91</v>
      </c>
      <c r="AV116" s="62"/>
      <c r="AX116" s="12"/>
    </row>
    <row r="117" spans="22:50" s="10" customFormat="1" x14ac:dyDescent="0.2">
      <c r="V117" s="17" t="s">
        <v>14</v>
      </c>
      <c r="W117" s="17" t="s">
        <v>66</v>
      </c>
      <c r="X117" s="2">
        <v>201112</v>
      </c>
      <c r="Y117" s="22">
        <v>222</v>
      </c>
      <c r="Z117" s="22">
        <v>180</v>
      </c>
      <c r="AA117" s="3">
        <v>0.81081081079999995</v>
      </c>
      <c r="AB117" s="4">
        <v>0.68959998180000004</v>
      </c>
      <c r="AC117" s="4">
        <f>IFERROR(AB117*(1-$AC$1)+NORMSINV((1-$Z$1)/2)*SQRT((AB117*(1-AB117))/Y117),"")</f>
        <v>0.5597801033689801</v>
      </c>
      <c r="AD117" s="4">
        <f>IFERROR(AB117*(1+$AC$1)+NORMSINV($Z$1+(1-$Z$1)/2)*SQRT((AB117*(1-AB117))/Y117),"")</f>
        <v>0.81941986023102009</v>
      </c>
      <c r="AE117" s="5" t="str">
        <f>IF(AND($AA117&lt;=AD117,$AA117&gt;=AC117),"Accept","Reject")</f>
        <v>Accept</v>
      </c>
      <c r="AF117" s="39">
        <f>(AB117-AA117)/AA117</f>
        <v>-0.1494933557686598</v>
      </c>
      <c r="AG117" s="25" t="s">
        <v>37</v>
      </c>
      <c r="AH117" s="24">
        <v>79</v>
      </c>
      <c r="AI117" s="23">
        <v>92</v>
      </c>
      <c r="AV117" s="62"/>
      <c r="AX117" s="12"/>
    </row>
    <row r="118" spans="22:50" s="10" customFormat="1" x14ac:dyDescent="0.2">
      <c r="V118" s="17" t="s">
        <v>14</v>
      </c>
      <c r="W118" s="17" t="s">
        <v>66</v>
      </c>
      <c r="X118" s="2">
        <v>201203</v>
      </c>
      <c r="Y118" s="22">
        <v>151</v>
      </c>
      <c r="Z118" s="22">
        <v>115</v>
      </c>
      <c r="AA118" s="3">
        <v>0.76158940399999997</v>
      </c>
      <c r="AB118" s="4">
        <v>0.69569105440000001</v>
      </c>
      <c r="AC118" s="4">
        <f>IFERROR(AB118*(1-$AC$1)+NORMSINV((1-$Z$1)/2)*SQRT((AB118*(1-AB118))/Y118),"")</f>
        <v>0.55273392628174467</v>
      </c>
      <c r="AD118" s="4">
        <f>IFERROR(AB118*(1+$AC$1)+NORMSINV($Z$1+(1-$Z$1)/2)*SQRT((AB118*(1-AB118))/Y118),"")</f>
        <v>0.83864818251825546</v>
      </c>
      <c r="AE118" s="5" t="str">
        <f>IF(AND($AA118&lt;=AD118,$AA118&gt;=AC118),"Accept","Reject")</f>
        <v>Accept</v>
      </c>
      <c r="AF118" s="39">
        <f>(AB118-AA118)/AA118</f>
        <v>-8.6527398167425093E-2</v>
      </c>
      <c r="AG118" s="25" t="s">
        <v>37</v>
      </c>
      <c r="AH118" s="24">
        <v>79</v>
      </c>
      <c r="AI118" s="23">
        <v>93</v>
      </c>
      <c r="AV118" s="62"/>
      <c r="AX118" s="12"/>
    </row>
    <row r="119" spans="22:50" s="10" customFormat="1" x14ac:dyDescent="0.2">
      <c r="V119" s="17" t="s">
        <v>14</v>
      </c>
      <c r="W119" s="17" t="s">
        <v>66</v>
      </c>
      <c r="X119" s="2">
        <v>201206</v>
      </c>
      <c r="Y119" s="22">
        <v>165</v>
      </c>
      <c r="Z119" s="22">
        <v>124</v>
      </c>
      <c r="AA119" s="3">
        <v>0.75151515150000003</v>
      </c>
      <c r="AB119" s="4">
        <v>0.68634618020000004</v>
      </c>
      <c r="AC119" s="4">
        <f>IFERROR(AB119*(1-$AC$1)+NORMSINV((1-$Z$1)/2)*SQRT((AB119*(1-AB119))/Y119),"")</f>
        <v>0.54691649146938559</v>
      </c>
      <c r="AD119" s="4">
        <f>IFERROR(AB119*(1+$AC$1)+NORMSINV($Z$1+(1-$Z$1)/2)*SQRT((AB119*(1-AB119))/Y119),"")</f>
        <v>0.8257758689306145</v>
      </c>
      <c r="AE119" s="5" t="str">
        <f>IF(AND($AA119&lt;=AD119,$AA119&gt;=AC119),"Accept","Reject")</f>
        <v>Accept</v>
      </c>
      <c r="AF119" s="39">
        <f>(AB119-AA119)/AA119</f>
        <v>-8.6716776328361209E-2</v>
      </c>
      <c r="AG119" s="25" t="s">
        <v>37</v>
      </c>
      <c r="AH119" s="24">
        <v>79</v>
      </c>
      <c r="AI119" s="23">
        <v>94</v>
      </c>
      <c r="AV119" s="62"/>
      <c r="AX119" s="12"/>
    </row>
    <row r="120" spans="22:50" s="10" customFormat="1" x14ac:dyDescent="0.2">
      <c r="V120" s="17" t="s">
        <v>14</v>
      </c>
      <c r="W120" s="17" t="s">
        <v>66</v>
      </c>
      <c r="X120" s="2">
        <v>201209</v>
      </c>
      <c r="Y120" s="22">
        <v>160</v>
      </c>
      <c r="Z120" s="22">
        <v>142</v>
      </c>
      <c r="AA120" s="3">
        <v>0.88749999999999996</v>
      </c>
      <c r="AB120" s="4">
        <v>0.68874715009999998</v>
      </c>
      <c r="AC120" s="4">
        <f>IFERROR(AB120*(1-$AC$1)+NORMSINV((1-$Z$1)/2)*SQRT((AB120*(1-AB120))/Y120),"")</f>
        <v>0.54813023755430157</v>
      </c>
      <c r="AD120" s="4">
        <f>IFERROR(AB120*(1+$AC$1)+NORMSINV($Z$1+(1-$Z$1)/2)*SQRT((AB120*(1-AB120))/Y120),"")</f>
        <v>0.82936406264569851</v>
      </c>
      <c r="AE120" s="5" t="str">
        <f>IF(AND($AA120&lt;=AD120,$AA120&gt;=AC120),"Accept","Reject")</f>
        <v>Reject</v>
      </c>
      <c r="AF120" s="39">
        <f>(AB120-AA120)/AA120</f>
        <v>-0.22394687312676054</v>
      </c>
      <c r="AG120" s="25" t="s">
        <v>37</v>
      </c>
      <c r="AH120" s="24">
        <v>79</v>
      </c>
      <c r="AI120" s="23">
        <v>95</v>
      </c>
      <c r="AV120" s="62"/>
      <c r="AX120" s="12"/>
    </row>
    <row r="121" spans="22:50" s="10" customFormat="1" x14ac:dyDescent="0.2">
      <c r="V121" s="17" t="s">
        <v>14</v>
      </c>
      <c r="W121" s="17" t="s">
        <v>66</v>
      </c>
      <c r="X121" s="2">
        <v>201212</v>
      </c>
      <c r="Y121" s="22">
        <v>206</v>
      </c>
      <c r="Z121" s="22">
        <v>179</v>
      </c>
      <c r="AA121" s="3">
        <v>0.86893203880000003</v>
      </c>
      <c r="AB121" s="4">
        <v>0.69964373889999998</v>
      </c>
      <c r="AC121" s="4">
        <f>IFERROR(AB121*(1-$AC$1)+NORMSINV((1-$Z$1)/2)*SQRT((AB121*(1-AB121))/Y121),"")</f>
        <v>0.56707980199319863</v>
      </c>
      <c r="AD121" s="4">
        <f>IFERROR(AB121*(1+$AC$1)+NORMSINV($Z$1+(1-$Z$1)/2)*SQRT((AB121*(1-AB121))/Y121),"")</f>
        <v>0.83220767580680155</v>
      </c>
      <c r="AE121" s="5" t="str">
        <f>IF(AND($AA121&lt;=AD121,$AA121&gt;=AC121),"Accept","Reject")</f>
        <v>Reject</v>
      </c>
      <c r="AF121" s="39">
        <f>(AB121-AA121)/AA121</f>
        <v>-0.19482340659666333</v>
      </c>
      <c r="AG121" s="25" t="s">
        <v>37</v>
      </c>
      <c r="AH121" s="24">
        <v>79</v>
      </c>
      <c r="AI121" s="23">
        <v>96</v>
      </c>
      <c r="AV121" s="62"/>
      <c r="AX121" s="12"/>
    </row>
    <row r="122" spans="22:50" s="10" customFormat="1" x14ac:dyDescent="0.2">
      <c r="V122" s="17" t="s">
        <v>14</v>
      </c>
      <c r="W122" s="17" t="s">
        <v>66</v>
      </c>
      <c r="X122" s="2">
        <v>201303</v>
      </c>
      <c r="Y122" s="22">
        <v>185</v>
      </c>
      <c r="Z122" s="22">
        <v>165</v>
      </c>
      <c r="AA122" s="3">
        <v>0.89189189189999996</v>
      </c>
      <c r="AB122" s="4">
        <v>0.73591103619999998</v>
      </c>
      <c r="AC122" s="4">
        <f>IFERROR(AB122*(1-$AC$1)+NORMSINV((1-$Z$1)/2)*SQRT((AB122*(1-AB122))/Y122),"")</f>
        <v>0.5987941518735157</v>
      </c>
      <c r="AD122" s="4">
        <f>IFERROR(AB122*(1+$AC$1)+NORMSINV($Z$1+(1-$Z$1)/2)*SQRT((AB122*(1-AB122))/Y122),"")</f>
        <v>0.87302792052648437</v>
      </c>
      <c r="AE122" s="5" t="str">
        <f>IF(AND($AA122&lt;=AD122,$AA122&gt;=AC122),"Accept","Reject")</f>
        <v>Reject</v>
      </c>
      <c r="AF122" s="39">
        <f>(AB122-AA122)/AA122</f>
        <v>-0.17488762608628888</v>
      </c>
      <c r="AG122" s="25" t="s">
        <v>37</v>
      </c>
      <c r="AH122" s="24">
        <v>79</v>
      </c>
      <c r="AI122" s="23">
        <v>97</v>
      </c>
      <c r="AV122" s="62"/>
      <c r="AX122" s="12"/>
    </row>
    <row r="123" spans="22:50" s="10" customFormat="1" x14ac:dyDescent="0.2">
      <c r="V123" s="17" t="s">
        <v>14</v>
      </c>
      <c r="W123" s="17" t="s">
        <v>66</v>
      </c>
      <c r="X123" s="2">
        <v>201306</v>
      </c>
      <c r="Y123" s="22">
        <v>197</v>
      </c>
      <c r="Z123" s="22">
        <v>176</v>
      </c>
      <c r="AA123" s="3">
        <v>0.89340101520000004</v>
      </c>
      <c r="AB123" s="4">
        <v>0.75006002360000001</v>
      </c>
      <c r="AC123" s="4">
        <f>IFERROR(AB123*(1-$AC$1)+NORMSINV((1-$Z$1)/2)*SQRT((AB123*(1-AB123))/Y123),"")</f>
        <v>0.6145922522250501</v>
      </c>
      <c r="AD123" s="4">
        <f>IFERROR(AB123*(1+$AC$1)+NORMSINV($Z$1+(1-$Z$1)/2)*SQRT((AB123*(1-AB123))/Y123),"")</f>
        <v>0.88552779497495004</v>
      </c>
      <c r="AE123" s="5" t="str">
        <f>IF(AND($AA123&lt;=AD123,$AA123&gt;=AC123),"Accept","Reject")</f>
        <v>Reject</v>
      </c>
      <c r="AF123" s="39">
        <f>(AB123-AA123)/AA123</f>
        <v>-0.16044417810283235</v>
      </c>
      <c r="AG123" s="25" t="s">
        <v>37</v>
      </c>
      <c r="AH123" s="24">
        <v>79</v>
      </c>
      <c r="AI123" s="23">
        <v>98</v>
      </c>
      <c r="AV123" s="62"/>
      <c r="AX123" s="12"/>
    </row>
    <row r="124" spans="22:50" s="10" customFormat="1" x14ac:dyDescent="0.2">
      <c r="V124" s="17" t="s">
        <v>14</v>
      </c>
      <c r="W124" s="17" t="s">
        <v>66</v>
      </c>
      <c r="X124" s="2">
        <v>201309</v>
      </c>
      <c r="Y124" s="22">
        <v>191</v>
      </c>
      <c r="Z124" s="22">
        <v>156</v>
      </c>
      <c r="AA124" s="3">
        <v>0.81675392670000002</v>
      </c>
      <c r="AB124" s="4">
        <v>0.77294364410000005</v>
      </c>
      <c r="AC124" s="4">
        <f>IFERROR(AB124*(1-$AC$1)+NORMSINV((1-$Z$1)/2)*SQRT((AB124*(1-AB124))/Y124),"")</f>
        <v>0.63623755576686247</v>
      </c>
      <c r="AD124" s="4">
        <f>IFERROR(AB124*(1+$AC$1)+NORMSINV($Z$1+(1-$Z$1)/2)*SQRT((AB124*(1-AB124))/Y124),"")</f>
        <v>0.90964973243313763</v>
      </c>
      <c r="AE124" s="5" t="str">
        <f>IF(AND($AA124&lt;=AD124,$AA124&gt;=AC124),"Accept","Reject")</f>
        <v>Accept</v>
      </c>
      <c r="AF124" s="39">
        <f>(AB124-AA124)/AA124</f>
        <v>-5.3639512670615938E-2</v>
      </c>
      <c r="AG124" s="25" t="s">
        <v>37</v>
      </c>
      <c r="AH124" s="24">
        <v>79</v>
      </c>
      <c r="AI124" s="23">
        <v>99</v>
      </c>
      <c r="AV124" s="62"/>
      <c r="AX124" s="12"/>
    </row>
    <row r="125" spans="22:50" s="10" customFormat="1" x14ac:dyDescent="0.2">
      <c r="V125" s="17" t="s">
        <v>14</v>
      </c>
      <c r="W125" s="17" t="s">
        <v>66</v>
      </c>
      <c r="X125" s="2">
        <v>201312</v>
      </c>
      <c r="Y125" s="22">
        <v>187</v>
      </c>
      <c r="Z125" s="22">
        <v>153</v>
      </c>
      <c r="AA125" s="3">
        <v>0.81818181820000002</v>
      </c>
      <c r="AB125" s="4">
        <v>0.76157954949999995</v>
      </c>
      <c r="AC125" s="4">
        <f>IFERROR(AB125*(1-$AC$1)+NORMSINV((1-$Z$1)/2)*SQRT((AB125*(1-AB125))/Y125),"")</f>
        <v>0.62434755068871084</v>
      </c>
      <c r="AD125" s="4">
        <f>IFERROR(AB125*(1+$AC$1)+NORMSINV($Z$1+(1-$Z$1)/2)*SQRT((AB125*(1-AB125))/Y125),"")</f>
        <v>0.89881154831128918</v>
      </c>
      <c r="AE125" s="5" t="str">
        <f>IF(AND($AA125&lt;=AD125,$AA125&gt;=AC125),"Accept","Reject")</f>
        <v>Accept</v>
      </c>
      <c r="AF125" s="39">
        <f>(AB125-AA125)/AA125</f>
        <v>-6.9180550631796067E-2</v>
      </c>
      <c r="AG125" s="25" t="s">
        <v>37</v>
      </c>
      <c r="AH125" s="24">
        <v>79</v>
      </c>
      <c r="AI125" s="23">
        <v>100</v>
      </c>
      <c r="AV125" s="62"/>
      <c r="AX125" s="12"/>
    </row>
    <row r="126" spans="22:50" s="10" customFormat="1" x14ac:dyDescent="0.2">
      <c r="V126" s="17" t="s">
        <v>14</v>
      </c>
      <c r="W126" s="17" t="s">
        <v>66</v>
      </c>
      <c r="X126" s="2">
        <v>201403</v>
      </c>
      <c r="Y126" s="22">
        <v>158</v>
      </c>
      <c r="Z126" s="22">
        <v>132</v>
      </c>
      <c r="AA126" s="3">
        <v>0.83544303799999997</v>
      </c>
      <c r="AB126" s="4">
        <v>0.76659992180000003</v>
      </c>
      <c r="AC126" s="4">
        <f>IFERROR(AB126*(1-$AC$1)+NORMSINV((1-$Z$1)/2)*SQRT((AB126*(1-AB126))/Y126),"")</f>
        <v>0.62398391107282192</v>
      </c>
      <c r="AD126" s="4">
        <f>IFERROR(AB126*(1+$AC$1)+NORMSINV($Z$1+(1-$Z$1)/2)*SQRT((AB126*(1-AB126))/Y126),"")</f>
        <v>0.90921593252717825</v>
      </c>
      <c r="AE126" s="5" t="str">
        <f>IF(AND($AA126&lt;=AD126,$AA126&gt;=AC126),"Accept","Reject")</f>
        <v>Accept</v>
      </c>
      <c r="AF126" s="39">
        <f>(AB126-AA126)/AA126</f>
        <v>-8.2403123933866507E-2</v>
      </c>
      <c r="AG126" s="25" t="s">
        <v>37</v>
      </c>
      <c r="AH126" s="24">
        <v>79</v>
      </c>
      <c r="AI126" s="23">
        <v>101</v>
      </c>
      <c r="AV126" s="62"/>
      <c r="AX126" s="12"/>
    </row>
    <row r="127" spans="22:50" s="10" customFormat="1" x14ac:dyDescent="0.2">
      <c r="V127" s="17" t="s">
        <v>14</v>
      </c>
      <c r="W127" s="17" t="s">
        <v>66</v>
      </c>
      <c r="X127" s="2">
        <v>201406</v>
      </c>
      <c r="Y127" s="22">
        <v>135</v>
      </c>
      <c r="Z127" s="22">
        <v>116</v>
      </c>
      <c r="AA127" s="3">
        <v>0.85925925930000002</v>
      </c>
      <c r="AB127" s="4">
        <v>0.7567378293</v>
      </c>
      <c r="AC127" s="4">
        <f>IFERROR(AB127*(1-$AC$1)+NORMSINV((1-$Z$1)/2)*SQRT((AB127*(1-AB127))/Y127),"")</f>
        <v>0.60868860618767684</v>
      </c>
      <c r="AD127" s="4">
        <f>IFERROR(AB127*(1+$AC$1)+NORMSINV($Z$1+(1-$Z$1)/2)*SQRT((AB127*(1-AB127))/Y127),"")</f>
        <v>0.90478705241232327</v>
      </c>
      <c r="AE127" s="5" t="str">
        <f>IF(AND($AA127&lt;=AD127,$AA127&gt;=AC127),"Accept","Reject")</f>
        <v>Accept</v>
      </c>
      <c r="AF127" s="39">
        <f>(AB127-AA127)/AA127</f>
        <v>-0.11931373318399809</v>
      </c>
      <c r="AG127" s="25" t="s">
        <v>37</v>
      </c>
      <c r="AH127" s="24">
        <v>79</v>
      </c>
      <c r="AI127" s="23">
        <v>102</v>
      </c>
      <c r="AV127" s="62"/>
      <c r="AX127" s="12"/>
    </row>
    <row r="128" spans="22:50" s="10" customFormat="1" x14ac:dyDescent="0.2">
      <c r="V128" s="17" t="s">
        <v>14</v>
      </c>
      <c r="W128" s="17" t="s">
        <v>66</v>
      </c>
      <c r="X128" s="2">
        <v>201409</v>
      </c>
      <c r="Y128" s="22">
        <v>163</v>
      </c>
      <c r="Z128" s="22">
        <v>141</v>
      </c>
      <c r="AA128" s="3">
        <v>0.86503067479999995</v>
      </c>
      <c r="AB128" s="4">
        <v>0.74815276760000005</v>
      </c>
      <c r="AC128" s="4">
        <f>IFERROR(AB128*(1-$AC$1)+NORMSINV((1-$Z$1)/2)*SQRT((AB128*(1-AB128))/Y128),"")</f>
        <v>0.60670009394463964</v>
      </c>
      <c r="AD128" s="4">
        <f>IFERROR(AB128*(1+$AC$1)+NORMSINV($Z$1+(1-$Z$1)/2)*SQRT((AB128*(1-AB128))/Y128),"")</f>
        <v>0.88960544125536056</v>
      </c>
      <c r="AE128" s="5" t="str">
        <f>IF(AND($AA128&lt;=AD128,$AA128&gt;=AC128),"Accept","Reject")</f>
        <v>Accept</v>
      </c>
      <c r="AF128" s="39">
        <f>(AB128-AA128)/AA128</f>
        <v>-0.13511417641579329</v>
      </c>
      <c r="AG128" s="25" t="s">
        <v>37</v>
      </c>
      <c r="AH128" s="24">
        <v>79</v>
      </c>
      <c r="AI128" s="23">
        <v>103</v>
      </c>
      <c r="AV128" s="62"/>
      <c r="AX128" s="12"/>
    </row>
    <row r="129" spans="22:50" s="10" customFormat="1" x14ac:dyDescent="0.2">
      <c r="V129" s="17" t="s">
        <v>14</v>
      </c>
      <c r="W129" s="17" t="s">
        <v>66</v>
      </c>
      <c r="X129" s="2">
        <v>201412</v>
      </c>
      <c r="Y129" s="22">
        <v>189</v>
      </c>
      <c r="Z129" s="22">
        <v>155</v>
      </c>
      <c r="AA129" s="3">
        <v>0.82010582009999999</v>
      </c>
      <c r="AB129" s="4">
        <v>0.73291303090000004</v>
      </c>
      <c r="AC129" s="4">
        <f>IFERROR(AB129*(1-$AC$1)+NORMSINV((1-$Z$1)/2)*SQRT((AB129*(1-AB129))/Y129),"")</f>
        <v>0.5965449121516333</v>
      </c>
      <c r="AD129" s="4">
        <f>IFERROR(AB129*(1+$AC$1)+NORMSINV($Z$1+(1-$Z$1)/2)*SQRT((AB129*(1-AB129))/Y129),"")</f>
        <v>0.869281149648367</v>
      </c>
      <c r="AE129" s="5" t="str">
        <f>IF(AND($AA129&lt;=AD129,$AA129&gt;=AC129),"Accept","Reject")</f>
        <v>Accept</v>
      </c>
      <c r="AF129" s="39">
        <f>(AB129-AA129)/AA129</f>
        <v>-0.10631894941236737</v>
      </c>
      <c r="AG129" s="20" t="s">
        <v>37</v>
      </c>
      <c r="AH129" s="19">
        <v>79</v>
      </c>
      <c r="AI129" s="18">
        <v>104</v>
      </c>
      <c r="AV129" s="62"/>
      <c r="AX129" s="12"/>
    </row>
    <row r="130" spans="22:50" s="10" customFormat="1" x14ac:dyDescent="0.2">
      <c r="V130" s="53" t="s">
        <v>13</v>
      </c>
      <c r="W130" s="53" t="s">
        <v>66</v>
      </c>
      <c r="X130" s="59">
        <v>201503</v>
      </c>
      <c r="Y130" s="57">
        <v>132</v>
      </c>
      <c r="Z130" s="57">
        <v>103</v>
      </c>
      <c r="AA130" s="63">
        <v>0.78030303030000003</v>
      </c>
      <c r="AB130" s="55">
        <v>0.70471771670000005</v>
      </c>
      <c r="AC130" s="55">
        <f>IFERROR(AB130*(1-$AC$1)+NORMSINV((1-$Z$1)/2)*SQRT((AB130*(1-AB130))/Y130),"")</f>
        <v>0.55642662789294672</v>
      </c>
      <c r="AD130" s="55">
        <f>IFERROR(AB130*(1+$AC$1)+NORMSINV($Z$1+(1-$Z$1)/2)*SQRT((AB130*(1-AB130))/Y130),"")</f>
        <v>0.85300880550705349</v>
      </c>
      <c r="AE130" s="54" t="str">
        <f>IF(AND($AA130&lt;=AD130,$AA130&gt;=AC130),"Accept","Reject")</f>
        <v>Accept</v>
      </c>
      <c r="AF130" s="39">
        <f>(AB130-AA130)/AA130</f>
        <v>-9.6866615487754798E-2</v>
      </c>
      <c r="AG130" s="24"/>
      <c r="AH130" s="24"/>
      <c r="AI130" s="24"/>
      <c r="AV130" s="62"/>
      <c r="AX130" s="12"/>
    </row>
    <row r="131" spans="22:50" s="10" customFormat="1" x14ac:dyDescent="0.2">
      <c r="V131" s="53" t="s">
        <v>13</v>
      </c>
      <c r="W131" s="53" t="s">
        <v>66</v>
      </c>
      <c r="X131" s="59">
        <v>201506</v>
      </c>
      <c r="Y131" s="57">
        <v>154</v>
      </c>
      <c r="Z131" s="57">
        <v>106</v>
      </c>
      <c r="AA131" s="63">
        <v>0.6883116883</v>
      </c>
      <c r="AB131" s="55">
        <v>0.69971821999999995</v>
      </c>
      <c r="AC131" s="55">
        <f>IFERROR(AB131*(1-$AC$1)+NORMSINV((1-$Z$1)/2)*SQRT((AB131*(1-AB131))/Y131),"")</f>
        <v>0.557350524461111</v>
      </c>
      <c r="AD131" s="55">
        <f>IFERROR(AB131*(1+$AC$1)+NORMSINV($Z$1+(1-$Z$1)/2)*SQRT((AB131*(1-AB131))/Y131),"")</f>
        <v>0.84208591553888901</v>
      </c>
      <c r="AE131" s="54" t="str">
        <f>IF(AND($AA131&lt;=AD131,$AA131&gt;=AC131),"Accept","Reject")</f>
        <v>Accept</v>
      </c>
      <c r="AF131" s="39">
        <f>(AB131-AA131)/AA131</f>
        <v>1.6571753602168119E-2</v>
      </c>
      <c r="AG131" s="24"/>
      <c r="AH131" s="24"/>
      <c r="AI131" s="24"/>
      <c r="AV131" s="62"/>
      <c r="AX131" s="12"/>
    </row>
    <row r="132" spans="22:50" s="10" customFormat="1" x14ac:dyDescent="0.2">
      <c r="V132" s="53" t="s">
        <v>13</v>
      </c>
      <c r="W132" s="53" t="s">
        <v>66</v>
      </c>
      <c r="X132" s="59">
        <v>201509</v>
      </c>
      <c r="Y132" s="57">
        <v>160</v>
      </c>
      <c r="Z132" s="57">
        <v>109</v>
      </c>
      <c r="AA132" s="63">
        <v>0.68125000000000002</v>
      </c>
      <c r="AB132" s="55">
        <v>0.65111237659999999</v>
      </c>
      <c r="AC132" s="55">
        <f>IFERROR(AB132*(1-$AC$1)+NORMSINV((1-$Z$1)/2)*SQRT((AB132*(1-AB132))/Y132),"")</f>
        <v>0.51214971784304075</v>
      </c>
      <c r="AD132" s="55">
        <f>IFERROR(AB132*(1+$AC$1)+NORMSINV($Z$1+(1-$Z$1)/2)*SQRT((AB132*(1-AB132))/Y132),"")</f>
        <v>0.79007503535695933</v>
      </c>
      <c r="AE132" s="54" t="str">
        <f>IF(AND($AA132&lt;=AD132,$AA132&gt;=AC132),"Accept","Reject")</f>
        <v>Accept</v>
      </c>
      <c r="AF132" s="39">
        <f>(AB132-AA132)/AA132</f>
        <v>-4.4238713247706472E-2</v>
      </c>
      <c r="AG132" s="24"/>
      <c r="AH132" s="24"/>
      <c r="AI132" s="24"/>
      <c r="AV132" s="62"/>
      <c r="AX132" s="12"/>
    </row>
    <row r="133" spans="22:50" s="10" customFormat="1" x14ac:dyDescent="0.2">
      <c r="V133" s="53" t="s">
        <v>13</v>
      </c>
      <c r="W133" s="53" t="s">
        <v>66</v>
      </c>
      <c r="X133" s="59">
        <v>201512</v>
      </c>
      <c r="Y133" s="57">
        <v>163</v>
      </c>
      <c r="Z133" s="57">
        <v>116</v>
      </c>
      <c r="AA133" s="63">
        <v>0.71165644169999998</v>
      </c>
      <c r="AB133" s="55">
        <v>0.63719580949999999</v>
      </c>
      <c r="AC133" s="55">
        <f>IFERROR(AB133*(1-$AC$1)+NORMSINV((1-$Z$1)/2)*SQRT((AB133*(1-AB133))/Y133),"")</f>
        <v>0.49966424238812207</v>
      </c>
      <c r="AD133" s="55">
        <f>IFERROR(AB133*(1+$AC$1)+NORMSINV($Z$1+(1-$Z$1)/2)*SQRT((AB133*(1-AB133))/Y133),"")</f>
        <v>0.77472737661187807</v>
      </c>
      <c r="AE133" s="54" t="str">
        <f>IF(AND($AA133&lt;=AD133,$AA133&gt;=AC133),"Accept","Reject")</f>
        <v>Accept</v>
      </c>
      <c r="AF133" s="39">
        <f>(AB133-AA133)/AA133</f>
        <v>-0.10463002628365022</v>
      </c>
      <c r="AG133" s="24"/>
      <c r="AH133" s="24"/>
      <c r="AI133" s="24"/>
      <c r="AV133" s="62"/>
      <c r="AX133" s="12"/>
    </row>
    <row r="134" spans="22:50" s="10" customFormat="1" x14ac:dyDescent="0.2">
      <c r="V134" s="53"/>
      <c r="W134" s="53" t="s">
        <v>66</v>
      </c>
      <c r="X134" s="52" t="s">
        <v>10</v>
      </c>
      <c r="Y134" s="51">
        <f>SUM(Y104:Y133)</f>
        <v>9379</v>
      </c>
      <c r="Z134" s="51">
        <f>SUM(Z104:Z133)</f>
        <v>7376</v>
      </c>
      <c r="AA134" s="50">
        <f>Z134/Y134</f>
        <v>0.78643778654440777</v>
      </c>
      <c r="AB134" s="49">
        <f>SUMPRODUCT(Y104:Y133,AB104:AB133)/SUM(Y104:Y133)</f>
        <v>0.6878353650703698</v>
      </c>
      <c r="AC134" s="49">
        <f>IFERROR(AB134*(1-$AC$1)+NORMSINV((1-$Z$1)/2)*SQRT((AB134*(1-AB134))/Y134),"")</f>
        <v>0.60967396469869151</v>
      </c>
      <c r="AD134" s="49">
        <f>IFERROR(AB134*(1+$AC$1)+NORMSINV($Z$1+(1-$Z$1)/2)*SQRT((AB134*(1-AB134))/Y134),"")</f>
        <v>0.7659967654420482</v>
      </c>
      <c r="AE134" s="48" t="str">
        <f>IF(COUNTIF(AE104:AE129,"Reject")&gt;$D$3,"Reject","Accept")</f>
        <v>Reject</v>
      </c>
      <c r="AF134" s="39">
        <f>(AB134-AA134)/AA134</f>
        <v>-0.12537853999525517</v>
      </c>
      <c r="AV134" s="62"/>
      <c r="AX134" s="12"/>
    </row>
    <row r="135" spans="22:50" s="10" customFormat="1" x14ac:dyDescent="0.2">
      <c r="V135" s="31" t="s">
        <v>35</v>
      </c>
      <c r="W135" s="31" t="s">
        <v>34</v>
      </c>
      <c r="X135" s="44" t="s">
        <v>65</v>
      </c>
      <c r="Y135" s="43"/>
      <c r="Z135" s="43"/>
      <c r="AA135" s="43"/>
      <c r="AB135" s="43"/>
      <c r="AC135" s="42" t="s">
        <v>33</v>
      </c>
      <c r="AD135" s="42"/>
      <c r="AE135" s="42"/>
      <c r="AF135" s="39"/>
      <c r="AG135" s="12"/>
      <c r="AH135" s="12"/>
      <c r="AI135" s="12"/>
      <c r="AJ135" s="12"/>
      <c r="AK135" s="12"/>
      <c r="AL135" s="12"/>
      <c r="AM135" s="12"/>
      <c r="AN135" s="12"/>
      <c r="AO135" s="12"/>
      <c r="AP135" s="12"/>
      <c r="AQ135" s="12"/>
      <c r="AR135" s="12"/>
      <c r="AS135" s="12"/>
      <c r="AT135" s="12"/>
      <c r="AU135" s="12"/>
      <c r="AV135" s="12"/>
      <c r="AW135" s="12"/>
      <c r="AX135" s="12"/>
    </row>
    <row r="136" spans="22:50" s="10" customFormat="1" ht="25.5" x14ac:dyDescent="0.2">
      <c r="V136" s="17"/>
      <c r="W136" s="17" t="s">
        <v>65</v>
      </c>
      <c r="X136" s="31" t="s">
        <v>0</v>
      </c>
      <c r="Y136" s="31" t="s">
        <v>1</v>
      </c>
      <c r="Z136" s="31" t="s">
        <v>2</v>
      </c>
      <c r="AA136" s="31" t="s">
        <v>3</v>
      </c>
      <c r="AB136" s="31" t="s">
        <v>4</v>
      </c>
      <c r="AC136" s="31" t="s">
        <v>5</v>
      </c>
      <c r="AD136" s="31" t="s">
        <v>6</v>
      </c>
      <c r="AE136" s="41" t="s">
        <v>7</v>
      </c>
      <c r="AF136" s="31" t="s">
        <v>32</v>
      </c>
      <c r="AG136" s="12"/>
      <c r="AH136" s="12"/>
      <c r="AI136" s="12"/>
      <c r="AP136" s="40"/>
      <c r="AV136" s="12"/>
      <c r="AW136" s="12"/>
      <c r="AX136" s="12"/>
    </row>
    <row r="137" spans="22:50" s="10" customFormat="1" ht="15" x14ac:dyDescent="0.25">
      <c r="V137" s="17" t="s">
        <v>14</v>
      </c>
      <c r="W137" s="17" t="s">
        <v>65</v>
      </c>
      <c r="X137" s="2">
        <v>200809</v>
      </c>
      <c r="Y137" s="61">
        <v>8246</v>
      </c>
      <c r="Z137" s="22">
        <v>3502</v>
      </c>
      <c r="AA137" s="60">
        <v>0.42469075919999999</v>
      </c>
      <c r="AB137" s="60">
        <v>0.61340900229999995</v>
      </c>
      <c r="AC137" s="4">
        <f>IFERROR(AB137*(1-$AC$1)+NORMSINV((1-$Z$1)/2)*SQRT((AB137*(1-AB137))/Y137),"")</f>
        <v>0.54155750550046899</v>
      </c>
      <c r="AD137" s="4">
        <f>IFERROR(AB137*(1+$AC$1)+NORMSINV($Z$1+(1-$Z$1)/2)*SQRT((AB137*(1-AB137))/Y137),"")</f>
        <v>0.68526049909953102</v>
      </c>
      <c r="AE137" s="5" t="str">
        <f>IF(AND($AA137&lt;=AD137,$AA137&gt;=AC137),"Accept","Reject")</f>
        <v>Reject</v>
      </c>
      <c r="AF137" s="39">
        <f>(AB137-AA137)/AA137</f>
        <v>0.44436625712198913</v>
      </c>
      <c r="AG137" s="25"/>
      <c r="AH137" s="24"/>
      <c r="AI137" s="23"/>
      <c r="AK137" s="35" t="s">
        <v>31</v>
      </c>
      <c r="AV137" s="12"/>
      <c r="AW137" s="12"/>
      <c r="AX137" s="12"/>
    </row>
    <row r="138" spans="22:50" s="10" customFormat="1" ht="15" x14ac:dyDescent="0.25">
      <c r="V138" s="17" t="s">
        <v>14</v>
      </c>
      <c r="W138" s="17" t="s">
        <v>65</v>
      </c>
      <c r="X138" s="2">
        <v>200812</v>
      </c>
      <c r="Y138" s="61">
        <v>6360</v>
      </c>
      <c r="Z138" s="22">
        <v>3311</v>
      </c>
      <c r="AA138" s="60">
        <v>0.52059748429999997</v>
      </c>
      <c r="AB138" s="60">
        <v>0.50075188520000002</v>
      </c>
      <c r="AC138" s="4">
        <f>IFERROR(AB138*(1-$AC$1)+NORMSINV((1-$Z$1)/2)*SQRT((AB138*(1-AB138))/Y138),"")</f>
        <v>0.4383884747441239</v>
      </c>
      <c r="AD138" s="4">
        <f>IFERROR(AB138*(1+$AC$1)+NORMSINV($Z$1+(1-$Z$1)/2)*SQRT((AB138*(1-AB138))/Y138),"")</f>
        <v>0.56311529565587626</v>
      </c>
      <c r="AE138" s="5" t="str">
        <f>IF(AND($AA138&lt;=AD138,$AA138&gt;=AC138),"Accept","Reject")</f>
        <v>Accept</v>
      </c>
      <c r="AF138" s="39">
        <f>(AB138-AA138)/AA138</f>
        <v>-3.8120812525025E-2</v>
      </c>
      <c r="AG138" s="25"/>
      <c r="AH138" s="24"/>
      <c r="AI138" s="23"/>
      <c r="AL138" s="34" t="s">
        <v>23</v>
      </c>
      <c r="AM138" s="33"/>
      <c r="AN138" s="32">
        <v>0.05</v>
      </c>
      <c r="AV138" s="12"/>
      <c r="AW138" s="12"/>
      <c r="AX138" s="12"/>
    </row>
    <row r="139" spans="22:50" s="10" customFormat="1" ht="15" x14ac:dyDescent="0.25">
      <c r="V139" s="17" t="s">
        <v>14</v>
      </c>
      <c r="W139" s="17" t="s">
        <v>65</v>
      </c>
      <c r="X139" s="2">
        <v>200903</v>
      </c>
      <c r="Y139" s="61">
        <v>4351</v>
      </c>
      <c r="Z139" s="22">
        <v>2477</v>
      </c>
      <c r="AA139" s="60">
        <v>0.56929441510000001</v>
      </c>
      <c r="AB139" s="60">
        <v>0.5305190635</v>
      </c>
      <c r="AC139" s="4">
        <f>IFERROR(AB139*(1-$AC$1)+NORMSINV((1-$Z$1)/2)*SQRT((AB139*(1-AB139))/Y139),"")</f>
        <v>0.462638117457631</v>
      </c>
      <c r="AD139" s="4">
        <f>IFERROR(AB139*(1+$AC$1)+NORMSINV($Z$1+(1-$Z$1)/2)*SQRT((AB139*(1-AB139))/Y139),"")</f>
        <v>0.59840000954236894</v>
      </c>
      <c r="AE139" s="5" t="str">
        <f>IF(AND($AA139&lt;=AD139,$AA139&gt;=AC139),"Accept","Reject")</f>
        <v>Accept</v>
      </c>
      <c r="AF139" s="39">
        <f>(AB139-AA139)/AA139</f>
        <v>-6.8111245379403343E-2</v>
      </c>
      <c r="AG139" s="25"/>
      <c r="AH139" s="24"/>
      <c r="AI139" s="23"/>
      <c r="AL139" s="31" t="s">
        <v>30</v>
      </c>
      <c r="AM139" s="31" t="s">
        <v>29</v>
      </c>
      <c r="AN139" s="31" t="s">
        <v>28</v>
      </c>
      <c r="AO139" s="31" t="s">
        <v>27</v>
      </c>
      <c r="AV139" s="12"/>
      <c r="AW139" s="12"/>
      <c r="AX139" s="12"/>
    </row>
    <row r="140" spans="22:50" s="10" customFormat="1" ht="15" x14ac:dyDescent="0.25">
      <c r="V140" s="17" t="s">
        <v>14</v>
      </c>
      <c r="W140" s="17" t="s">
        <v>65</v>
      </c>
      <c r="X140" s="2">
        <v>200906</v>
      </c>
      <c r="Y140" s="61">
        <v>3491</v>
      </c>
      <c r="Z140" s="22">
        <v>2119</v>
      </c>
      <c r="AA140" s="60">
        <v>0.60698940130000001</v>
      </c>
      <c r="AB140" s="60">
        <v>0.54409014960000002</v>
      </c>
      <c r="AC140" s="4">
        <f>IFERROR(AB140*(1-$AC$1)+NORMSINV((1-$Z$1)/2)*SQRT((AB140*(1-AB140))/Y140),"")</f>
        <v>0.47315968746452208</v>
      </c>
      <c r="AD140" s="4">
        <f>IFERROR(AB140*(1+$AC$1)+NORMSINV($Z$1+(1-$Z$1)/2)*SQRT((AB140*(1-AB140))/Y140),"")</f>
        <v>0.61502061173547795</v>
      </c>
      <c r="AE140" s="5" t="str">
        <f>IF(AND($AA140&lt;=AD140,$AA140&gt;=AC140),"Accept","Reject")</f>
        <v>Accept</v>
      </c>
      <c r="AF140" s="39">
        <f>(AB140-AA140)/AA140</f>
        <v>-0.10362495879711828</v>
      </c>
      <c r="AG140" s="25"/>
      <c r="AH140" s="24"/>
      <c r="AI140" s="23"/>
      <c r="AK140" s="30" t="s">
        <v>15</v>
      </c>
      <c r="AL140" s="37">
        <v>4</v>
      </c>
      <c r="AM140" s="38">
        <v>2</v>
      </c>
      <c r="AN140" s="37">
        <v>4</v>
      </c>
      <c r="AO140" s="36" t="s">
        <v>25</v>
      </c>
      <c r="AV140" s="12"/>
      <c r="AW140" s="12"/>
      <c r="AX140" s="12"/>
    </row>
    <row r="141" spans="22:50" s="10" customFormat="1" ht="15" x14ac:dyDescent="0.25">
      <c r="V141" s="17" t="s">
        <v>14</v>
      </c>
      <c r="W141" s="17" t="s">
        <v>65</v>
      </c>
      <c r="X141" s="2">
        <v>200909</v>
      </c>
      <c r="Y141" s="61">
        <v>3576</v>
      </c>
      <c r="Z141" s="22">
        <v>1811</v>
      </c>
      <c r="AA141" s="60">
        <v>0.50643176729999995</v>
      </c>
      <c r="AB141" s="60">
        <v>0.52430605770000005</v>
      </c>
      <c r="AC141" s="4">
        <f>IFERROR(AB141*(1-$AC$1)+NORMSINV((1-$Z$1)/2)*SQRT((AB141*(1-AB141))/Y141),"")</f>
        <v>0.45550707625201886</v>
      </c>
      <c r="AD141" s="4">
        <f>IFERROR(AB141*(1+$AC$1)+NORMSINV($Z$1+(1-$Z$1)/2)*SQRT((AB141*(1-AB141))/Y141),"")</f>
        <v>0.59310503914798129</v>
      </c>
      <c r="AE141" s="5" t="str">
        <f>IF(AND($AA141&lt;=AD141,$AA141&gt;=AC141),"Accept","Reject")</f>
        <v>Accept</v>
      </c>
      <c r="AF141" s="39">
        <f>(AB141-AA141)/AA141</f>
        <v>3.5294567904567753E-2</v>
      </c>
      <c r="AG141" s="25"/>
      <c r="AH141" s="24"/>
      <c r="AI141" s="23"/>
      <c r="AK141" s="30" t="s">
        <v>14</v>
      </c>
      <c r="AL141" s="37">
        <v>22</v>
      </c>
      <c r="AM141" s="38">
        <v>5</v>
      </c>
      <c r="AN141" s="37">
        <v>15</v>
      </c>
      <c r="AO141" s="36" t="s">
        <v>25</v>
      </c>
      <c r="AV141" s="12"/>
      <c r="AW141" s="12"/>
      <c r="AX141" s="12"/>
    </row>
    <row r="142" spans="22:50" s="10" customFormat="1" ht="15" x14ac:dyDescent="0.25">
      <c r="V142" s="17" t="s">
        <v>14</v>
      </c>
      <c r="W142" s="17" t="s">
        <v>65</v>
      </c>
      <c r="X142" s="2">
        <v>200912</v>
      </c>
      <c r="Y142" s="61">
        <v>3475</v>
      </c>
      <c r="Z142" s="22">
        <v>1338</v>
      </c>
      <c r="AA142" s="60">
        <v>0.38503597119999999</v>
      </c>
      <c r="AB142" s="60">
        <v>0.46541520089999999</v>
      </c>
      <c r="AC142" s="4">
        <f>IFERROR(AB142*(1-$AC$1)+NORMSINV((1-$Z$1)/2)*SQRT((AB142*(1-AB142))/Y142),"")</f>
        <v>0.40228929963148263</v>
      </c>
      <c r="AD142" s="4">
        <f>IFERROR(AB142*(1+$AC$1)+NORMSINV($Z$1+(1-$Z$1)/2)*SQRT((AB142*(1-AB142))/Y142),"")</f>
        <v>0.52854110216851735</v>
      </c>
      <c r="AE142" s="5" t="str">
        <f>IF(AND($AA142&lt;=AD142,$AA142&gt;=AC142),"Accept","Reject")</f>
        <v>Reject</v>
      </c>
      <c r="AF142" s="39">
        <f>(AB142-AA142)/AA142</f>
        <v>0.20875771541420077</v>
      </c>
      <c r="AG142" s="25"/>
      <c r="AH142" s="24"/>
      <c r="AI142" s="23"/>
      <c r="AV142" s="12"/>
      <c r="AW142" s="12"/>
      <c r="AX142" s="12"/>
    </row>
    <row r="143" spans="22:50" s="10" customFormat="1" ht="15" x14ac:dyDescent="0.25">
      <c r="V143" s="17" t="s">
        <v>14</v>
      </c>
      <c r="W143" s="17" t="s">
        <v>65</v>
      </c>
      <c r="X143" s="2">
        <v>201003</v>
      </c>
      <c r="Y143" s="61">
        <v>3122</v>
      </c>
      <c r="Z143" s="22">
        <v>1067</v>
      </c>
      <c r="AA143" s="60">
        <v>0.34176809740000003</v>
      </c>
      <c r="AB143" s="60">
        <v>0.42356349440000002</v>
      </c>
      <c r="AC143" s="4">
        <f>IFERROR(AB143*(1-$AC$1)+NORMSINV((1-$Z$1)/2)*SQRT((AB143*(1-AB143))/Y143),"")</f>
        <v>0.36387442815118215</v>
      </c>
      <c r="AD143" s="4">
        <f>IFERROR(AB143*(1+$AC$1)+NORMSINV($Z$1+(1-$Z$1)/2)*SQRT((AB143*(1-AB143))/Y143),"")</f>
        <v>0.48325256064881794</v>
      </c>
      <c r="AE143" s="5" t="str">
        <f>IF(AND($AA143&lt;=AD143,$AA143&gt;=AC143),"Accept","Reject")</f>
        <v>Reject</v>
      </c>
      <c r="AF143" s="39">
        <f>(AB143-AA143)/AA143</f>
        <v>0.23933011191582326</v>
      </c>
      <c r="AG143" s="25"/>
      <c r="AH143" s="24"/>
      <c r="AI143" s="23"/>
      <c r="AV143" s="12"/>
      <c r="AW143" s="12"/>
      <c r="AX143" s="12"/>
    </row>
    <row r="144" spans="22:50" s="10" customFormat="1" ht="15" x14ac:dyDescent="0.25">
      <c r="V144" s="17" t="s">
        <v>14</v>
      </c>
      <c r="W144" s="17" t="s">
        <v>65</v>
      </c>
      <c r="X144" s="2">
        <v>201006</v>
      </c>
      <c r="Y144" s="61">
        <v>2858</v>
      </c>
      <c r="Z144" s="22">
        <v>924</v>
      </c>
      <c r="AA144" s="60">
        <v>0.32330300909999998</v>
      </c>
      <c r="AB144" s="60">
        <v>0.38237199030000002</v>
      </c>
      <c r="AC144" s="4">
        <f>IFERROR(AB144*(1-$AC$1)+NORMSINV((1-$Z$1)/2)*SQRT((AB144*(1-AB144))/Y144),"")</f>
        <v>0.32631824556803213</v>
      </c>
      <c r="AD144" s="4">
        <f>IFERROR(AB144*(1+$AC$1)+NORMSINV($Z$1+(1-$Z$1)/2)*SQRT((AB144*(1-AB144))/Y144),"")</f>
        <v>0.43842573503196802</v>
      </c>
      <c r="AE144" s="5" t="str">
        <f>IF(AND($AA144&lt;=AD144,$AA144&gt;=AC144),"Accept","Reject")</f>
        <v>Reject</v>
      </c>
      <c r="AF144" s="39">
        <f>(AB144-AA144)/AA144</f>
        <v>0.18270470591793833</v>
      </c>
      <c r="AG144" s="25"/>
      <c r="AH144" s="24"/>
      <c r="AI144" s="23"/>
      <c r="AK144" s="35" t="s">
        <v>24</v>
      </c>
      <c r="AL144" s="34" t="s">
        <v>23</v>
      </c>
      <c r="AM144" s="33"/>
      <c r="AN144" s="32">
        <v>0.05</v>
      </c>
      <c r="AV144" s="12"/>
      <c r="AW144" s="12"/>
      <c r="AX144" s="12"/>
    </row>
    <row r="145" spans="22:50" s="10" customFormat="1" ht="15" x14ac:dyDescent="0.25">
      <c r="V145" s="17" t="s">
        <v>14</v>
      </c>
      <c r="W145" s="17" t="s">
        <v>65</v>
      </c>
      <c r="X145" s="2">
        <v>201009</v>
      </c>
      <c r="Y145" s="61">
        <v>1787</v>
      </c>
      <c r="Z145" s="22">
        <v>838</v>
      </c>
      <c r="AA145" s="60">
        <v>0.46894236150000002</v>
      </c>
      <c r="AB145" s="60">
        <v>0.32224792520000001</v>
      </c>
      <c r="AC145" s="4">
        <f>IFERROR(AB145*(1-$AC$1)+NORMSINV((1-$Z$1)/2)*SQRT((AB145*(1-AB145))/Y145),"")</f>
        <v>0.26835525837650365</v>
      </c>
      <c r="AD145" s="4">
        <f>IFERROR(AB145*(1+$AC$1)+NORMSINV($Z$1+(1-$Z$1)/2)*SQRT((AB145*(1-AB145))/Y145),"")</f>
        <v>0.37614059202349642</v>
      </c>
      <c r="AE145" s="5" t="str">
        <f>IF(AND($AA145&lt;=AD145,$AA145&gt;=AC145),"Accept","Reject")</f>
        <v>Reject</v>
      </c>
      <c r="AF145" s="39">
        <f>(AB145-AA145)/AA145</f>
        <v>-0.31281975855363198</v>
      </c>
      <c r="AG145" s="25"/>
      <c r="AH145" s="24"/>
      <c r="AI145" s="23"/>
      <c r="AL145" s="31" t="s">
        <v>22</v>
      </c>
      <c r="AM145" s="31" t="s">
        <v>21</v>
      </c>
      <c r="AN145" s="31" t="s">
        <v>20</v>
      </c>
      <c r="AO145" s="31" t="s">
        <v>19</v>
      </c>
      <c r="AP145" s="31" t="s">
        <v>18</v>
      </c>
      <c r="AQ145" s="31" t="s">
        <v>17</v>
      </c>
      <c r="AR145" s="31" t="s">
        <v>16</v>
      </c>
      <c r="AV145" s="12"/>
      <c r="AW145" s="12"/>
      <c r="AX145" s="12"/>
    </row>
    <row r="146" spans="22:50" s="10" customFormat="1" ht="15" x14ac:dyDescent="0.25">
      <c r="V146" s="17" t="s">
        <v>14</v>
      </c>
      <c r="W146" s="17" t="s">
        <v>65</v>
      </c>
      <c r="X146" s="2">
        <v>201012</v>
      </c>
      <c r="Y146" s="61">
        <v>2032</v>
      </c>
      <c r="Z146" s="22">
        <v>717</v>
      </c>
      <c r="AA146" s="60">
        <v>0.3528543307</v>
      </c>
      <c r="AB146" s="60">
        <v>0.30905414110000001</v>
      </c>
      <c r="AC146" s="4">
        <f>IFERROR(AB146*(1-$AC$1)+NORMSINV((1-$Z$1)/2)*SQRT((AB146*(1-AB146))/Y146),"")</f>
        <v>0.2580566176936594</v>
      </c>
      <c r="AD146" s="4">
        <f>IFERROR(AB146*(1+$AC$1)+NORMSINV($Z$1+(1-$Z$1)/2)*SQRT((AB146*(1-AB146))/Y146),"")</f>
        <v>0.36005166450634069</v>
      </c>
      <c r="AE146" s="5" t="str">
        <f>IF(AND($AA146&lt;=AD146,$AA146&gt;=AC146),"Accept","Reject")</f>
        <v>Accept</v>
      </c>
      <c r="AF146" s="39">
        <f>(AB146-AA146)/AA146</f>
        <v>-0.12413108126831893</v>
      </c>
      <c r="AG146" s="25"/>
      <c r="AH146" s="24"/>
      <c r="AI146" s="23"/>
      <c r="AK146" s="30" t="s">
        <v>15</v>
      </c>
      <c r="AL146" s="29">
        <v>-7.8516143904851621E-2</v>
      </c>
      <c r="AM146" s="29">
        <v>7.9388021882430878E-3</v>
      </c>
      <c r="AN146" s="17">
        <v>4</v>
      </c>
      <c r="AO146" s="17">
        <v>0.89621860386591246</v>
      </c>
      <c r="AP146" s="27">
        <v>5.3311770499478696E-2</v>
      </c>
      <c r="AQ146" s="28">
        <v>-19.780350245060784</v>
      </c>
      <c r="AR146" s="27">
        <v>2.5460736305213259E-3</v>
      </c>
      <c r="AV146" s="12"/>
      <c r="AW146" s="12"/>
      <c r="AX146" s="12"/>
    </row>
    <row r="147" spans="22:50" s="10" customFormat="1" ht="15" x14ac:dyDescent="0.25">
      <c r="V147" s="17" t="s">
        <v>14</v>
      </c>
      <c r="W147" s="17" t="s">
        <v>65</v>
      </c>
      <c r="X147" s="2">
        <v>201103</v>
      </c>
      <c r="Y147" s="61">
        <v>1702</v>
      </c>
      <c r="Z147" s="22">
        <v>616</v>
      </c>
      <c r="AA147" s="60">
        <v>0.36192714450000002</v>
      </c>
      <c r="AB147" s="60">
        <v>0.28925667150000001</v>
      </c>
      <c r="AC147" s="4">
        <f>IFERROR(AB147*(1-$AC$1)+NORMSINV((1-$Z$1)/2)*SQRT((AB147*(1-AB147))/Y147),"")</f>
        <v>0.23878997753911982</v>
      </c>
      <c r="AD147" s="4">
        <f>IFERROR(AB147*(1+$AC$1)+NORMSINV($Z$1+(1-$Z$1)/2)*SQRT((AB147*(1-AB147))/Y147),"")</f>
        <v>0.33972336546088017</v>
      </c>
      <c r="AE147" s="5" t="str">
        <f>IF(AND($AA147&lt;=AD147,$AA147&gt;=AC147),"Accept","Reject")</f>
        <v>Reject</v>
      </c>
      <c r="AF147" s="39">
        <f>(AB147-AA147)/AA147</f>
        <v>-0.20078757314650658</v>
      </c>
      <c r="AG147" s="25"/>
      <c r="AH147" s="24"/>
      <c r="AI147" s="23"/>
      <c r="AK147" s="30" t="s">
        <v>14</v>
      </c>
      <c r="AL147" s="29">
        <v>-5.0508082012428131E-2</v>
      </c>
      <c r="AM147" s="29">
        <v>0.1032699908501713</v>
      </c>
      <c r="AN147" s="17">
        <v>22</v>
      </c>
      <c r="AO147" s="17">
        <v>0.23917914009108851</v>
      </c>
      <c r="AP147" s="27">
        <v>2.0897460827963798E-2</v>
      </c>
      <c r="AQ147" s="28">
        <v>-2.2940246427760216</v>
      </c>
      <c r="AR147" s="27">
        <v>3.2750334132720438E-2</v>
      </c>
      <c r="AV147" s="12"/>
      <c r="AW147" s="12"/>
      <c r="AX147" s="12"/>
    </row>
    <row r="148" spans="22:50" s="10" customFormat="1" ht="15" x14ac:dyDescent="0.25">
      <c r="V148" s="17" t="s">
        <v>14</v>
      </c>
      <c r="W148" s="17" t="s">
        <v>65</v>
      </c>
      <c r="X148" s="2">
        <v>201106</v>
      </c>
      <c r="Y148" s="61">
        <v>1584</v>
      </c>
      <c r="Z148" s="22">
        <v>585</v>
      </c>
      <c r="AA148" s="60">
        <v>0.36931818179999998</v>
      </c>
      <c r="AB148" s="60">
        <v>0.30540483299999999</v>
      </c>
      <c r="AC148" s="4">
        <f>IFERROR(AB148*(1-$AC$1)+NORMSINV((1-$Z$1)/2)*SQRT((AB148*(1-AB148))/Y148),"")</f>
        <v>0.25218271593594566</v>
      </c>
      <c r="AD148" s="4">
        <f>IFERROR(AB148*(1+$AC$1)+NORMSINV($Z$1+(1-$Z$1)/2)*SQRT((AB148*(1-AB148))/Y148),"")</f>
        <v>0.35862695006405437</v>
      </c>
      <c r="AE148" s="5" t="str">
        <f>IF(AND($AA148&lt;=AD148,$AA148&gt;=AC148),"Accept","Reject")</f>
        <v>Reject</v>
      </c>
      <c r="AF148" s="39">
        <f>(AB148-AA148)/AA148</f>
        <v>-0.17305768291313514</v>
      </c>
      <c r="AG148" s="25"/>
      <c r="AH148" s="24"/>
      <c r="AI148" s="23"/>
      <c r="AV148" s="12"/>
      <c r="AW148" s="12"/>
      <c r="AX148" s="12"/>
    </row>
    <row r="149" spans="22:50" s="10" customFormat="1" ht="15" x14ac:dyDescent="0.25">
      <c r="V149" s="17" t="s">
        <v>14</v>
      </c>
      <c r="W149" s="17" t="s">
        <v>65</v>
      </c>
      <c r="X149" s="2">
        <v>201109</v>
      </c>
      <c r="Y149" s="61">
        <v>1583</v>
      </c>
      <c r="Z149" s="22">
        <v>605</v>
      </c>
      <c r="AA149" s="60">
        <v>0.3821857233</v>
      </c>
      <c r="AB149" s="60">
        <v>0.3237911329</v>
      </c>
      <c r="AC149" s="4">
        <f>IFERROR(AB149*(1-$AC$1)+NORMSINV((1-$Z$1)/2)*SQRT((AB149*(1-AB149))/Y149),"")</f>
        <v>0.268361509547001</v>
      </c>
      <c r="AD149" s="4">
        <f>IFERROR(AB149*(1+$AC$1)+NORMSINV($Z$1+(1-$Z$1)/2)*SQRT((AB149*(1-AB149))/Y149),"")</f>
        <v>0.37922075625299906</v>
      </c>
      <c r="AE149" s="5" t="str">
        <f>IF(AND($AA149&lt;=AD149,$AA149&gt;=AC149),"Accept","Reject")</f>
        <v>Reject</v>
      </c>
      <c r="AF149" s="39">
        <f>(AB149-AA149)/AA149</f>
        <v>-0.15279113488538834</v>
      </c>
      <c r="AG149" s="25"/>
      <c r="AH149" s="24"/>
      <c r="AI149" s="23"/>
      <c r="AV149" s="12"/>
      <c r="AW149" s="12"/>
      <c r="AX149" s="12"/>
    </row>
    <row r="150" spans="22:50" s="10" customFormat="1" ht="15" x14ac:dyDescent="0.25">
      <c r="V150" s="17" t="s">
        <v>14</v>
      </c>
      <c r="W150" s="17" t="s">
        <v>65</v>
      </c>
      <c r="X150" s="2">
        <v>201112</v>
      </c>
      <c r="Y150" s="61">
        <v>1679</v>
      </c>
      <c r="Z150" s="22">
        <v>595</v>
      </c>
      <c r="AA150" s="60">
        <v>0.35437760569999999</v>
      </c>
      <c r="AB150" s="60">
        <v>0.33967865990000001</v>
      </c>
      <c r="AC150" s="4">
        <f>IFERROR(AB150*(1-$AC$1)+NORMSINV((1-$Z$1)/2)*SQRT((AB150*(1-AB150))/Y150),"")</f>
        <v>0.28305733405104355</v>
      </c>
      <c r="AD150" s="4">
        <f>IFERROR(AB150*(1+$AC$1)+NORMSINV($Z$1+(1-$Z$1)/2)*SQRT((AB150*(1-AB150))/Y150),"")</f>
        <v>0.39629998574895647</v>
      </c>
      <c r="AE150" s="5" t="str">
        <f>IF(AND($AA150&lt;=AD150,$AA150&gt;=AC150),"Accept","Reject")</f>
        <v>Accept</v>
      </c>
      <c r="AF150" s="39">
        <f>(AB150-AA150)/AA150</f>
        <v>-4.1478201679717414E-2</v>
      </c>
      <c r="AG150" s="25"/>
      <c r="AH150" s="24"/>
      <c r="AI150" s="23"/>
      <c r="AV150" s="12"/>
      <c r="AW150" s="12"/>
      <c r="AX150" s="12"/>
    </row>
    <row r="151" spans="22:50" s="10" customFormat="1" ht="15" x14ac:dyDescent="0.25">
      <c r="V151" s="17" t="s">
        <v>14</v>
      </c>
      <c r="W151" s="17" t="s">
        <v>65</v>
      </c>
      <c r="X151" s="2">
        <v>201203</v>
      </c>
      <c r="Y151" s="61">
        <v>1512</v>
      </c>
      <c r="Z151" s="22">
        <v>529</v>
      </c>
      <c r="AA151" s="60">
        <v>0.34986772490000001</v>
      </c>
      <c r="AB151" s="60">
        <v>0.32355386600000002</v>
      </c>
      <c r="AC151" s="4">
        <f>IFERROR(AB151*(1-$AC$1)+NORMSINV((1-$Z$1)/2)*SQRT((AB151*(1-AB151))/Y151),"")</f>
        <v>0.26761748573261818</v>
      </c>
      <c r="AD151" s="4">
        <f>IFERROR(AB151*(1+$AC$1)+NORMSINV($Z$1+(1-$Z$1)/2)*SQRT((AB151*(1-AB151))/Y151),"")</f>
        <v>0.37949024626738193</v>
      </c>
      <c r="AE151" s="5" t="str">
        <f>IF(AND($AA151&lt;=AD151,$AA151&gt;=AC151),"Accept","Reject")</f>
        <v>Accept</v>
      </c>
      <c r="AF151" s="39">
        <f>(AB151-AA151)/AA151</f>
        <v>-7.521087836130376E-2</v>
      </c>
      <c r="AG151" s="25"/>
      <c r="AH151" s="24"/>
      <c r="AI151" s="23"/>
      <c r="AV151" s="12"/>
      <c r="AW151" s="12"/>
      <c r="AX151" s="12"/>
    </row>
    <row r="152" spans="22:50" s="10" customFormat="1" ht="15" x14ac:dyDescent="0.25">
      <c r="V152" s="17" t="s">
        <v>14</v>
      </c>
      <c r="W152" s="17" t="s">
        <v>65</v>
      </c>
      <c r="X152" s="2">
        <v>201206</v>
      </c>
      <c r="Y152" s="61">
        <v>1664</v>
      </c>
      <c r="Z152" s="22">
        <v>584</v>
      </c>
      <c r="AA152" s="60">
        <v>0.3509615385</v>
      </c>
      <c r="AB152" s="60">
        <v>0.30879973960000001</v>
      </c>
      <c r="AC152" s="4">
        <f>IFERROR(AB152*(1-$AC$1)+NORMSINV((1-$Z$1)/2)*SQRT((AB152*(1-AB152))/Y152),"")</f>
        <v>0.25572186826168242</v>
      </c>
      <c r="AD152" s="4">
        <f>IFERROR(AB152*(1+$AC$1)+NORMSINV($Z$1+(1-$Z$1)/2)*SQRT((AB152*(1-AB152))/Y152),"")</f>
        <v>0.36187761093831761</v>
      </c>
      <c r="AE152" s="5" t="str">
        <f>IF(AND($AA152&lt;=AD152,$AA152&gt;=AC152),"Accept","Reject")</f>
        <v>Accept</v>
      </c>
      <c r="AF152" s="39">
        <f>(AB152-AA152)/AA152</f>
        <v>-0.12013224890738274</v>
      </c>
      <c r="AG152" s="25"/>
      <c r="AH152" s="24"/>
      <c r="AI152" s="23"/>
      <c r="AV152" s="12"/>
      <c r="AW152" s="12"/>
      <c r="AX152" s="12"/>
    </row>
    <row r="153" spans="22:50" s="10" customFormat="1" ht="15" x14ac:dyDescent="0.25">
      <c r="V153" s="17" t="s">
        <v>14</v>
      </c>
      <c r="W153" s="17" t="s">
        <v>65</v>
      </c>
      <c r="X153" s="2">
        <v>201209</v>
      </c>
      <c r="Y153" s="61">
        <v>1767</v>
      </c>
      <c r="Z153" s="22">
        <v>684</v>
      </c>
      <c r="AA153" s="60">
        <v>0.38709677419999999</v>
      </c>
      <c r="AB153" s="60">
        <v>0.29479404529999997</v>
      </c>
      <c r="AC153" s="4">
        <f>IFERROR(AB153*(1-$AC$1)+NORMSINV((1-$Z$1)/2)*SQRT((AB153*(1-AB153))/Y153),"")</f>
        <v>0.24405542915059958</v>
      </c>
      <c r="AD153" s="4">
        <f>IFERROR(AB153*(1+$AC$1)+NORMSINV($Z$1+(1-$Z$1)/2)*SQRT((AB153*(1-AB153))/Y153),"")</f>
        <v>0.34553266144940042</v>
      </c>
      <c r="AE153" s="5" t="str">
        <f>IF(AND($AA153&lt;=AD153,$AA153&gt;=AC153),"Accept","Reject")</f>
        <v>Reject</v>
      </c>
      <c r="AF153" s="39">
        <f>(AB153-AA153)/AA153</f>
        <v>-0.23844871632102591</v>
      </c>
      <c r="AG153" s="25"/>
      <c r="AH153" s="24"/>
      <c r="AI153" s="23"/>
      <c r="AV153" s="12"/>
      <c r="AW153" s="12"/>
      <c r="AX153" s="12"/>
    </row>
    <row r="154" spans="22:50" s="10" customFormat="1" ht="15" x14ac:dyDescent="0.25">
      <c r="V154" s="17" t="s">
        <v>14</v>
      </c>
      <c r="W154" s="17" t="s">
        <v>65</v>
      </c>
      <c r="X154" s="2">
        <v>201212</v>
      </c>
      <c r="Y154" s="61">
        <v>1900</v>
      </c>
      <c r="Z154" s="22">
        <v>764</v>
      </c>
      <c r="AA154" s="60">
        <v>0.40210526320000001</v>
      </c>
      <c r="AB154" s="60">
        <v>0.3101223635</v>
      </c>
      <c r="AC154" s="4">
        <f>IFERROR(AB154*(1-$AC$1)+NORMSINV((1-$Z$1)/2)*SQRT((AB154*(1-AB154))/Y154),"")</f>
        <v>0.25831201735632414</v>
      </c>
      <c r="AD154" s="4">
        <f>IFERROR(AB154*(1+$AC$1)+NORMSINV($Z$1+(1-$Z$1)/2)*SQRT((AB154*(1-AB154))/Y154),"")</f>
        <v>0.36193270964367585</v>
      </c>
      <c r="AE154" s="5" t="str">
        <f>IF(AND($AA154&lt;=AD154,$AA154&gt;=AC154),"Accept","Reject")</f>
        <v>Reject</v>
      </c>
      <c r="AF154" s="39">
        <f>(AB154-AA154)/AA154</f>
        <v>-0.22875328457028762</v>
      </c>
      <c r="AG154" s="25"/>
      <c r="AH154" s="24"/>
      <c r="AI154" s="23"/>
      <c r="AV154" s="12"/>
      <c r="AW154" s="12"/>
      <c r="AX154" s="12"/>
    </row>
    <row r="155" spans="22:50" s="10" customFormat="1" ht="15" x14ac:dyDescent="0.25">
      <c r="V155" s="17" t="s">
        <v>14</v>
      </c>
      <c r="W155" s="17" t="s">
        <v>65</v>
      </c>
      <c r="X155" s="2">
        <v>201303</v>
      </c>
      <c r="Y155" s="61">
        <v>1614</v>
      </c>
      <c r="Z155" s="22">
        <v>738</v>
      </c>
      <c r="AA155" s="60">
        <v>0.45724907059999997</v>
      </c>
      <c r="AB155" s="60">
        <v>0.35167336710000002</v>
      </c>
      <c r="AC155" s="4">
        <f>IFERROR(AB155*(1-$AC$1)+NORMSINV((1-$Z$1)/2)*SQRT((AB155*(1-AB155))/Y155),"")</f>
        <v>0.2932110152574659</v>
      </c>
      <c r="AD155" s="4">
        <f>IFERROR(AB155*(1+$AC$1)+NORMSINV($Z$1+(1-$Z$1)/2)*SQRT((AB155*(1-AB155))/Y155),"")</f>
        <v>0.4101357189425342</v>
      </c>
      <c r="AE155" s="5" t="str">
        <f>IF(AND($AA155&lt;=AD155,$AA155&gt;=AC155),"Accept","Reject")</f>
        <v>Reject</v>
      </c>
      <c r="AF155" s="39">
        <f>(AB155-AA155)/AA155</f>
        <v>-0.23089320523159082</v>
      </c>
      <c r="AG155" s="25"/>
      <c r="AH155" s="24"/>
      <c r="AI155" s="23"/>
      <c r="AV155" s="12"/>
      <c r="AW155" s="12"/>
      <c r="AX155" s="12"/>
    </row>
    <row r="156" spans="22:50" s="10" customFormat="1" ht="15" x14ac:dyDescent="0.25">
      <c r="V156" s="17" t="s">
        <v>14</v>
      </c>
      <c r="W156" s="17" t="s">
        <v>65</v>
      </c>
      <c r="X156" s="2">
        <v>201306</v>
      </c>
      <c r="Y156" s="61">
        <v>1587</v>
      </c>
      <c r="Z156" s="22">
        <v>718</v>
      </c>
      <c r="AA156" s="60">
        <v>0.45242596089999998</v>
      </c>
      <c r="AB156" s="60">
        <v>0.37943996689999998</v>
      </c>
      <c r="AC156" s="4">
        <f>IFERROR(AB156*(1-$AC$1)+NORMSINV((1-$Z$1)/2)*SQRT((AB156*(1-AB156))/Y156),"")</f>
        <v>0.31762208698147354</v>
      </c>
      <c r="AD156" s="4">
        <f>IFERROR(AB156*(1+$AC$1)+NORMSINV($Z$1+(1-$Z$1)/2)*SQRT((AB156*(1-AB156))/Y156),"")</f>
        <v>0.44125784681852648</v>
      </c>
      <c r="AE156" s="5" t="str">
        <f>IF(AND($AA156&lt;=AD156,$AA156&gt;=AC156),"Accept","Reject")</f>
        <v>Reject</v>
      </c>
      <c r="AF156" s="39">
        <f>(AB156-AA156)/AA156</f>
        <v>-0.1613214101481063</v>
      </c>
      <c r="AG156" s="25"/>
      <c r="AH156" s="24"/>
      <c r="AI156" s="23"/>
      <c r="AV156" s="12"/>
      <c r="AW156" s="12"/>
      <c r="AX156" s="12"/>
    </row>
    <row r="157" spans="22:50" s="10" customFormat="1" ht="15" x14ac:dyDescent="0.25">
      <c r="V157" s="17" t="s">
        <v>14</v>
      </c>
      <c r="W157" s="17" t="s">
        <v>65</v>
      </c>
      <c r="X157" s="2">
        <v>201309</v>
      </c>
      <c r="Y157" s="61">
        <v>1671</v>
      </c>
      <c r="Z157" s="22">
        <v>694</v>
      </c>
      <c r="AA157" s="60">
        <v>0.41532016760000001</v>
      </c>
      <c r="AB157" s="60">
        <v>0.38863570110000001</v>
      </c>
      <c r="AC157" s="4">
        <f>IFERROR(AB157*(1-$AC$1)+NORMSINV((1-$Z$1)/2)*SQRT((AB157*(1-AB157))/Y157),"")</f>
        <v>0.32640091818226991</v>
      </c>
      <c r="AD157" s="4">
        <f>IFERROR(AB157*(1+$AC$1)+NORMSINV($Z$1+(1-$Z$1)/2)*SQRT((AB157*(1-AB157))/Y157),"")</f>
        <v>0.45087048401773017</v>
      </c>
      <c r="AE157" s="5" t="str">
        <f>IF(AND($AA157&lt;=AD157,$AA157&gt;=AC157),"Accept","Reject")</f>
        <v>Accept</v>
      </c>
      <c r="AF157" s="39">
        <f>(AB157-AA157)/AA157</f>
        <v>-6.4250350890015392E-2</v>
      </c>
      <c r="AG157" s="25"/>
      <c r="AH157" s="24"/>
      <c r="AI157" s="23"/>
      <c r="AV157" s="12"/>
      <c r="AW157" s="12"/>
      <c r="AX157" s="12"/>
    </row>
    <row r="158" spans="22:50" s="10" customFormat="1" ht="15" x14ac:dyDescent="0.25">
      <c r="V158" s="17" t="s">
        <v>14</v>
      </c>
      <c r="W158" s="17" t="s">
        <v>65</v>
      </c>
      <c r="X158" s="2">
        <v>201312</v>
      </c>
      <c r="Y158" s="61">
        <v>1504</v>
      </c>
      <c r="Z158" s="22">
        <v>652</v>
      </c>
      <c r="AA158" s="60">
        <v>0.43351063829999997</v>
      </c>
      <c r="AB158" s="60">
        <v>0.37848710590000001</v>
      </c>
      <c r="AC158" s="4">
        <f>IFERROR(AB158*(1-$AC$1)+NORMSINV((1-$Z$1)/2)*SQRT((AB158*(1-AB158))/Y158),"")</f>
        <v>0.31612661876635606</v>
      </c>
      <c r="AD158" s="4">
        <f>IFERROR(AB158*(1+$AC$1)+NORMSINV($Z$1+(1-$Z$1)/2)*SQRT((AB158*(1-AB158))/Y158),"")</f>
        <v>0.44084759303364401</v>
      </c>
      <c r="AE158" s="5" t="str">
        <f>IF(AND($AA158&lt;=AD158,$AA158&gt;=AC158),"Accept","Reject")</f>
        <v>Accept</v>
      </c>
      <c r="AF158" s="39">
        <f>(AB158-AA158)/AA158</f>
        <v>-0.12692544897115612</v>
      </c>
      <c r="AG158" s="25"/>
      <c r="AH158" s="24"/>
      <c r="AI158" s="23"/>
      <c r="AV158" s="12"/>
      <c r="AW158" s="12"/>
      <c r="AX158" s="12"/>
    </row>
    <row r="159" spans="22:50" s="10" customFormat="1" ht="15" x14ac:dyDescent="0.25">
      <c r="V159" s="17" t="s">
        <v>14</v>
      </c>
      <c r="W159" s="17" t="s">
        <v>65</v>
      </c>
      <c r="X159" s="2">
        <v>201403</v>
      </c>
      <c r="Y159" s="61">
        <v>1391</v>
      </c>
      <c r="Z159" s="22">
        <v>579</v>
      </c>
      <c r="AA159" s="60">
        <v>0.41624730409999999</v>
      </c>
      <c r="AB159" s="60">
        <v>0.37646492770000001</v>
      </c>
      <c r="AC159" s="4">
        <f>IFERROR(AB159*(1-$AC$1)+NORMSINV((1-$Z$1)/2)*SQRT((AB159*(1-AB159))/Y159),"")</f>
        <v>0.31335733094649754</v>
      </c>
      <c r="AD159" s="4">
        <f>IFERROR(AB159*(1+$AC$1)+NORMSINV($Z$1+(1-$Z$1)/2)*SQRT((AB159*(1-AB159))/Y159),"")</f>
        <v>0.43957252445350253</v>
      </c>
      <c r="AE159" s="5" t="str">
        <f>IF(AND($AA159&lt;=AD159,$AA159&gt;=AC159),"Accept","Reject")</f>
        <v>Accept</v>
      </c>
      <c r="AF159" s="39">
        <f>(AB159-AA159)/AA159</f>
        <v>-9.557389563403057E-2</v>
      </c>
      <c r="AG159" s="25"/>
      <c r="AH159" s="24"/>
      <c r="AI159" s="23"/>
      <c r="AV159" s="12"/>
      <c r="AW159" s="12"/>
      <c r="AX159" s="12"/>
    </row>
    <row r="160" spans="22:50" s="10" customFormat="1" ht="15" x14ac:dyDescent="0.25">
      <c r="V160" s="17" t="s">
        <v>14</v>
      </c>
      <c r="W160" s="17" t="s">
        <v>65</v>
      </c>
      <c r="X160" s="2">
        <v>201406</v>
      </c>
      <c r="Y160" s="61">
        <v>1421</v>
      </c>
      <c r="Z160" s="22">
        <v>589</v>
      </c>
      <c r="AA160" s="60">
        <v>0.41449683320000003</v>
      </c>
      <c r="AB160" s="60">
        <v>0.35942394900000002</v>
      </c>
      <c r="AC160" s="4">
        <f>IFERROR(AB160*(1-$AC$1)+NORMSINV((1-$Z$1)/2)*SQRT((AB160*(1-AB160))/Y160),"")</f>
        <v>0.29853331447761422</v>
      </c>
      <c r="AD160" s="4">
        <f>IFERROR(AB160*(1+$AC$1)+NORMSINV($Z$1+(1-$Z$1)/2)*SQRT((AB160*(1-AB160))/Y160),"")</f>
        <v>0.42031458352238582</v>
      </c>
      <c r="AE160" s="5" t="str">
        <f>IF(AND($AA160&lt;=AD160,$AA160&gt;=AC160),"Accept","Reject")</f>
        <v>Accept</v>
      </c>
      <c r="AF160" s="39">
        <f>(AB160-AA160)/AA160</f>
        <v>-0.13286683947577141</v>
      </c>
      <c r="AG160" s="25"/>
      <c r="AH160" s="24"/>
      <c r="AI160" s="23"/>
      <c r="AV160" s="12"/>
      <c r="AW160" s="12"/>
      <c r="AX160" s="12"/>
    </row>
    <row r="161" spans="22:50" s="10" customFormat="1" ht="15" x14ac:dyDescent="0.25">
      <c r="V161" s="17" t="s">
        <v>14</v>
      </c>
      <c r="W161" s="17" t="s">
        <v>65</v>
      </c>
      <c r="X161" s="2">
        <v>201409</v>
      </c>
      <c r="Y161" s="61">
        <v>1467</v>
      </c>
      <c r="Z161" s="22">
        <v>575</v>
      </c>
      <c r="AA161" s="60">
        <v>0.39195637360000002</v>
      </c>
      <c r="AB161" s="60">
        <v>0.3466648671</v>
      </c>
      <c r="AC161" s="4">
        <f>IFERROR(AB161*(1-$AC$1)+NORMSINV((1-$Z$1)/2)*SQRT((AB161*(1-AB161))/Y161),"")</f>
        <v>0.28764518486540452</v>
      </c>
      <c r="AD161" s="4">
        <f>IFERROR(AB161*(1+$AC$1)+NORMSINV($Z$1+(1-$Z$1)/2)*SQRT((AB161*(1-AB161))/Y161),"")</f>
        <v>0.40568454933459552</v>
      </c>
      <c r="AE161" s="5" t="str">
        <f>IF(AND($AA161&lt;=AD161,$AA161&gt;=AC161),"Accept","Reject")</f>
        <v>Accept</v>
      </c>
      <c r="AF161" s="39">
        <f>(AB161-AA161)/AA161</f>
        <v>-0.11555241743873512</v>
      </c>
      <c r="AG161" s="25"/>
      <c r="AH161" s="24"/>
      <c r="AI161" s="23"/>
      <c r="AV161" s="12"/>
      <c r="AW161" s="12"/>
      <c r="AX161" s="12"/>
    </row>
    <row r="162" spans="22:50" s="10" customFormat="1" ht="15" x14ac:dyDescent="0.25">
      <c r="V162" s="17" t="s">
        <v>14</v>
      </c>
      <c r="W162" s="17" t="s">
        <v>65</v>
      </c>
      <c r="X162" s="2">
        <v>201412</v>
      </c>
      <c r="Y162" s="61">
        <v>1358</v>
      </c>
      <c r="Z162" s="22">
        <v>523</v>
      </c>
      <c r="AA162" s="60">
        <v>0.38512518410000002</v>
      </c>
      <c r="AB162" s="60">
        <v>0.34501537059999998</v>
      </c>
      <c r="AC162" s="4">
        <f>IFERROR(AB162*(1-$AC$1)+NORMSINV((1-$Z$1)/2)*SQRT((AB162*(1-AB162))/Y162),"")</f>
        <v>0.28523057870365826</v>
      </c>
      <c r="AD162" s="4">
        <f>IFERROR(AB162*(1+$AC$1)+NORMSINV($Z$1+(1-$Z$1)/2)*SQRT((AB162*(1-AB162))/Y162),"")</f>
        <v>0.40480016249634176</v>
      </c>
      <c r="AE162" s="5" t="str">
        <f>IF(AND($AA162&lt;=AD162,$AA162&gt;=AC162),"Accept","Reject")</f>
        <v>Accept</v>
      </c>
      <c r="AF162" s="39">
        <f>(AB162-AA162)/AA162</f>
        <v>-0.10414746985121931</v>
      </c>
      <c r="AG162" s="20"/>
      <c r="AH162" s="19"/>
      <c r="AI162" s="18"/>
      <c r="AV162" s="12"/>
      <c r="AW162" s="12"/>
      <c r="AX162" s="12"/>
    </row>
    <row r="163" spans="22:50" s="10" customFormat="1" ht="15" x14ac:dyDescent="0.25">
      <c r="V163" s="53" t="s">
        <v>13</v>
      </c>
      <c r="W163" s="53" t="s">
        <v>65</v>
      </c>
      <c r="X163" s="59">
        <v>201503</v>
      </c>
      <c r="Y163" s="58">
        <v>1206</v>
      </c>
      <c r="Z163" s="57">
        <v>483</v>
      </c>
      <c r="AA163" s="56">
        <v>0.40049751239999998</v>
      </c>
      <c r="AB163" s="56">
        <v>0.31424020759999999</v>
      </c>
      <c r="AC163" s="55">
        <f>IFERROR(AB163*(1-$AC$1)+NORMSINV((1-$Z$1)/2)*SQRT((AB163*(1-AB163))/Y163),"")</f>
        <v>0.2566167882250236</v>
      </c>
      <c r="AD163" s="55">
        <f>IFERROR(AB163*(1+$AC$1)+NORMSINV($Z$1+(1-$Z$1)/2)*SQRT((AB163*(1-AB163))/Y163),"")</f>
        <v>0.37186362697497638</v>
      </c>
      <c r="AE163" s="54" t="str">
        <f>IF(AND($AA163&lt;=AD163,$AA163&gt;=AC163),"Accept","Reject")</f>
        <v>Reject</v>
      </c>
      <c r="AF163" s="39">
        <f>(AB163-AA163)/AA163</f>
        <v>-0.21537538219176214</v>
      </c>
      <c r="AG163" s="24"/>
      <c r="AH163" s="24"/>
      <c r="AI163" s="24"/>
      <c r="AV163" s="12"/>
      <c r="AW163" s="12"/>
      <c r="AX163" s="12"/>
    </row>
    <row r="164" spans="22:50" s="10" customFormat="1" ht="15" x14ac:dyDescent="0.25">
      <c r="V164" s="53" t="s">
        <v>13</v>
      </c>
      <c r="W164" s="53" t="s">
        <v>65</v>
      </c>
      <c r="X164" s="59">
        <v>201506</v>
      </c>
      <c r="Y164" s="58">
        <v>1542</v>
      </c>
      <c r="Z164" s="57">
        <v>523</v>
      </c>
      <c r="AA164" s="56">
        <v>0.33916990920000001</v>
      </c>
      <c r="AB164" s="56">
        <v>0.3106500378</v>
      </c>
      <c r="AC164" s="55">
        <f>IFERROR(AB164*(1-$AC$1)+NORMSINV((1-$Z$1)/2)*SQRT((AB164*(1-AB164))/Y164),"")</f>
        <v>0.25648771953372684</v>
      </c>
      <c r="AD164" s="55">
        <f>IFERROR(AB164*(1+$AC$1)+NORMSINV($Z$1+(1-$Z$1)/2)*SQRT((AB164*(1-AB164))/Y164),"")</f>
        <v>0.36481235606627321</v>
      </c>
      <c r="AE164" s="54" t="str">
        <f>IF(AND($AA164&lt;=AD164,$AA164&gt;=AC164),"Accept","Reject")</f>
        <v>Accept</v>
      </c>
      <c r="AF164" s="39">
        <f>(AB164-AA164)/AA164</f>
        <v>-8.4087269024748751E-2</v>
      </c>
      <c r="AG164" s="24"/>
      <c r="AH164" s="24"/>
      <c r="AI164" s="24"/>
      <c r="AV164" s="12"/>
      <c r="AW164" s="12"/>
      <c r="AX164" s="12"/>
    </row>
    <row r="165" spans="22:50" s="10" customFormat="1" ht="15" x14ac:dyDescent="0.25">
      <c r="V165" s="53" t="s">
        <v>13</v>
      </c>
      <c r="W165" s="53" t="s">
        <v>65</v>
      </c>
      <c r="X165" s="59">
        <v>201509</v>
      </c>
      <c r="Y165" s="58">
        <v>1591</v>
      </c>
      <c r="Z165" s="57">
        <v>511</v>
      </c>
      <c r="AA165" s="56">
        <v>0.3211816468</v>
      </c>
      <c r="AB165" s="56">
        <v>0.29073552200000002</v>
      </c>
      <c r="AC165" s="55">
        <f>IFERROR(AB165*(1-$AC$1)+NORMSINV((1-$Z$1)/2)*SQRT((AB165*(1-AB165))/Y165),"")</f>
        <v>0.23934854905953354</v>
      </c>
      <c r="AD165" s="55">
        <f>IFERROR(AB165*(1+$AC$1)+NORMSINV($Z$1+(1-$Z$1)/2)*SQRT((AB165*(1-AB165))/Y165),"")</f>
        <v>0.34212249494046654</v>
      </c>
      <c r="AE165" s="54" t="str">
        <f>IF(AND($AA165&lt;=AD165,$AA165&gt;=AC165),"Accept","Reject")</f>
        <v>Accept</v>
      </c>
      <c r="AF165" s="39">
        <f>(AB165-AA165)/AA165</f>
        <v>-9.4794098926078402E-2</v>
      </c>
      <c r="AG165" s="24"/>
      <c r="AH165" s="24"/>
      <c r="AI165" s="24"/>
      <c r="AV165" s="12"/>
      <c r="AW165" s="12"/>
      <c r="AX165" s="12"/>
    </row>
    <row r="166" spans="22:50" s="10" customFormat="1" ht="15" x14ac:dyDescent="0.25">
      <c r="V166" s="53" t="s">
        <v>13</v>
      </c>
      <c r="W166" s="53" t="s">
        <v>65</v>
      </c>
      <c r="X166" s="59">
        <v>201512</v>
      </c>
      <c r="Y166" s="58">
        <v>1494</v>
      </c>
      <c r="Z166" s="57">
        <v>502</v>
      </c>
      <c r="AA166" s="56">
        <v>0.3360107095</v>
      </c>
      <c r="AB166" s="56">
        <v>0.2898081851</v>
      </c>
      <c r="AC166" s="55">
        <f>IFERROR(AB166*(1-$AC$1)+NORMSINV((1-$Z$1)/2)*SQRT((AB166*(1-AB166))/Y166),"")</f>
        <v>0.23782269979662476</v>
      </c>
      <c r="AD166" s="55">
        <f>IFERROR(AB166*(1+$AC$1)+NORMSINV($Z$1+(1-$Z$1)/2)*SQRT((AB166*(1-AB166))/Y166),"")</f>
        <v>0.34179367040337522</v>
      </c>
      <c r="AE166" s="54" t="str">
        <f>IF(AND($AA166&lt;=AD166,$AA166&gt;=AC166),"Accept","Reject")</f>
        <v>Accept</v>
      </c>
      <c r="AF166" s="39">
        <f>(AB166-AA166)/AA166</f>
        <v>-0.13750313038757475</v>
      </c>
      <c r="AG166" s="24"/>
      <c r="AH166" s="24"/>
      <c r="AI166" s="24"/>
      <c r="AV166" s="12"/>
      <c r="AW166" s="12"/>
      <c r="AX166" s="12"/>
    </row>
    <row r="167" spans="22:50" s="10" customFormat="1" x14ac:dyDescent="0.2">
      <c r="V167" s="53"/>
      <c r="W167" s="53" t="s">
        <v>65</v>
      </c>
      <c r="X167" s="52" t="s">
        <v>10</v>
      </c>
      <c r="Y167" s="51">
        <f>SUM(Y137:Y166)</f>
        <v>70535</v>
      </c>
      <c r="Z167" s="51">
        <f>SUM(Z137:Z166)</f>
        <v>30153</v>
      </c>
      <c r="AA167" s="50">
        <f>Z167/Y167</f>
        <v>0.42748989863188486</v>
      </c>
      <c r="AB167" s="49">
        <f>SUMPRODUCT(Y137:Y166,AB137:AB166)/SUM(Y137:Y166)</f>
        <v>0.42372626643410921</v>
      </c>
      <c r="AC167" s="49">
        <f>IFERROR(AB167*(1-$AC$1)+NORMSINV((1-$Z$1)/2)*SQRT((AB167*(1-AB167))/Y167),"")</f>
        <v>0.37770691607527235</v>
      </c>
      <c r="AD167" s="49">
        <f>IFERROR(AB167*(1+$AC$1)+NORMSINV($Z$1+(1-$Z$1)/2)*SQRT((AB167*(1-AB167))/Y167),"")</f>
        <v>0.46974561679294613</v>
      </c>
      <c r="AE167" s="48" t="str">
        <f>IF(COUNTIF(AE137:AE162,"Reject")&gt;$D$3,"Reject","Accept")</f>
        <v>Reject</v>
      </c>
      <c r="AF167" s="39">
        <f>(AB167-AA167)/AA167</f>
        <v>-8.8040260362187914E-3</v>
      </c>
      <c r="AV167" s="12"/>
      <c r="AW167" s="12"/>
      <c r="AX167" s="12"/>
    </row>
    <row r="168" spans="22:50" s="10" customFormat="1" hidden="1" x14ac:dyDescent="0.2">
      <c r="V168" s="31" t="s">
        <v>35</v>
      </c>
      <c r="W168" s="31" t="s">
        <v>34</v>
      </c>
      <c r="X168" s="44" t="s">
        <v>64</v>
      </c>
      <c r="Y168" s="43"/>
      <c r="Z168" s="43"/>
      <c r="AA168" s="43"/>
      <c r="AB168" s="43"/>
      <c r="AC168" s="42" t="s">
        <v>33</v>
      </c>
      <c r="AD168" s="42"/>
      <c r="AE168" s="42"/>
      <c r="AF168" s="12"/>
      <c r="AG168" s="12"/>
      <c r="AH168" s="12"/>
      <c r="AI168" s="12"/>
      <c r="AJ168" s="12"/>
      <c r="AK168" s="12"/>
      <c r="AL168" s="12"/>
      <c r="AM168" s="12"/>
      <c r="AN168" s="12"/>
      <c r="AO168" s="12"/>
      <c r="AP168" s="12"/>
      <c r="AQ168" s="12"/>
      <c r="AR168" s="12"/>
      <c r="AS168" s="12"/>
      <c r="AT168" s="12"/>
      <c r="AU168" s="12"/>
      <c r="AV168" s="12"/>
      <c r="AW168" s="12"/>
      <c r="AX168" s="12"/>
    </row>
    <row r="169" spans="22:50" s="10" customFormat="1" ht="25.5" hidden="1" x14ac:dyDescent="0.2">
      <c r="V169" s="17"/>
      <c r="W169" s="17" t="s">
        <v>64</v>
      </c>
      <c r="X169" s="31" t="s">
        <v>0</v>
      </c>
      <c r="Y169" s="31" t="s">
        <v>1</v>
      </c>
      <c r="Z169" s="31" t="s">
        <v>2</v>
      </c>
      <c r="AA169" s="31" t="s">
        <v>3</v>
      </c>
      <c r="AB169" s="31" t="s">
        <v>4</v>
      </c>
      <c r="AC169" s="31" t="s">
        <v>5</v>
      </c>
      <c r="AD169" s="31" t="s">
        <v>6</v>
      </c>
      <c r="AE169" s="41" t="s">
        <v>7</v>
      </c>
      <c r="AF169" s="31" t="s">
        <v>32</v>
      </c>
      <c r="AG169" s="47" t="s">
        <v>38</v>
      </c>
      <c r="AH169" s="46"/>
      <c r="AI169" s="45"/>
      <c r="AP169" s="40"/>
      <c r="AT169" s="12"/>
      <c r="AU169" s="12"/>
      <c r="AV169" s="12"/>
      <c r="AW169" s="12"/>
      <c r="AX169" s="12"/>
    </row>
    <row r="170" spans="22:50" s="10" customFormat="1" hidden="1" x14ac:dyDescent="0.2">
      <c r="V170" s="17" t="s">
        <v>14</v>
      </c>
      <c r="W170" s="17" t="s">
        <v>64</v>
      </c>
      <c r="X170" s="2">
        <v>200809</v>
      </c>
      <c r="Y170" s="22">
        <v>372661</v>
      </c>
      <c r="Z170" s="22">
        <v>19136</v>
      </c>
      <c r="AA170" s="3">
        <v>5.1349618017447494E-2</v>
      </c>
      <c r="AB170" s="4">
        <v>9.5551013222855155E-2</v>
      </c>
      <c r="AC170" s="4">
        <v>8.5052066627524625E-2</v>
      </c>
      <c r="AD170" s="4">
        <v>0.1060499598181857</v>
      </c>
      <c r="AE170" s="5" t="s">
        <v>9</v>
      </c>
      <c r="AF170" s="39">
        <v>4.4201395205407661E-2</v>
      </c>
      <c r="AG170" s="25" t="s">
        <v>44</v>
      </c>
      <c r="AH170" s="24">
        <v>1</v>
      </c>
      <c r="AI170" s="23">
        <v>1</v>
      </c>
      <c r="AK170" s="35" t="s">
        <v>31</v>
      </c>
      <c r="AT170" s="12"/>
      <c r="AU170" s="12"/>
      <c r="AV170" s="12"/>
      <c r="AW170" s="12"/>
      <c r="AX170" s="12"/>
    </row>
    <row r="171" spans="22:50" s="10" customFormat="1" hidden="1" x14ac:dyDescent="0.2">
      <c r="V171" s="17" t="s">
        <v>14</v>
      </c>
      <c r="W171" s="17" t="s">
        <v>64</v>
      </c>
      <c r="X171" s="2">
        <v>200812</v>
      </c>
      <c r="Y171" s="22">
        <v>355737</v>
      </c>
      <c r="Z171" s="22">
        <v>16363</v>
      </c>
      <c r="AA171" s="3">
        <v>4.5997464418938712E-2</v>
      </c>
      <c r="AB171" s="4">
        <v>6.8334439726314866E-2</v>
      </c>
      <c r="AC171" s="4">
        <v>6.0671845168142384E-2</v>
      </c>
      <c r="AD171" s="4">
        <v>7.5997034284487355E-2</v>
      </c>
      <c r="AE171" s="5" t="s">
        <v>9</v>
      </c>
      <c r="AF171" s="26">
        <v>2.2336975307376154E-2</v>
      </c>
      <c r="AG171" s="25" t="s">
        <v>44</v>
      </c>
      <c r="AH171" s="24">
        <v>1</v>
      </c>
      <c r="AI171" s="23">
        <v>2</v>
      </c>
      <c r="AL171" s="34" t="s">
        <v>23</v>
      </c>
      <c r="AM171" s="33"/>
      <c r="AN171" s="32">
        <v>0.05</v>
      </c>
      <c r="AT171" s="12"/>
      <c r="AU171" s="12"/>
      <c r="AV171" s="12"/>
      <c r="AW171" s="12"/>
      <c r="AX171" s="12"/>
    </row>
    <row r="172" spans="22:50" s="10" customFormat="1" hidden="1" x14ac:dyDescent="0.2">
      <c r="V172" s="17" t="s">
        <v>14</v>
      </c>
      <c r="W172" s="17" t="s">
        <v>64</v>
      </c>
      <c r="X172" s="2">
        <v>200903</v>
      </c>
      <c r="Y172" s="22">
        <v>338911</v>
      </c>
      <c r="Z172" s="22">
        <v>14219</v>
      </c>
      <c r="AA172" s="3">
        <v>4.1954967528348153E-2</v>
      </c>
      <c r="AB172" s="4">
        <v>6.2401336256686812E-2</v>
      </c>
      <c r="AC172" s="4">
        <v>5.5346853394987294E-2</v>
      </c>
      <c r="AD172" s="4">
        <v>6.9455819118386344E-2</v>
      </c>
      <c r="AE172" s="5" t="s">
        <v>9</v>
      </c>
      <c r="AF172" s="26">
        <v>2.044636872833866E-2</v>
      </c>
      <c r="AG172" s="25" t="s">
        <v>44</v>
      </c>
      <c r="AH172" s="24">
        <v>1</v>
      </c>
      <c r="AI172" s="23">
        <v>3</v>
      </c>
      <c r="AL172" s="31" t="s">
        <v>30</v>
      </c>
      <c r="AM172" s="31" t="s">
        <v>29</v>
      </c>
      <c r="AN172" s="31" t="s">
        <v>28</v>
      </c>
      <c r="AO172" s="31" t="s">
        <v>27</v>
      </c>
      <c r="AT172" s="12"/>
      <c r="AU172" s="12"/>
      <c r="AV172" s="12"/>
      <c r="AW172" s="12"/>
      <c r="AX172" s="12"/>
    </row>
    <row r="173" spans="22:50" s="10" customFormat="1" hidden="1" x14ac:dyDescent="0.2">
      <c r="V173" s="17" t="s">
        <v>14</v>
      </c>
      <c r="W173" s="17" t="s">
        <v>64</v>
      </c>
      <c r="X173" s="2">
        <v>200906</v>
      </c>
      <c r="Y173" s="22">
        <v>319202</v>
      </c>
      <c r="Z173" s="22">
        <v>11984</v>
      </c>
      <c r="AA173" s="3">
        <v>3.7543624413380869E-2</v>
      </c>
      <c r="AB173" s="4">
        <v>5.941841851304723E-2</v>
      </c>
      <c r="AC173" s="4">
        <v>5.2656462958867181E-2</v>
      </c>
      <c r="AD173" s="4">
        <v>6.6180374067227279E-2</v>
      </c>
      <c r="AE173" s="5" t="s">
        <v>9</v>
      </c>
      <c r="AF173" s="26">
        <v>2.1874794099666361E-2</v>
      </c>
      <c r="AG173" s="25" t="s">
        <v>44</v>
      </c>
      <c r="AH173" s="24">
        <v>1</v>
      </c>
      <c r="AI173" s="23">
        <v>4</v>
      </c>
      <c r="AK173" s="30" t="s">
        <v>15</v>
      </c>
      <c r="AL173" s="37">
        <v>4</v>
      </c>
      <c r="AM173" s="38">
        <v>2</v>
      </c>
      <c r="AN173" s="37">
        <v>4</v>
      </c>
      <c r="AO173" s="36" t="s">
        <v>25</v>
      </c>
      <c r="AT173" s="12"/>
      <c r="AU173" s="12"/>
      <c r="AV173" s="12"/>
      <c r="AW173" s="12"/>
      <c r="AX173" s="12"/>
    </row>
    <row r="174" spans="22:50" s="10" customFormat="1" hidden="1" x14ac:dyDescent="0.2">
      <c r="V174" s="17" t="s">
        <v>14</v>
      </c>
      <c r="W174" s="17" t="s">
        <v>64</v>
      </c>
      <c r="X174" s="2">
        <v>200909</v>
      </c>
      <c r="Y174" s="22">
        <v>300203</v>
      </c>
      <c r="Z174" s="22">
        <v>10069</v>
      </c>
      <c r="AA174" s="3">
        <v>3.3540637501957009E-2</v>
      </c>
      <c r="AB174" s="4">
        <v>5.3617710038384933E-2</v>
      </c>
      <c r="AC174" s="4">
        <v>4.7450137648264661E-2</v>
      </c>
      <c r="AD174" s="4">
        <v>5.9785282428505213E-2</v>
      </c>
      <c r="AE174" s="5" t="s">
        <v>9</v>
      </c>
      <c r="AF174" s="26">
        <v>2.0077072536427924E-2</v>
      </c>
      <c r="AG174" s="25" t="s">
        <v>44</v>
      </c>
      <c r="AH174" s="24">
        <v>1</v>
      </c>
      <c r="AI174" s="23">
        <v>5</v>
      </c>
      <c r="AK174" s="30" t="s">
        <v>14</v>
      </c>
      <c r="AL174" s="37">
        <v>22</v>
      </c>
      <c r="AM174" s="38">
        <v>5</v>
      </c>
      <c r="AN174" s="37">
        <v>22</v>
      </c>
      <c r="AO174" s="36" t="s">
        <v>25</v>
      </c>
      <c r="AT174" s="12"/>
      <c r="AU174" s="12"/>
      <c r="AV174" s="12"/>
      <c r="AW174" s="12"/>
      <c r="AX174" s="12"/>
    </row>
    <row r="175" spans="22:50" s="10" customFormat="1" hidden="1" x14ac:dyDescent="0.2">
      <c r="V175" s="17" t="s">
        <v>14</v>
      </c>
      <c r="W175" s="17" t="s">
        <v>64</v>
      </c>
      <c r="X175" s="2">
        <v>200912</v>
      </c>
      <c r="Y175" s="22">
        <v>278280</v>
      </c>
      <c r="Z175" s="22">
        <v>8868</v>
      </c>
      <c r="AA175" s="3">
        <v>3.1867184131090985E-2</v>
      </c>
      <c r="AB175" s="4">
        <v>4.9200583671875062E-2</v>
      </c>
      <c r="AC175" s="4">
        <v>4.3476931325231484E-2</v>
      </c>
      <c r="AD175" s="4">
        <v>5.4924236018518639E-2</v>
      </c>
      <c r="AE175" s="5" t="s">
        <v>9</v>
      </c>
      <c r="AF175" s="26">
        <v>1.7333399540784077E-2</v>
      </c>
      <c r="AG175" s="25" t="s">
        <v>44</v>
      </c>
      <c r="AH175" s="24">
        <v>1</v>
      </c>
      <c r="AI175" s="23">
        <v>6</v>
      </c>
      <c r="AT175" s="12"/>
      <c r="AU175" s="12"/>
      <c r="AV175" s="12"/>
      <c r="AW175" s="12"/>
      <c r="AX175" s="12"/>
    </row>
    <row r="176" spans="22:50" s="10" customFormat="1" hidden="1" x14ac:dyDescent="0.2">
      <c r="V176" s="17" t="s">
        <v>14</v>
      </c>
      <c r="W176" s="17" t="s">
        <v>64</v>
      </c>
      <c r="X176" s="2">
        <v>201003</v>
      </c>
      <c r="Y176" s="22">
        <v>258984</v>
      </c>
      <c r="Z176" s="22">
        <v>7961</v>
      </c>
      <c r="AA176" s="3">
        <v>3.0739350693479134E-2</v>
      </c>
      <c r="AB176" s="4">
        <v>4.604223467700027E-2</v>
      </c>
      <c r="AC176" s="4">
        <v>4.063086094235728E-2</v>
      </c>
      <c r="AD176" s="4">
        <v>5.1453608411643259E-2</v>
      </c>
      <c r="AE176" s="5" t="s">
        <v>9</v>
      </c>
      <c r="AF176" s="26">
        <v>1.5302883983521136E-2</v>
      </c>
      <c r="AG176" s="25" t="s">
        <v>44</v>
      </c>
      <c r="AH176" s="24">
        <v>1</v>
      </c>
      <c r="AI176" s="23">
        <v>7</v>
      </c>
      <c r="AT176" s="12"/>
      <c r="AU176" s="12"/>
      <c r="AV176" s="12"/>
      <c r="AW176" s="12"/>
      <c r="AX176" s="12"/>
    </row>
    <row r="177" spans="22:50" s="10" customFormat="1" hidden="1" x14ac:dyDescent="0.2">
      <c r="V177" s="17" t="s">
        <v>14</v>
      </c>
      <c r="W177" s="17" t="s">
        <v>64</v>
      </c>
      <c r="X177" s="2">
        <v>201006</v>
      </c>
      <c r="Y177" s="22">
        <v>247131</v>
      </c>
      <c r="Z177" s="22">
        <v>7187</v>
      </c>
      <c r="AA177" s="3">
        <v>2.9081742072018486E-2</v>
      </c>
      <c r="AB177" s="4">
        <v>4.395204527407727E-2</v>
      </c>
      <c r="AC177" s="4">
        <v>3.8748650023929049E-2</v>
      </c>
      <c r="AD177" s="4">
        <v>4.9155440524225491E-2</v>
      </c>
      <c r="AE177" s="5" t="s">
        <v>9</v>
      </c>
      <c r="AF177" s="26">
        <v>1.4870303202058784E-2</v>
      </c>
      <c r="AG177" s="25" t="s">
        <v>44</v>
      </c>
      <c r="AH177" s="24">
        <v>1</v>
      </c>
      <c r="AI177" s="23">
        <v>8</v>
      </c>
      <c r="AK177" s="35" t="s">
        <v>24</v>
      </c>
      <c r="AL177" s="34" t="s">
        <v>23</v>
      </c>
      <c r="AM177" s="33"/>
      <c r="AN177" s="32">
        <v>0.05</v>
      </c>
      <c r="AT177" s="12"/>
      <c r="AU177" s="12"/>
      <c r="AV177" s="12"/>
      <c r="AW177" s="12"/>
      <c r="AX177" s="12"/>
    </row>
    <row r="178" spans="22:50" s="10" customFormat="1" hidden="1" x14ac:dyDescent="0.2">
      <c r="V178" s="17" t="s">
        <v>14</v>
      </c>
      <c r="W178" s="17" t="s">
        <v>64</v>
      </c>
      <c r="X178" s="2">
        <v>201009</v>
      </c>
      <c r="Y178" s="22">
        <v>244114</v>
      </c>
      <c r="Z178" s="22">
        <v>6583</v>
      </c>
      <c r="AA178" s="3">
        <v>2.6966908903217349E-2</v>
      </c>
      <c r="AB178" s="4">
        <v>3.9579744281489582E-2</v>
      </c>
      <c r="AC178" s="4">
        <v>3.484834362635604E-2</v>
      </c>
      <c r="AD178" s="4">
        <v>4.431114493662313E-2</v>
      </c>
      <c r="AE178" s="5" t="s">
        <v>9</v>
      </c>
      <c r="AF178" s="26">
        <v>1.2612835378272232E-2</v>
      </c>
      <c r="AG178" s="25" t="s">
        <v>44</v>
      </c>
      <c r="AH178" s="24">
        <v>1</v>
      </c>
      <c r="AI178" s="23">
        <v>9</v>
      </c>
      <c r="AL178" s="31" t="s">
        <v>22</v>
      </c>
      <c r="AM178" s="31" t="s">
        <v>21</v>
      </c>
      <c r="AN178" s="31" t="s">
        <v>20</v>
      </c>
      <c r="AO178" s="31" t="s">
        <v>19</v>
      </c>
      <c r="AP178" s="31" t="s">
        <v>18</v>
      </c>
      <c r="AQ178" s="31" t="s">
        <v>17</v>
      </c>
      <c r="AR178" s="31" t="s">
        <v>16</v>
      </c>
      <c r="AT178" s="12"/>
      <c r="AU178" s="12"/>
      <c r="AV178" s="12"/>
      <c r="AW178" s="12"/>
      <c r="AX178" s="12"/>
    </row>
    <row r="179" spans="22:50" s="10" customFormat="1" ht="15" hidden="1" x14ac:dyDescent="0.25">
      <c r="V179" s="17" t="s">
        <v>14</v>
      </c>
      <c r="W179" s="17" t="s">
        <v>64</v>
      </c>
      <c r="X179" s="2">
        <v>201012</v>
      </c>
      <c r="Y179" s="22">
        <v>246035</v>
      </c>
      <c r="Z179" s="22">
        <v>6214</v>
      </c>
      <c r="AA179" s="3">
        <v>2.525656918731075E-2</v>
      </c>
      <c r="AB179" s="4">
        <v>3.8560092110184421E-2</v>
      </c>
      <c r="AC179" s="4">
        <v>3.3943266704135729E-2</v>
      </c>
      <c r="AD179" s="4">
        <v>4.3176917516233121E-2</v>
      </c>
      <c r="AE179" s="5" t="s">
        <v>9</v>
      </c>
      <c r="AF179" s="26">
        <v>1.3303522922873671E-2</v>
      </c>
      <c r="AG179" s="25" t="s">
        <v>44</v>
      </c>
      <c r="AH179" s="24">
        <v>1</v>
      </c>
      <c r="AI179" s="23">
        <v>10</v>
      </c>
      <c r="AK179" s="30" t="s">
        <v>15</v>
      </c>
      <c r="AL179" s="29">
        <v>2.292864554755019E-2</v>
      </c>
      <c r="AM179" s="29">
        <v>4.2352429666308049E-4</v>
      </c>
      <c r="AN179" s="17">
        <v>4</v>
      </c>
      <c r="AO179" s="17">
        <v>0.98012936728204847</v>
      </c>
      <c r="AP179" s="27">
        <v>9.9851681495931443E-3</v>
      </c>
      <c r="AQ179" s="28">
        <v>108.27546720791912</v>
      </c>
      <c r="AR179" s="27">
        <v>8.5287287995236259E-5</v>
      </c>
      <c r="AT179" s="12"/>
      <c r="AU179" s="12"/>
      <c r="AV179" s="12"/>
      <c r="AW179" s="12"/>
      <c r="AX179" s="12"/>
    </row>
    <row r="180" spans="22:50" s="10" customFormat="1" ht="15" hidden="1" x14ac:dyDescent="0.25">
      <c r="V180" s="17" t="s">
        <v>14</v>
      </c>
      <c r="W180" s="17" t="s">
        <v>64</v>
      </c>
      <c r="X180" s="2">
        <v>201103</v>
      </c>
      <c r="Y180" s="22">
        <v>244443</v>
      </c>
      <c r="Z180" s="22">
        <v>5949</v>
      </c>
      <c r="AA180" s="3">
        <v>2.433696199113904E-2</v>
      </c>
      <c r="AB180" s="4">
        <v>3.7515008675857671E-2</v>
      </c>
      <c r="AC180" s="4">
        <v>3.3010223714422499E-2</v>
      </c>
      <c r="AD180" s="4">
        <v>4.201979363729285E-2</v>
      </c>
      <c r="AE180" s="5" t="s">
        <v>9</v>
      </c>
      <c r="AF180" s="26">
        <v>1.3178046684718631E-2</v>
      </c>
      <c r="AG180" s="25" t="s">
        <v>44</v>
      </c>
      <c r="AH180" s="24">
        <v>1</v>
      </c>
      <c r="AI180" s="23">
        <v>11</v>
      </c>
      <c r="AK180" s="30" t="s">
        <v>14</v>
      </c>
      <c r="AL180" s="29">
        <v>1.7789572431037234E-2</v>
      </c>
      <c r="AM180" s="29">
        <v>6.9048346899980859E-3</v>
      </c>
      <c r="AN180" s="17">
        <v>22</v>
      </c>
      <c r="AO180" s="17">
        <v>0.86038427068095202</v>
      </c>
      <c r="AP180" s="27">
        <v>5.3069399680668877E-10</v>
      </c>
      <c r="AQ180" s="28">
        <v>12.084357502710985</v>
      </c>
      <c r="AR180" s="27">
        <v>1.201140486596001E-10</v>
      </c>
      <c r="AT180" s="12"/>
      <c r="AU180" s="12"/>
      <c r="AV180" s="12"/>
      <c r="AW180" s="12"/>
      <c r="AX180" s="12"/>
    </row>
    <row r="181" spans="22:50" s="10" customFormat="1" hidden="1" x14ac:dyDescent="0.2">
      <c r="V181" s="17" t="s">
        <v>14</v>
      </c>
      <c r="W181" s="17" t="s">
        <v>64</v>
      </c>
      <c r="X181" s="2">
        <v>201106</v>
      </c>
      <c r="Y181" s="22">
        <v>245654</v>
      </c>
      <c r="Z181" s="22">
        <v>5858</v>
      </c>
      <c r="AA181" s="3">
        <v>2.3846548397339348E-2</v>
      </c>
      <c r="AB181" s="4">
        <v>3.6693707983094431E-2</v>
      </c>
      <c r="AC181" s="4">
        <v>3.2280865950882476E-2</v>
      </c>
      <c r="AD181" s="4">
        <v>4.1106550015306387E-2</v>
      </c>
      <c r="AE181" s="5" t="s">
        <v>9</v>
      </c>
      <c r="AF181" s="26">
        <v>1.2847159585755084E-2</v>
      </c>
      <c r="AG181" s="25" t="s">
        <v>44</v>
      </c>
      <c r="AH181" s="24">
        <v>1</v>
      </c>
      <c r="AI181" s="23">
        <v>12</v>
      </c>
      <c r="AT181" s="12"/>
      <c r="AU181" s="12"/>
      <c r="AV181" s="12"/>
      <c r="AW181" s="12"/>
      <c r="AX181" s="12"/>
    </row>
    <row r="182" spans="22:50" s="10" customFormat="1" hidden="1" x14ac:dyDescent="0.2">
      <c r="V182" s="17" t="s">
        <v>14</v>
      </c>
      <c r="W182" s="17" t="s">
        <v>64</v>
      </c>
      <c r="X182" s="2">
        <v>201109</v>
      </c>
      <c r="Y182" s="22">
        <v>240312</v>
      </c>
      <c r="Z182" s="22">
        <v>5657</v>
      </c>
      <c r="AA182" s="3">
        <v>2.3540231032990445E-2</v>
      </c>
      <c r="AB182" s="4">
        <v>3.6600263192037102E-2</v>
      </c>
      <c r="AC182" s="4">
        <v>3.2189468916823748E-2</v>
      </c>
      <c r="AD182" s="4">
        <v>4.1011057467250464E-2</v>
      </c>
      <c r="AE182" s="5" t="s">
        <v>9</v>
      </c>
      <c r="AF182" s="26">
        <v>1.3060032159046657E-2</v>
      </c>
      <c r="AG182" s="25" t="s">
        <v>44</v>
      </c>
      <c r="AH182" s="24">
        <v>1</v>
      </c>
      <c r="AI182" s="23">
        <v>13</v>
      </c>
      <c r="AT182" s="12"/>
      <c r="AU182" s="12"/>
      <c r="AV182" s="12"/>
      <c r="AW182" s="12"/>
      <c r="AX182" s="12"/>
    </row>
    <row r="183" spans="22:50" s="10" customFormat="1" hidden="1" x14ac:dyDescent="0.2">
      <c r="V183" s="17" t="s">
        <v>14</v>
      </c>
      <c r="W183" s="17" t="s">
        <v>64</v>
      </c>
      <c r="X183" s="2">
        <v>201112</v>
      </c>
      <c r="Y183" s="22">
        <v>238450</v>
      </c>
      <c r="Z183" s="22">
        <v>5310</v>
      </c>
      <c r="AA183" s="3">
        <v>2.2268819459006082E-2</v>
      </c>
      <c r="AB183" s="4">
        <v>3.4947185330515863E-2</v>
      </c>
      <c r="AC183" s="4">
        <v>3.0715358890235467E-2</v>
      </c>
      <c r="AD183" s="4">
        <v>3.9179011770796267E-2</v>
      </c>
      <c r="AE183" s="5" t="s">
        <v>9</v>
      </c>
      <c r="AF183" s="26">
        <v>1.2678365871509781E-2</v>
      </c>
      <c r="AG183" s="25" t="s">
        <v>44</v>
      </c>
      <c r="AH183" s="24">
        <v>1</v>
      </c>
      <c r="AI183" s="23">
        <v>14</v>
      </c>
      <c r="AT183" s="12"/>
      <c r="AU183" s="12"/>
      <c r="AV183" s="12"/>
      <c r="AW183" s="12"/>
      <c r="AX183" s="12"/>
    </row>
    <row r="184" spans="22:50" s="10" customFormat="1" hidden="1" x14ac:dyDescent="0.2">
      <c r="V184" s="17" t="s">
        <v>14</v>
      </c>
      <c r="W184" s="17" t="s">
        <v>64</v>
      </c>
      <c r="X184" s="2">
        <v>201203</v>
      </c>
      <c r="Y184" s="22">
        <v>236364</v>
      </c>
      <c r="Z184" s="22">
        <v>5043</v>
      </c>
      <c r="AA184" s="3">
        <v>2.1335736406559374E-2</v>
      </c>
      <c r="AB184" s="4">
        <v>3.4668694003204145E-2</v>
      </c>
      <c r="AC184" s="4">
        <v>3.04643206340613E-2</v>
      </c>
      <c r="AD184" s="4">
        <v>3.8873067372346998E-2</v>
      </c>
      <c r="AE184" s="5" t="s">
        <v>9</v>
      </c>
      <c r="AF184" s="26">
        <v>1.3332957596644771E-2</v>
      </c>
      <c r="AG184" s="25" t="s">
        <v>44</v>
      </c>
      <c r="AH184" s="24">
        <v>1</v>
      </c>
      <c r="AI184" s="23">
        <v>15</v>
      </c>
      <c r="AT184" s="12"/>
      <c r="AU184" s="12"/>
      <c r="AV184" s="12"/>
      <c r="AW184" s="12"/>
      <c r="AX184" s="12"/>
    </row>
    <row r="185" spans="22:50" s="10" customFormat="1" hidden="1" x14ac:dyDescent="0.2">
      <c r="V185" s="17" t="s">
        <v>14</v>
      </c>
      <c r="W185" s="17" t="s">
        <v>64</v>
      </c>
      <c r="X185" s="2">
        <v>201206</v>
      </c>
      <c r="Y185" s="22">
        <v>246633</v>
      </c>
      <c r="Z185" s="22">
        <v>5171</v>
      </c>
      <c r="AA185" s="3">
        <v>2.0966375140390785E-2</v>
      </c>
      <c r="AB185" s="4">
        <v>3.3931356833674646E-2</v>
      </c>
      <c r="AC185" s="4">
        <v>2.9823680231057307E-2</v>
      </c>
      <c r="AD185" s="4">
        <v>3.8039033436291982E-2</v>
      </c>
      <c r="AE185" s="5" t="s">
        <v>9</v>
      </c>
      <c r="AF185" s="26">
        <v>1.2964981693283861E-2</v>
      </c>
      <c r="AG185" s="25" t="s">
        <v>44</v>
      </c>
      <c r="AH185" s="24">
        <v>1</v>
      </c>
      <c r="AI185" s="23">
        <v>16</v>
      </c>
      <c r="AT185" s="12"/>
      <c r="AU185" s="12"/>
      <c r="AV185" s="12"/>
      <c r="AW185" s="12"/>
      <c r="AX185" s="12"/>
    </row>
    <row r="186" spans="22:50" s="10" customFormat="1" hidden="1" x14ac:dyDescent="0.2">
      <c r="V186" s="17" t="s">
        <v>14</v>
      </c>
      <c r="W186" s="17" t="s">
        <v>64</v>
      </c>
      <c r="X186" s="2">
        <v>201209</v>
      </c>
      <c r="Y186" s="22">
        <v>256205</v>
      </c>
      <c r="Z186" s="22">
        <v>5297</v>
      </c>
      <c r="AA186" s="3">
        <v>2.0674850217599187E-2</v>
      </c>
      <c r="AB186" s="4">
        <v>3.4872999764467151E-2</v>
      </c>
      <c r="AC186" s="4">
        <v>3.0675319050524206E-2</v>
      </c>
      <c r="AD186" s="4">
        <v>3.90706804784101E-2</v>
      </c>
      <c r="AE186" s="5" t="s">
        <v>9</v>
      </c>
      <c r="AF186" s="26">
        <v>1.4198149546867964E-2</v>
      </c>
      <c r="AG186" s="25" t="s">
        <v>44</v>
      </c>
      <c r="AH186" s="24">
        <v>1</v>
      </c>
      <c r="AI186" s="23">
        <v>17</v>
      </c>
      <c r="AT186" s="12"/>
      <c r="AU186" s="12"/>
      <c r="AV186" s="12"/>
      <c r="AW186" s="12"/>
      <c r="AX186" s="12"/>
    </row>
    <row r="187" spans="22:50" s="10" customFormat="1" hidden="1" x14ac:dyDescent="0.2">
      <c r="V187" s="17" t="s">
        <v>14</v>
      </c>
      <c r="W187" s="17" t="s">
        <v>64</v>
      </c>
      <c r="X187" s="2">
        <v>201212</v>
      </c>
      <c r="Y187" s="22">
        <v>265026</v>
      </c>
      <c r="Z187" s="22">
        <v>5211</v>
      </c>
      <c r="AA187" s="3">
        <v>1.9662221819745987E-2</v>
      </c>
      <c r="AB187" s="4">
        <v>3.5193832497515697E-2</v>
      </c>
      <c r="AC187" s="4">
        <v>3.0972901609463567E-2</v>
      </c>
      <c r="AD187" s="4">
        <v>3.9414763385567833E-2</v>
      </c>
      <c r="AE187" s="5" t="s">
        <v>9</v>
      </c>
      <c r="AF187" s="26">
        <v>1.553161067776971E-2</v>
      </c>
      <c r="AG187" s="25" t="s">
        <v>44</v>
      </c>
      <c r="AH187" s="24">
        <v>1</v>
      </c>
      <c r="AI187" s="23">
        <v>18</v>
      </c>
      <c r="AT187" s="12"/>
      <c r="AU187" s="12"/>
      <c r="AV187" s="12"/>
      <c r="AW187" s="12"/>
      <c r="AX187" s="12"/>
    </row>
    <row r="188" spans="22:50" s="10" customFormat="1" hidden="1" x14ac:dyDescent="0.2">
      <c r="V188" s="17" t="s">
        <v>14</v>
      </c>
      <c r="W188" s="17" t="s">
        <v>64</v>
      </c>
      <c r="X188" s="2">
        <v>201303</v>
      </c>
      <c r="Y188" s="22">
        <v>279849</v>
      </c>
      <c r="Z188" s="22">
        <v>4907</v>
      </c>
      <c r="AA188" s="3">
        <v>1.7534456081672617E-2</v>
      </c>
      <c r="AB188" s="4">
        <v>3.5352406372677517E-2</v>
      </c>
      <c r="AC188" s="4">
        <v>3.1132970501845585E-2</v>
      </c>
      <c r="AD188" s="4">
        <v>3.9571842243509452E-2</v>
      </c>
      <c r="AE188" s="5" t="s">
        <v>9</v>
      </c>
      <c r="AF188" s="26">
        <v>1.78179502910049E-2</v>
      </c>
      <c r="AG188" s="25" t="s">
        <v>44</v>
      </c>
      <c r="AH188" s="24">
        <v>1</v>
      </c>
      <c r="AI188" s="23">
        <v>19</v>
      </c>
      <c r="AT188" s="12"/>
      <c r="AU188" s="12"/>
      <c r="AV188" s="12"/>
      <c r="AW188" s="12"/>
      <c r="AX188" s="12"/>
    </row>
    <row r="189" spans="22:50" s="10" customFormat="1" hidden="1" x14ac:dyDescent="0.2">
      <c r="V189" s="17" t="s">
        <v>14</v>
      </c>
      <c r="W189" s="17" t="s">
        <v>64</v>
      </c>
      <c r="X189" s="2">
        <v>201306</v>
      </c>
      <c r="Y189" s="22">
        <v>287396</v>
      </c>
      <c r="Z189" s="22">
        <v>4500</v>
      </c>
      <c r="AA189" s="3">
        <v>1.5657837965733692E-2</v>
      </c>
      <c r="AB189" s="4">
        <v>3.5319728778286645E-2</v>
      </c>
      <c r="AC189" s="4">
        <v>3.111290456793565E-2</v>
      </c>
      <c r="AD189" s="4">
        <v>3.9526552988637637E-2</v>
      </c>
      <c r="AE189" s="5" t="s">
        <v>9</v>
      </c>
      <c r="AF189" s="26">
        <v>1.9661890812552953E-2</v>
      </c>
      <c r="AG189" s="25" t="s">
        <v>44</v>
      </c>
      <c r="AH189" s="24">
        <v>1</v>
      </c>
      <c r="AI189" s="23">
        <v>20</v>
      </c>
      <c r="AT189" s="12"/>
      <c r="AU189" s="12"/>
      <c r="AV189" s="12"/>
      <c r="AW189" s="12"/>
      <c r="AX189" s="12"/>
    </row>
    <row r="190" spans="22:50" s="10" customFormat="1" hidden="1" x14ac:dyDescent="0.2">
      <c r="V190" s="17" t="s">
        <v>14</v>
      </c>
      <c r="W190" s="17" t="s">
        <v>64</v>
      </c>
      <c r="X190" s="2">
        <v>201309</v>
      </c>
      <c r="Y190" s="22">
        <v>296478</v>
      </c>
      <c r="Z190" s="22">
        <v>3976</v>
      </c>
      <c r="AA190" s="3">
        <v>1.3410775841715069E-2</v>
      </c>
      <c r="AB190" s="4">
        <v>3.5234610959124113E-2</v>
      </c>
      <c r="AC190" s="4">
        <v>3.1047487097504611E-2</v>
      </c>
      <c r="AD190" s="4">
        <v>3.9421734820743619E-2</v>
      </c>
      <c r="AE190" s="5" t="s">
        <v>9</v>
      </c>
      <c r="AF190" s="26">
        <v>2.1823835117409044E-2</v>
      </c>
      <c r="AG190" s="25" t="s">
        <v>44</v>
      </c>
      <c r="AH190" s="24">
        <v>1</v>
      </c>
      <c r="AI190" s="23">
        <v>21</v>
      </c>
      <c r="AT190" s="12"/>
      <c r="AU190" s="12"/>
      <c r="AV190" s="12"/>
      <c r="AW190" s="12"/>
      <c r="AX190" s="12"/>
    </row>
    <row r="191" spans="22:50" s="10" customFormat="1" hidden="1" x14ac:dyDescent="0.2">
      <c r="V191" s="17" t="s">
        <v>14</v>
      </c>
      <c r="W191" s="17" t="s">
        <v>64</v>
      </c>
      <c r="X191" s="2">
        <v>201312</v>
      </c>
      <c r="Y191" s="22">
        <v>309132</v>
      </c>
      <c r="Z191" s="22">
        <v>3534</v>
      </c>
      <c r="AA191" s="3">
        <v>1.1432009626955475E-2</v>
      </c>
      <c r="AB191" s="4">
        <v>3.3348072168484552E-2</v>
      </c>
      <c r="AC191" s="4">
        <v>2.9380348279020797E-2</v>
      </c>
      <c r="AD191" s="4">
        <v>3.7315796057948311E-2</v>
      </c>
      <c r="AE191" s="5" t="s">
        <v>9</v>
      </c>
      <c r="AF191" s="26">
        <v>2.1916062541529079E-2</v>
      </c>
      <c r="AG191" s="25" t="s">
        <v>44</v>
      </c>
      <c r="AH191" s="24">
        <v>1</v>
      </c>
      <c r="AI191" s="23">
        <v>22</v>
      </c>
      <c r="AT191" s="12"/>
      <c r="AU191" s="12"/>
      <c r="AV191" s="12"/>
      <c r="AW191" s="12"/>
      <c r="AX191" s="12"/>
    </row>
    <row r="192" spans="22:50" s="10" customFormat="1" hidden="1" x14ac:dyDescent="0.2">
      <c r="V192" s="17" t="s">
        <v>13</v>
      </c>
      <c r="W192" s="17" t="s">
        <v>64</v>
      </c>
      <c r="X192" s="2">
        <v>201403</v>
      </c>
      <c r="Y192" s="22">
        <v>320151</v>
      </c>
      <c r="Z192" s="22">
        <v>3075</v>
      </c>
      <c r="AA192" s="3">
        <v>9.6048427148439329E-3</v>
      </c>
      <c r="AB192" s="4">
        <v>3.2293217159914581E-2</v>
      </c>
      <c r="AC192" s="4">
        <v>2.8451547577818946E-2</v>
      </c>
      <c r="AD192" s="4">
        <v>3.6134886742010215E-2</v>
      </c>
      <c r="AE192" s="5" t="s">
        <v>9</v>
      </c>
      <c r="AF192" s="26">
        <v>2.2688374445070648E-2</v>
      </c>
      <c r="AG192" s="25" t="s">
        <v>44</v>
      </c>
      <c r="AH192" s="24">
        <v>1</v>
      </c>
      <c r="AI192" s="23">
        <v>23</v>
      </c>
      <c r="AT192" s="12"/>
      <c r="AU192" s="12"/>
      <c r="AV192" s="12"/>
      <c r="AW192" s="12"/>
      <c r="AX192" s="12"/>
    </row>
    <row r="193" spans="22:50" s="10" customFormat="1" hidden="1" x14ac:dyDescent="0.2">
      <c r="V193" s="17" t="s">
        <v>13</v>
      </c>
      <c r="W193" s="17" t="s">
        <v>64</v>
      </c>
      <c r="X193" s="2">
        <v>201406</v>
      </c>
      <c r="Y193" s="22">
        <v>332193</v>
      </c>
      <c r="Z193" s="22">
        <v>2689</v>
      </c>
      <c r="AA193" s="3">
        <v>8.0946919411306086E-3</v>
      </c>
      <c r="AB193" s="4">
        <v>3.0737606902784716E-2</v>
      </c>
      <c r="AC193" s="4">
        <v>2.7076886139505207E-2</v>
      </c>
      <c r="AD193" s="4">
        <v>3.4398327666064224E-2</v>
      </c>
      <c r="AE193" s="5" t="s">
        <v>9</v>
      </c>
      <c r="AF193" s="26">
        <v>2.2642914961654107E-2</v>
      </c>
      <c r="AG193" s="25" t="s">
        <v>44</v>
      </c>
      <c r="AH193" s="24">
        <v>1</v>
      </c>
      <c r="AI193" s="23">
        <v>24</v>
      </c>
      <c r="AT193" s="12"/>
      <c r="AU193" s="12"/>
      <c r="AV193" s="12"/>
      <c r="AW193" s="12"/>
      <c r="AX193" s="12"/>
    </row>
    <row r="194" spans="22:50" s="10" customFormat="1" hidden="1" x14ac:dyDescent="0.2">
      <c r="V194" s="17" t="s">
        <v>13</v>
      </c>
      <c r="W194" s="17" t="s">
        <v>64</v>
      </c>
      <c r="X194" s="2">
        <v>201409</v>
      </c>
      <c r="Y194" s="22">
        <v>342613</v>
      </c>
      <c r="Z194" s="22">
        <v>2241</v>
      </c>
      <c r="AA194" s="3">
        <v>6.5409076713376316E-3</v>
      </c>
      <c r="AB194" s="4">
        <v>2.9371716543476006E-2</v>
      </c>
      <c r="AC194" s="4">
        <v>2.5869168969130784E-2</v>
      </c>
      <c r="AD194" s="4">
        <v>3.2874264117821239E-2</v>
      </c>
      <c r="AE194" s="5" t="s">
        <v>9</v>
      </c>
      <c r="AF194" s="26">
        <v>2.2830808872138376E-2</v>
      </c>
      <c r="AG194" s="25" t="s">
        <v>44</v>
      </c>
      <c r="AH194" s="24">
        <v>1</v>
      </c>
      <c r="AI194" s="23">
        <v>25</v>
      </c>
      <c r="AT194" s="12"/>
      <c r="AU194" s="12"/>
      <c r="AV194" s="12"/>
      <c r="AW194" s="12"/>
      <c r="AX194" s="12"/>
    </row>
    <row r="195" spans="22:50" s="10" customFormat="1" hidden="1" x14ac:dyDescent="0.2">
      <c r="V195" s="17" t="s">
        <v>13</v>
      </c>
      <c r="W195" s="17" t="s">
        <v>64</v>
      </c>
      <c r="X195" s="2">
        <v>201412</v>
      </c>
      <c r="Y195" s="22">
        <v>354384</v>
      </c>
      <c r="Z195" s="22">
        <v>1798</v>
      </c>
      <c r="AA195" s="3">
        <v>5.073592487245474E-3</v>
      </c>
      <c r="AB195" s="4">
        <v>2.8626076398583097E-2</v>
      </c>
      <c r="AC195" s="4">
        <v>2.5214452543584301E-2</v>
      </c>
      <c r="AD195" s="4">
        <v>3.2037700253581901E-2</v>
      </c>
      <c r="AE195" s="5" t="s">
        <v>9</v>
      </c>
      <c r="AF195" s="21">
        <v>2.3552483911337622E-2</v>
      </c>
      <c r="AG195" s="20" t="s">
        <v>44</v>
      </c>
      <c r="AH195" s="19">
        <v>1</v>
      </c>
      <c r="AI195" s="18">
        <v>26</v>
      </c>
      <c r="AT195" s="12"/>
      <c r="AU195" s="12"/>
      <c r="AV195" s="12"/>
      <c r="AW195" s="12"/>
      <c r="AX195" s="12"/>
    </row>
    <row r="196" spans="22:50" s="10" customFormat="1" hidden="1" x14ac:dyDescent="0.2">
      <c r="V196" s="17"/>
      <c r="W196" s="17" t="s">
        <v>64</v>
      </c>
      <c r="X196" s="16" t="s">
        <v>10</v>
      </c>
      <c r="Y196" s="15">
        <v>7456541</v>
      </c>
      <c r="Z196" s="15">
        <v>178800</v>
      </c>
      <c r="AA196" s="14">
        <v>2.3978946806568889E-2</v>
      </c>
      <c r="AB196" s="13">
        <v>4.2964692896912328E-2</v>
      </c>
      <c r="AC196" s="13">
        <v>3.852267795991484E-2</v>
      </c>
      <c r="AD196" s="13">
        <v>4.7406707833909816E-2</v>
      </c>
      <c r="AE196" s="9" t="s">
        <v>9</v>
      </c>
      <c r="AF196" s="12"/>
      <c r="AT196" s="12"/>
      <c r="AU196" s="12"/>
      <c r="AV196" s="12"/>
      <c r="AW196" s="12"/>
      <c r="AX196" s="12"/>
    </row>
    <row r="197" spans="22:50" s="10" customFormat="1" hidden="1" x14ac:dyDescent="0.2">
      <c r="V197" s="31" t="s">
        <v>35</v>
      </c>
      <c r="W197" s="31" t="s">
        <v>34</v>
      </c>
      <c r="X197" s="44" t="s">
        <v>63</v>
      </c>
      <c r="Y197" s="43"/>
      <c r="Z197" s="43"/>
      <c r="AA197" s="43"/>
      <c r="AB197" s="43"/>
      <c r="AC197" s="42" t="s">
        <v>33</v>
      </c>
      <c r="AD197" s="42"/>
      <c r="AE197" s="42"/>
      <c r="AT197" s="12"/>
      <c r="AU197" s="12"/>
      <c r="AV197" s="12"/>
      <c r="AW197" s="12"/>
      <c r="AX197" s="12"/>
    </row>
    <row r="198" spans="22:50" s="10" customFormat="1" ht="25.5" hidden="1" x14ac:dyDescent="0.2">
      <c r="V198" s="17"/>
      <c r="W198" s="17" t="s">
        <v>63</v>
      </c>
      <c r="X198" s="31" t="s">
        <v>0</v>
      </c>
      <c r="Y198" s="31" t="s">
        <v>1</v>
      </c>
      <c r="Z198" s="31" t="s">
        <v>2</v>
      </c>
      <c r="AA198" s="31" t="s">
        <v>3</v>
      </c>
      <c r="AB198" s="31" t="s">
        <v>4</v>
      </c>
      <c r="AC198" s="31" t="s">
        <v>5</v>
      </c>
      <c r="AD198" s="31" t="s">
        <v>6</v>
      </c>
      <c r="AE198" s="41" t="s">
        <v>7</v>
      </c>
      <c r="AF198" s="31" t="s">
        <v>32</v>
      </c>
      <c r="AG198" s="47" t="s">
        <v>38</v>
      </c>
      <c r="AH198" s="46"/>
      <c r="AI198" s="45"/>
      <c r="AP198" s="40"/>
      <c r="AT198" s="12"/>
      <c r="AU198" s="12"/>
      <c r="AV198" s="12"/>
      <c r="AW198" s="12"/>
      <c r="AX198" s="12"/>
    </row>
    <row r="199" spans="22:50" s="10" customFormat="1" hidden="1" x14ac:dyDescent="0.2">
      <c r="V199" s="17" t="s">
        <v>14</v>
      </c>
      <c r="W199" s="17" t="s">
        <v>63</v>
      </c>
      <c r="X199" s="2">
        <v>200809</v>
      </c>
      <c r="Y199" s="22">
        <v>5705</v>
      </c>
      <c r="Z199" s="22">
        <v>1928</v>
      </c>
      <c r="AA199" s="3">
        <v>0.33794916739702013</v>
      </c>
      <c r="AB199" s="4">
        <v>0.66765726414872606</v>
      </c>
      <c r="AC199" s="4">
        <v>0.58866819044072194</v>
      </c>
      <c r="AD199" s="4">
        <v>0.74664633785673029</v>
      </c>
      <c r="AE199" s="5" t="s">
        <v>9</v>
      </c>
      <c r="AF199" s="39">
        <v>0.32970809675170593</v>
      </c>
      <c r="AG199" s="25" t="s">
        <v>42</v>
      </c>
      <c r="AH199" s="24">
        <v>27</v>
      </c>
      <c r="AI199" s="23">
        <v>27</v>
      </c>
      <c r="AK199" s="35" t="s">
        <v>31</v>
      </c>
      <c r="AT199" s="12"/>
      <c r="AU199" s="12"/>
      <c r="AV199" s="12"/>
      <c r="AW199" s="12"/>
      <c r="AX199" s="12"/>
    </row>
    <row r="200" spans="22:50" s="10" customFormat="1" hidden="1" x14ac:dyDescent="0.2">
      <c r="V200" s="17" t="s">
        <v>14</v>
      </c>
      <c r="W200" s="17" t="s">
        <v>63</v>
      </c>
      <c r="X200" s="2">
        <v>200812</v>
      </c>
      <c r="Y200" s="22">
        <v>3494</v>
      </c>
      <c r="Z200" s="22">
        <v>1632</v>
      </c>
      <c r="AA200" s="3">
        <v>0.46708643388666288</v>
      </c>
      <c r="AB200" s="4">
        <v>0.4807238310570931</v>
      </c>
      <c r="AC200" s="4">
        <v>0.41608483740760993</v>
      </c>
      <c r="AD200" s="4">
        <v>0.54536282470657627</v>
      </c>
      <c r="AE200" s="5" t="s">
        <v>12</v>
      </c>
      <c r="AF200" s="26">
        <v>1.3637397170430221E-2</v>
      </c>
      <c r="AG200" s="25" t="s">
        <v>42</v>
      </c>
      <c r="AH200" s="24">
        <v>27</v>
      </c>
      <c r="AI200" s="23">
        <v>28</v>
      </c>
      <c r="AL200" s="34" t="s">
        <v>23</v>
      </c>
      <c r="AM200" s="33"/>
      <c r="AN200" s="32">
        <v>0.05</v>
      </c>
      <c r="AT200" s="12"/>
      <c r="AU200" s="12"/>
      <c r="AV200" s="12"/>
      <c r="AW200" s="12"/>
      <c r="AX200" s="12"/>
    </row>
    <row r="201" spans="22:50" s="10" customFormat="1" hidden="1" x14ac:dyDescent="0.2">
      <c r="V201" s="17" t="s">
        <v>14</v>
      </c>
      <c r="W201" s="17" t="s">
        <v>63</v>
      </c>
      <c r="X201" s="2">
        <v>200903</v>
      </c>
      <c r="Y201" s="22">
        <v>2485</v>
      </c>
      <c r="Z201" s="22">
        <v>1296</v>
      </c>
      <c r="AA201" s="3">
        <v>0.52152917505030183</v>
      </c>
      <c r="AB201" s="4">
        <v>0.49611760371579522</v>
      </c>
      <c r="AC201" s="4">
        <v>0.4268477312944623</v>
      </c>
      <c r="AD201" s="4">
        <v>0.56538747613712825</v>
      </c>
      <c r="AE201" s="5" t="s">
        <v>12</v>
      </c>
      <c r="AF201" s="26">
        <v>-2.5411571334506611E-2</v>
      </c>
      <c r="AG201" s="25" t="s">
        <v>42</v>
      </c>
      <c r="AH201" s="24">
        <v>27</v>
      </c>
      <c r="AI201" s="23">
        <v>29</v>
      </c>
      <c r="AL201" s="31" t="s">
        <v>30</v>
      </c>
      <c r="AM201" s="31" t="s">
        <v>29</v>
      </c>
      <c r="AN201" s="31" t="s">
        <v>28</v>
      </c>
      <c r="AO201" s="31" t="s">
        <v>27</v>
      </c>
      <c r="AT201" s="12"/>
      <c r="AU201" s="12"/>
      <c r="AV201" s="12"/>
      <c r="AW201" s="12"/>
      <c r="AX201" s="12"/>
    </row>
    <row r="202" spans="22:50" s="10" customFormat="1" hidden="1" x14ac:dyDescent="0.2">
      <c r="V202" s="17" t="s">
        <v>14</v>
      </c>
      <c r="W202" s="17" t="s">
        <v>63</v>
      </c>
      <c r="X202" s="2">
        <v>200906</v>
      </c>
      <c r="Y202" s="22">
        <v>2039</v>
      </c>
      <c r="Z202" s="22">
        <v>1079</v>
      </c>
      <c r="AA202" s="3">
        <v>0.52918097106424722</v>
      </c>
      <c r="AB202" s="4">
        <v>0.51296253597731967</v>
      </c>
      <c r="AC202" s="4">
        <v>0.43997109094071191</v>
      </c>
      <c r="AD202" s="4">
        <v>0.58595398101392759</v>
      </c>
      <c r="AE202" s="5" t="s">
        <v>12</v>
      </c>
      <c r="AF202" s="26">
        <v>-1.6218435086927552E-2</v>
      </c>
      <c r="AG202" s="25" t="s">
        <v>42</v>
      </c>
      <c r="AH202" s="24">
        <v>27</v>
      </c>
      <c r="AI202" s="23">
        <v>30</v>
      </c>
      <c r="AK202" s="30" t="s">
        <v>15</v>
      </c>
      <c r="AL202" s="37">
        <v>4</v>
      </c>
      <c r="AM202" s="38">
        <v>2</v>
      </c>
      <c r="AN202" s="37">
        <v>2</v>
      </c>
      <c r="AO202" s="36" t="s">
        <v>26</v>
      </c>
      <c r="AT202" s="12"/>
      <c r="AU202" s="12"/>
      <c r="AV202" s="12"/>
      <c r="AW202" s="12"/>
      <c r="AX202" s="12"/>
    </row>
    <row r="203" spans="22:50" s="10" customFormat="1" hidden="1" x14ac:dyDescent="0.2">
      <c r="V203" s="17" t="s">
        <v>14</v>
      </c>
      <c r="W203" s="17" t="s">
        <v>63</v>
      </c>
      <c r="X203" s="2">
        <v>200909</v>
      </c>
      <c r="Y203" s="22">
        <v>2130</v>
      </c>
      <c r="Z203" s="22">
        <v>875</v>
      </c>
      <c r="AA203" s="3">
        <v>0.41079812206572769</v>
      </c>
      <c r="AB203" s="4">
        <v>0.4879786745010703</v>
      </c>
      <c r="AC203" s="4">
        <v>0.41795311710820288</v>
      </c>
      <c r="AD203" s="4">
        <v>0.55800423189393789</v>
      </c>
      <c r="AE203" s="5" t="s">
        <v>9</v>
      </c>
      <c r="AF203" s="26">
        <v>7.7180552435342609E-2</v>
      </c>
      <c r="AG203" s="25" t="s">
        <v>42</v>
      </c>
      <c r="AH203" s="24">
        <v>27</v>
      </c>
      <c r="AI203" s="23">
        <v>31</v>
      </c>
      <c r="AK203" s="30" t="s">
        <v>14</v>
      </c>
      <c r="AL203" s="37">
        <v>22</v>
      </c>
      <c r="AM203" s="38">
        <v>5</v>
      </c>
      <c r="AN203" s="37">
        <v>14</v>
      </c>
      <c r="AO203" s="36" t="s">
        <v>25</v>
      </c>
      <c r="AT203" s="12"/>
      <c r="AU203" s="12"/>
      <c r="AV203" s="12"/>
      <c r="AW203" s="12"/>
      <c r="AX203" s="12"/>
    </row>
    <row r="204" spans="22:50" s="10" customFormat="1" hidden="1" x14ac:dyDescent="0.2">
      <c r="V204" s="17" t="s">
        <v>14</v>
      </c>
      <c r="W204" s="17" t="s">
        <v>63</v>
      </c>
      <c r="X204" s="2">
        <v>200912</v>
      </c>
      <c r="Y204" s="22">
        <v>2041</v>
      </c>
      <c r="Z204" s="22">
        <v>657</v>
      </c>
      <c r="AA204" s="3">
        <v>0.32190102890739836</v>
      </c>
      <c r="AB204" s="4">
        <v>0.406177366994117</v>
      </c>
      <c r="AC204" s="4">
        <v>0.34425309558886935</v>
      </c>
      <c r="AD204" s="4">
        <v>0.46810163839936464</v>
      </c>
      <c r="AE204" s="5" t="s">
        <v>9</v>
      </c>
      <c r="AF204" s="26">
        <v>8.4276338086718638E-2</v>
      </c>
      <c r="AG204" s="25" t="s">
        <v>42</v>
      </c>
      <c r="AH204" s="24">
        <v>27</v>
      </c>
      <c r="AI204" s="23">
        <v>32</v>
      </c>
      <c r="AT204" s="12"/>
      <c r="AU204" s="12"/>
      <c r="AV204" s="12"/>
      <c r="AW204" s="12"/>
      <c r="AX204" s="12"/>
    </row>
    <row r="205" spans="22:50" s="10" customFormat="1" hidden="1" x14ac:dyDescent="0.2">
      <c r="V205" s="17" t="s">
        <v>14</v>
      </c>
      <c r="W205" s="17" t="s">
        <v>63</v>
      </c>
      <c r="X205" s="2">
        <v>201003</v>
      </c>
      <c r="Y205" s="22">
        <v>1908</v>
      </c>
      <c r="Z205" s="22">
        <v>556</v>
      </c>
      <c r="AA205" s="3">
        <v>0.29140461215932911</v>
      </c>
      <c r="AB205" s="4">
        <v>0.35024318016330824</v>
      </c>
      <c r="AC205" s="4">
        <v>0.29381366792008334</v>
      </c>
      <c r="AD205" s="4">
        <v>0.40667269240653314</v>
      </c>
      <c r="AE205" s="5" t="s">
        <v>9</v>
      </c>
      <c r="AF205" s="26">
        <v>5.883856800397913E-2</v>
      </c>
      <c r="AG205" s="25" t="s">
        <v>42</v>
      </c>
      <c r="AH205" s="24">
        <v>27</v>
      </c>
      <c r="AI205" s="23">
        <v>33</v>
      </c>
      <c r="AT205" s="12"/>
      <c r="AU205" s="12"/>
      <c r="AV205" s="12"/>
      <c r="AW205" s="12"/>
      <c r="AX205" s="12"/>
    </row>
    <row r="206" spans="22:50" s="10" customFormat="1" hidden="1" x14ac:dyDescent="0.2">
      <c r="V206" s="17" t="s">
        <v>14</v>
      </c>
      <c r="W206" s="17" t="s">
        <v>63</v>
      </c>
      <c r="X206" s="2">
        <v>201006</v>
      </c>
      <c r="Y206" s="22">
        <v>1661</v>
      </c>
      <c r="Z206" s="22">
        <v>454</v>
      </c>
      <c r="AA206" s="3">
        <v>0.27332931968693558</v>
      </c>
      <c r="AB206" s="4">
        <v>0.31194776752135001</v>
      </c>
      <c r="AC206" s="4">
        <v>0.25847300444576199</v>
      </c>
      <c r="AD206" s="4">
        <v>0.36542253059693802</v>
      </c>
      <c r="AE206" s="5" t="s">
        <v>12</v>
      </c>
      <c r="AF206" s="26">
        <v>3.8618447834414427E-2</v>
      </c>
      <c r="AG206" s="25" t="s">
        <v>42</v>
      </c>
      <c r="AH206" s="24">
        <v>27</v>
      </c>
      <c r="AI206" s="23">
        <v>34</v>
      </c>
      <c r="AK206" s="35" t="s">
        <v>24</v>
      </c>
      <c r="AL206" s="34" t="s">
        <v>23</v>
      </c>
      <c r="AM206" s="33"/>
      <c r="AN206" s="32">
        <v>0.05</v>
      </c>
      <c r="AT206" s="12"/>
      <c r="AU206" s="12"/>
      <c r="AV206" s="12"/>
      <c r="AW206" s="12"/>
      <c r="AX206" s="12"/>
    </row>
    <row r="207" spans="22:50" s="10" customFormat="1" hidden="1" x14ac:dyDescent="0.2">
      <c r="V207" s="17" t="s">
        <v>14</v>
      </c>
      <c r="W207" s="17" t="s">
        <v>63</v>
      </c>
      <c r="X207" s="2">
        <v>201009</v>
      </c>
      <c r="Y207" s="22">
        <v>1075</v>
      </c>
      <c r="Z207" s="22">
        <v>400</v>
      </c>
      <c r="AA207" s="3">
        <v>0.37209302325581395</v>
      </c>
      <c r="AB207" s="4">
        <v>0.25468921086123619</v>
      </c>
      <c r="AC207" s="4">
        <v>0.20317568107687151</v>
      </c>
      <c r="AD207" s="4">
        <v>0.30620274064560088</v>
      </c>
      <c r="AE207" s="5" t="s">
        <v>9</v>
      </c>
      <c r="AF207" s="26">
        <v>-0.11740381239457776</v>
      </c>
      <c r="AG207" s="25" t="s">
        <v>42</v>
      </c>
      <c r="AH207" s="24">
        <v>27</v>
      </c>
      <c r="AI207" s="23">
        <v>35</v>
      </c>
      <c r="AL207" s="31" t="s">
        <v>22</v>
      </c>
      <c r="AM207" s="31" t="s">
        <v>21</v>
      </c>
      <c r="AN207" s="31" t="s">
        <v>20</v>
      </c>
      <c r="AO207" s="31" t="s">
        <v>19</v>
      </c>
      <c r="AP207" s="31" t="s">
        <v>18</v>
      </c>
      <c r="AQ207" s="31" t="s">
        <v>17</v>
      </c>
      <c r="AR207" s="31" t="s">
        <v>16</v>
      </c>
      <c r="AT207" s="12"/>
      <c r="AU207" s="12"/>
      <c r="AV207" s="12"/>
      <c r="AW207" s="12"/>
      <c r="AX207" s="12"/>
    </row>
    <row r="208" spans="22:50" s="10" customFormat="1" ht="15" hidden="1" x14ac:dyDescent="0.25">
      <c r="V208" s="17" t="s">
        <v>14</v>
      </c>
      <c r="W208" s="17" t="s">
        <v>63</v>
      </c>
      <c r="X208" s="2">
        <v>201012</v>
      </c>
      <c r="Y208" s="22">
        <v>1351</v>
      </c>
      <c r="Z208" s="22">
        <v>379</v>
      </c>
      <c r="AA208" s="3">
        <v>0.28053293856402667</v>
      </c>
      <c r="AB208" s="4">
        <v>0.25611958193207679</v>
      </c>
      <c r="AC208" s="4">
        <v>0.20723242639815709</v>
      </c>
      <c r="AD208" s="4">
        <v>0.30500673746599655</v>
      </c>
      <c r="AE208" s="5" t="s">
        <v>12</v>
      </c>
      <c r="AF208" s="26">
        <v>-2.4413356631949878E-2</v>
      </c>
      <c r="AG208" s="25" t="s">
        <v>42</v>
      </c>
      <c r="AH208" s="24">
        <v>27</v>
      </c>
      <c r="AI208" s="23">
        <v>36</v>
      </c>
      <c r="AK208" s="30" t="s">
        <v>15</v>
      </c>
      <c r="AL208" s="29">
        <v>-5.3498697968389061E-2</v>
      </c>
      <c r="AM208" s="29">
        <v>2.7177175953559545E-2</v>
      </c>
      <c r="AN208" s="17">
        <v>4</v>
      </c>
      <c r="AO208" s="17">
        <v>0.81452484573654871</v>
      </c>
      <c r="AP208" s="27">
        <v>9.7489697698228517E-2</v>
      </c>
      <c r="AQ208" s="28">
        <v>-3.9370314310661141</v>
      </c>
      <c r="AR208" s="27">
        <v>5.8875300763139765E-2</v>
      </c>
      <c r="AT208" s="12"/>
      <c r="AU208" s="12"/>
      <c r="AV208" s="12"/>
      <c r="AW208" s="12"/>
      <c r="AX208" s="12"/>
    </row>
    <row r="209" spans="22:50" s="10" customFormat="1" ht="15" hidden="1" x14ac:dyDescent="0.25">
      <c r="V209" s="17" t="s">
        <v>14</v>
      </c>
      <c r="W209" s="17" t="s">
        <v>63</v>
      </c>
      <c r="X209" s="2">
        <v>201103</v>
      </c>
      <c r="Y209" s="22">
        <v>1193</v>
      </c>
      <c r="Z209" s="22">
        <v>334</v>
      </c>
      <c r="AA209" s="3">
        <v>0.27996647108130762</v>
      </c>
      <c r="AB209" s="4">
        <v>0.22702212323179868</v>
      </c>
      <c r="AC209" s="4">
        <v>0.18054901819817257</v>
      </c>
      <c r="AD209" s="4">
        <v>0.27349522826542483</v>
      </c>
      <c r="AE209" s="5" t="s">
        <v>9</v>
      </c>
      <c r="AF209" s="26">
        <v>-5.2944347849508938E-2</v>
      </c>
      <c r="AG209" s="25" t="s">
        <v>42</v>
      </c>
      <c r="AH209" s="24">
        <v>27</v>
      </c>
      <c r="AI209" s="23">
        <v>37</v>
      </c>
      <c r="AK209" s="30" t="s">
        <v>14</v>
      </c>
      <c r="AL209" s="29">
        <v>-1.6330084498305628E-2</v>
      </c>
      <c r="AM209" s="29">
        <v>9.6075942638726389E-2</v>
      </c>
      <c r="AN209" s="17">
        <v>22</v>
      </c>
      <c r="AO209" s="17">
        <v>0.44353197084315599</v>
      </c>
      <c r="AP209" s="27">
        <v>7.1577772967787467E-4</v>
      </c>
      <c r="AQ209" s="28">
        <v>-0.79723272638729292</v>
      </c>
      <c r="AR209" s="27">
        <v>0.43467913657585222</v>
      </c>
      <c r="AT209" s="12"/>
      <c r="AU209" s="12"/>
      <c r="AV209" s="12"/>
      <c r="AW209" s="12"/>
      <c r="AX209" s="12"/>
    </row>
    <row r="210" spans="22:50" s="10" customFormat="1" hidden="1" x14ac:dyDescent="0.2">
      <c r="V210" s="17" t="s">
        <v>14</v>
      </c>
      <c r="W210" s="17" t="s">
        <v>63</v>
      </c>
      <c r="X210" s="2">
        <v>201106</v>
      </c>
      <c r="Y210" s="22">
        <v>1083</v>
      </c>
      <c r="Z210" s="22">
        <v>316</v>
      </c>
      <c r="AA210" s="3">
        <v>0.2917820867959372</v>
      </c>
      <c r="AB210" s="4">
        <v>0.2310578961730686</v>
      </c>
      <c r="AC210" s="4">
        <v>0.18284821264933271</v>
      </c>
      <c r="AD210" s="4">
        <v>0.27926757969680449</v>
      </c>
      <c r="AE210" s="5" t="s">
        <v>9</v>
      </c>
      <c r="AF210" s="26">
        <v>-6.0724190622868601E-2</v>
      </c>
      <c r="AG210" s="25" t="s">
        <v>42</v>
      </c>
      <c r="AH210" s="24">
        <v>27</v>
      </c>
      <c r="AI210" s="23">
        <v>38</v>
      </c>
      <c r="AT210" s="12"/>
      <c r="AU210" s="12"/>
      <c r="AV210" s="12"/>
      <c r="AW210" s="12"/>
      <c r="AX210" s="12"/>
    </row>
    <row r="211" spans="22:50" s="10" customFormat="1" hidden="1" x14ac:dyDescent="0.2">
      <c r="V211" s="17" t="s">
        <v>14</v>
      </c>
      <c r="W211" s="17" t="s">
        <v>63</v>
      </c>
      <c r="X211" s="2">
        <v>201109</v>
      </c>
      <c r="Y211" s="22">
        <v>1102</v>
      </c>
      <c r="Z211" s="22">
        <v>322</v>
      </c>
      <c r="AA211" s="3">
        <v>0.29219600725952816</v>
      </c>
      <c r="AB211" s="4">
        <v>0.23357537863026812</v>
      </c>
      <c r="AC211" s="4">
        <v>0.18523708642960796</v>
      </c>
      <c r="AD211" s="4">
        <v>0.28191367083092833</v>
      </c>
      <c r="AE211" s="5" t="s">
        <v>9</v>
      </c>
      <c r="AF211" s="26">
        <v>-5.8620628629260041E-2</v>
      </c>
      <c r="AG211" s="25" t="s">
        <v>42</v>
      </c>
      <c r="AH211" s="24">
        <v>27</v>
      </c>
      <c r="AI211" s="23">
        <v>39</v>
      </c>
      <c r="AT211" s="12"/>
      <c r="AU211" s="12"/>
      <c r="AV211" s="12"/>
      <c r="AW211" s="12"/>
      <c r="AX211" s="12"/>
    </row>
    <row r="212" spans="22:50" s="10" customFormat="1" hidden="1" x14ac:dyDescent="0.2">
      <c r="V212" s="17" t="s">
        <v>14</v>
      </c>
      <c r="W212" s="17" t="s">
        <v>63</v>
      </c>
      <c r="X212" s="2">
        <v>201112</v>
      </c>
      <c r="Y212" s="22">
        <v>1158</v>
      </c>
      <c r="Z212" s="22">
        <v>310</v>
      </c>
      <c r="AA212" s="3">
        <v>0.26770293609671847</v>
      </c>
      <c r="AB212" s="4">
        <v>0.23844396188157976</v>
      </c>
      <c r="AC212" s="4">
        <v>0.19005598578512536</v>
      </c>
      <c r="AD212" s="4">
        <v>0.28683193797803419</v>
      </c>
      <c r="AE212" s="5" t="s">
        <v>12</v>
      </c>
      <c r="AF212" s="26">
        <v>-2.9258974215138706E-2</v>
      </c>
      <c r="AG212" s="25" t="s">
        <v>42</v>
      </c>
      <c r="AH212" s="24">
        <v>27</v>
      </c>
      <c r="AI212" s="23">
        <v>40</v>
      </c>
      <c r="AT212" s="12"/>
      <c r="AU212" s="12"/>
      <c r="AV212" s="12"/>
      <c r="AW212" s="12"/>
      <c r="AX212" s="12"/>
    </row>
    <row r="213" spans="22:50" s="10" customFormat="1" hidden="1" x14ac:dyDescent="0.2">
      <c r="V213" s="17" t="s">
        <v>14</v>
      </c>
      <c r="W213" s="17" t="s">
        <v>63</v>
      </c>
      <c r="X213" s="2">
        <v>201203</v>
      </c>
      <c r="Y213" s="22">
        <v>1085</v>
      </c>
      <c r="Z213" s="22">
        <v>299</v>
      </c>
      <c r="AA213" s="3">
        <v>0.27557603686635945</v>
      </c>
      <c r="AB213" s="4">
        <v>0.23463788283424705</v>
      </c>
      <c r="AC213" s="4">
        <v>0.18595869996025263</v>
      </c>
      <c r="AD213" s="4">
        <v>0.2833170657082415</v>
      </c>
      <c r="AE213" s="5" t="s">
        <v>12</v>
      </c>
      <c r="AF213" s="26">
        <v>-4.09381540321124E-2</v>
      </c>
      <c r="AG213" s="25" t="s">
        <v>42</v>
      </c>
      <c r="AH213" s="24">
        <v>27</v>
      </c>
      <c r="AI213" s="23">
        <v>41</v>
      </c>
      <c r="AT213" s="12"/>
      <c r="AU213" s="12"/>
      <c r="AV213" s="12"/>
      <c r="AW213" s="12"/>
      <c r="AX213" s="12"/>
    </row>
    <row r="214" spans="22:50" s="10" customFormat="1" hidden="1" x14ac:dyDescent="0.2">
      <c r="V214" s="17" t="s">
        <v>14</v>
      </c>
      <c r="W214" s="17" t="s">
        <v>63</v>
      </c>
      <c r="X214" s="2">
        <v>201206</v>
      </c>
      <c r="Y214" s="22">
        <v>1237</v>
      </c>
      <c r="Z214" s="22">
        <v>356</v>
      </c>
      <c r="AA214" s="3">
        <v>0.28779304769603881</v>
      </c>
      <c r="AB214" s="4">
        <v>0.22968359912737552</v>
      </c>
      <c r="AC214" s="4">
        <v>0.18327495863134052</v>
      </c>
      <c r="AD214" s="4">
        <v>0.27609223962341051</v>
      </c>
      <c r="AE214" s="5" t="s">
        <v>9</v>
      </c>
      <c r="AF214" s="26">
        <v>-5.8109448568663291E-2</v>
      </c>
      <c r="AG214" s="25" t="s">
        <v>42</v>
      </c>
      <c r="AH214" s="24">
        <v>27</v>
      </c>
      <c r="AI214" s="23">
        <v>42</v>
      </c>
      <c r="AT214" s="12"/>
      <c r="AU214" s="12"/>
      <c r="AV214" s="12"/>
      <c r="AW214" s="12"/>
      <c r="AX214" s="12"/>
    </row>
    <row r="215" spans="22:50" s="10" customFormat="1" hidden="1" x14ac:dyDescent="0.2">
      <c r="V215" s="17" t="s">
        <v>14</v>
      </c>
      <c r="W215" s="17" t="s">
        <v>63</v>
      </c>
      <c r="X215" s="2">
        <v>201209</v>
      </c>
      <c r="Y215" s="22">
        <v>1327</v>
      </c>
      <c r="Z215" s="22">
        <v>396</v>
      </c>
      <c r="AA215" s="3">
        <v>0.2984174830444612</v>
      </c>
      <c r="AB215" s="4">
        <v>0.21524299913657963</v>
      </c>
      <c r="AC215" s="4">
        <v>0.17160584787863067</v>
      </c>
      <c r="AD215" s="4">
        <v>0.25888015039452861</v>
      </c>
      <c r="AE215" s="5" t="s">
        <v>9</v>
      </c>
      <c r="AF215" s="26">
        <v>-8.3174483907881569E-2</v>
      </c>
      <c r="AG215" s="25" t="s">
        <v>42</v>
      </c>
      <c r="AH215" s="24">
        <v>27</v>
      </c>
      <c r="AI215" s="23">
        <v>43</v>
      </c>
      <c r="AT215" s="12"/>
      <c r="AU215" s="12"/>
      <c r="AV215" s="12"/>
      <c r="AW215" s="12"/>
      <c r="AX215" s="12"/>
    </row>
    <row r="216" spans="22:50" s="10" customFormat="1" hidden="1" x14ac:dyDescent="0.2">
      <c r="V216" s="17" t="s">
        <v>14</v>
      </c>
      <c r="W216" s="17" t="s">
        <v>63</v>
      </c>
      <c r="X216" s="2">
        <v>201212</v>
      </c>
      <c r="Y216" s="22">
        <v>1356</v>
      </c>
      <c r="Z216" s="22">
        <v>385</v>
      </c>
      <c r="AA216" s="3">
        <v>0.28392330383480824</v>
      </c>
      <c r="AB216" s="4">
        <v>0.20719499816120135</v>
      </c>
      <c r="AC216" s="4">
        <v>0.16490346561764702</v>
      </c>
      <c r="AD216" s="4">
        <v>0.24948653070475568</v>
      </c>
      <c r="AE216" s="5" t="s">
        <v>9</v>
      </c>
      <c r="AF216" s="26">
        <v>-7.6728305673606889E-2</v>
      </c>
      <c r="AG216" s="25" t="s">
        <v>42</v>
      </c>
      <c r="AH216" s="24">
        <v>27</v>
      </c>
      <c r="AI216" s="23">
        <v>44</v>
      </c>
      <c r="AT216" s="12"/>
      <c r="AU216" s="12"/>
      <c r="AV216" s="12"/>
      <c r="AW216" s="12"/>
      <c r="AX216" s="12"/>
    </row>
    <row r="217" spans="22:50" s="10" customFormat="1" hidden="1" x14ac:dyDescent="0.2">
      <c r="V217" s="17" t="s">
        <v>14</v>
      </c>
      <c r="W217" s="17" t="s">
        <v>63</v>
      </c>
      <c r="X217" s="2">
        <v>201303</v>
      </c>
      <c r="Y217" s="22">
        <v>1130</v>
      </c>
      <c r="Z217" s="22">
        <v>407</v>
      </c>
      <c r="AA217" s="3">
        <v>0.36017699115044249</v>
      </c>
      <c r="AB217" s="4">
        <v>0.24143142190225847</v>
      </c>
      <c r="AC217" s="4">
        <v>0.19233640449248884</v>
      </c>
      <c r="AD217" s="4">
        <v>0.2905264393120281</v>
      </c>
      <c r="AE217" s="5" t="s">
        <v>9</v>
      </c>
      <c r="AF217" s="26">
        <v>-0.11874556924818402</v>
      </c>
      <c r="AG217" s="25" t="s">
        <v>42</v>
      </c>
      <c r="AH217" s="24">
        <v>27</v>
      </c>
      <c r="AI217" s="23">
        <v>45</v>
      </c>
      <c r="AT217" s="12"/>
      <c r="AU217" s="12"/>
      <c r="AV217" s="12"/>
      <c r="AW217" s="12"/>
      <c r="AX217" s="12"/>
    </row>
    <row r="218" spans="22:50" s="10" customFormat="1" hidden="1" x14ac:dyDescent="0.2">
      <c r="V218" s="17" t="s">
        <v>14</v>
      </c>
      <c r="W218" s="17" t="s">
        <v>63</v>
      </c>
      <c r="X218" s="2">
        <v>201306</v>
      </c>
      <c r="Y218" s="22">
        <v>1053</v>
      </c>
      <c r="Z218" s="22">
        <v>360</v>
      </c>
      <c r="AA218" s="3">
        <v>0.34188034188034189</v>
      </c>
      <c r="AB218" s="4">
        <v>0.25281366290774698</v>
      </c>
      <c r="AC218" s="4">
        <v>0.2012811282840013</v>
      </c>
      <c r="AD218" s="4">
        <v>0.30434619753149267</v>
      </c>
      <c r="AE218" s="5" t="s">
        <v>9</v>
      </c>
      <c r="AF218" s="26">
        <v>-8.9066678972594904E-2</v>
      </c>
      <c r="AG218" s="25" t="s">
        <v>42</v>
      </c>
      <c r="AH218" s="24">
        <v>27</v>
      </c>
      <c r="AI218" s="23">
        <v>46</v>
      </c>
      <c r="AT218" s="12"/>
      <c r="AU218" s="12"/>
      <c r="AV218" s="12"/>
      <c r="AW218" s="12"/>
      <c r="AX218" s="12"/>
    </row>
    <row r="219" spans="22:50" s="10" customFormat="1" hidden="1" x14ac:dyDescent="0.2">
      <c r="V219" s="17" t="s">
        <v>14</v>
      </c>
      <c r="W219" s="17" t="s">
        <v>63</v>
      </c>
      <c r="X219" s="2">
        <v>201309</v>
      </c>
      <c r="Y219" s="22">
        <v>1167</v>
      </c>
      <c r="Z219" s="22">
        <v>362</v>
      </c>
      <c r="AA219" s="3">
        <v>0.31019708654670092</v>
      </c>
      <c r="AB219" s="4">
        <v>0.27551812893217931</v>
      </c>
      <c r="AC219" s="4">
        <v>0.22233319345375077</v>
      </c>
      <c r="AD219" s="4">
        <v>0.32870306441060787</v>
      </c>
      <c r="AE219" s="5" t="s">
        <v>12</v>
      </c>
      <c r="AF219" s="26">
        <v>-3.4678957614521611E-2</v>
      </c>
      <c r="AG219" s="25" t="s">
        <v>42</v>
      </c>
      <c r="AH219" s="24">
        <v>27</v>
      </c>
      <c r="AI219" s="23">
        <v>47</v>
      </c>
      <c r="AT219" s="12"/>
      <c r="AU219" s="12"/>
      <c r="AV219" s="12"/>
      <c r="AW219" s="12"/>
      <c r="AX219" s="12"/>
    </row>
    <row r="220" spans="22:50" s="10" customFormat="1" hidden="1" x14ac:dyDescent="0.2">
      <c r="V220" s="17" t="s">
        <v>14</v>
      </c>
      <c r="W220" s="17" t="s">
        <v>63</v>
      </c>
      <c r="X220" s="2">
        <v>201312</v>
      </c>
      <c r="Y220" s="22">
        <v>1049</v>
      </c>
      <c r="Z220" s="22">
        <v>349</v>
      </c>
      <c r="AA220" s="3">
        <v>0.33269780743565303</v>
      </c>
      <c r="AB220" s="4">
        <v>0.25761346297264098</v>
      </c>
      <c r="AC220" s="4">
        <v>0.20538786192544625</v>
      </c>
      <c r="AD220" s="4">
        <v>0.30983906401983574</v>
      </c>
      <c r="AE220" s="5" t="s">
        <v>9</v>
      </c>
      <c r="AF220" s="26">
        <v>-7.5084344463012043E-2</v>
      </c>
      <c r="AG220" s="25" t="s">
        <v>42</v>
      </c>
      <c r="AH220" s="24">
        <v>27</v>
      </c>
      <c r="AI220" s="23">
        <v>48</v>
      </c>
      <c r="AT220" s="12"/>
      <c r="AU220" s="12"/>
      <c r="AV220" s="12"/>
      <c r="AW220" s="12"/>
      <c r="AX220" s="12"/>
    </row>
    <row r="221" spans="22:50" s="10" customFormat="1" hidden="1" x14ac:dyDescent="0.2">
      <c r="V221" s="17" t="s">
        <v>13</v>
      </c>
      <c r="W221" s="17" t="s">
        <v>63</v>
      </c>
      <c r="X221" s="2">
        <v>201403</v>
      </c>
      <c r="Y221" s="22">
        <v>960</v>
      </c>
      <c r="Z221" s="22">
        <v>331</v>
      </c>
      <c r="AA221" s="3">
        <v>0.34479166666666666</v>
      </c>
      <c r="AB221" s="4">
        <v>0.25453156787785691</v>
      </c>
      <c r="AC221" s="4">
        <v>0.20152356880901451</v>
      </c>
      <c r="AD221" s="4">
        <v>0.30753956694669937</v>
      </c>
      <c r="AE221" s="5" t="s">
        <v>9</v>
      </c>
      <c r="AF221" s="26">
        <v>-9.0260098788809751E-2</v>
      </c>
      <c r="AG221" s="25" t="s">
        <v>42</v>
      </c>
      <c r="AH221" s="24">
        <v>27</v>
      </c>
      <c r="AI221" s="23">
        <v>49</v>
      </c>
      <c r="AT221" s="12"/>
      <c r="AU221" s="12"/>
      <c r="AV221" s="12"/>
      <c r="AW221" s="12"/>
      <c r="AX221" s="12"/>
    </row>
    <row r="222" spans="22:50" s="10" customFormat="1" hidden="1" x14ac:dyDescent="0.2">
      <c r="V222" s="17" t="s">
        <v>13</v>
      </c>
      <c r="W222" s="17" t="s">
        <v>63</v>
      </c>
      <c r="X222" s="2">
        <v>201406</v>
      </c>
      <c r="Y222" s="22">
        <v>971</v>
      </c>
      <c r="Z222" s="22">
        <v>261</v>
      </c>
      <c r="AA222" s="3">
        <v>0.26879505664263648</v>
      </c>
      <c r="AB222" s="4">
        <v>0.23572734051145097</v>
      </c>
      <c r="AC222" s="4">
        <v>0.18545728958852395</v>
      </c>
      <c r="AD222" s="4">
        <v>0.28599739143437797</v>
      </c>
      <c r="AE222" s="5" t="s">
        <v>12</v>
      </c>
      <c r="AF222" s="26">
        <v>-3.3067716131185504E-2</v>
      </c>
      <c r="AG222" s="25" t="s">
        <v>42</v>
      </c>
      <c r="AH222" s="24">
        <v>27</v>
      </c>
      <c r="AI222" s="23">
        <v>50</v>
      </c>
      <c r="AT222" s="12"/>
      <c r="AU222" s="12"/>
      <c r="AV222" s="12"/>
      <c r="AW222" s="12"/>
      <c r="AX222" s="12"/>
    </row>
    <row r="223" spans="22:50" s="10" customFormat="1" hidden="1" x14ac:dyDescent="0.2">
      <c r="V223" s="17" t="s">
        <v>13</v>
      </c>
      <c r="W223" s="17" t="s">
        <v>63</v>
      </c>
      <c r="X223" s="2">
        <v>201409</v>
      </c>
      <c r="Y223" s="22">
        <v>991</v>
      </c>
      <c r="Z223" s="22">
        <v>274</v>
      </c>
      <c r="AA223" s="3">
        <v>0.27648839556004035</v>
      </c>
      <c r="AB223" s="4">
        <v>0.21863233192403786</v>
      </c>
      <c r="AC223" s="4">
        <v>0.17103575769404392</v>
      </c>
      <c r="AD223" s="4">
        <v>0.26622890615403183</v>
      </c>
      <c r="AE223" s="5" t="s">
        <v>9</v>
      </c>
      <c r="AF223" s="26">
        <v>-5.7856063636002486E-2</v>
      </c>
      <c r="AG223" s="25" t="s">
        <v>42</v>
      </c>
      <c r="AH223" s="24">
        <v>27</v>
      </c>
      <c r="AI223" s="23">
        <v>51</v>
      </c>
      <c r="AT223" s="12"/>
      <c r="AU223" s="12"/>
      <c r="AV223" s="12"/>
      <c r="AW223" s="12"/>
      <c r="AX223" s="12"/>
    </row>
    <row r="224" spans="22:50" s="10" customFormat="1" hidden="1" x14ac:dyDescent="0.2">
      <c r="V224" s="17" t="s">
        <v>13</v>
      </c>
      <c r="W224" s="17" t="s">
        <v>63</v>
      </c>
      <c r="X224" s="2">
        <v>201412</v>
      </c>
      <c r="Y224" s="22">
        <v>904</v>
      </c>
      <c r="Z224" s="22">
        <v>218</v>
      </c>
      <c r="AA224" s="3">
        <v>0.24115044247787609</v>
      </c>
      <c r="AB224" s="4">
        <v>0.20833952916031759</v>
      </c>
      <c r="AC224" s="4">
        <v>0.16103159876358536</v>
      </c>
      <c r="AD224" s="4">
        <v>0.25564745955704982</v>
      </c>
      <c r="AE224" s="5" t="s">
        <v>12</v>
      </c>
      <c r="AF224" s="21">
        <v>-3.2810913317558504E-2</v>
      </c>
      <c r="AG224" s="20" t="s">
        <v>42</v>
      </c>
      <c r="AH224" s="19">
        <v>27</v>
      </c>
      <c r="AI224" s="18">
        <v>52</v>
      </c>
      <c r="AT224" s="12"/>
      <c r="AU224" s="12"/>
      <c r="AV224" s="12"/>
      <c r="AW224" s="12"/>
      <c r="AX224" s="12"/>
    </row>
    <row r="225" spans="22:50" s="10" customFormat="1" hidden="1" x14ac:dyDescent="0.2">
      <c r="V225" s="17"/>
      <c r="W225" s="17" t="s">
        <v>63</v>
      </c>
      <c r="X225" s="16" t="s">
        <v>10</v>
      </c>
      <c r="Y225" s="15">
        <v>41655</v>
      </c>
      <c r="Z225" s="15">
        <v>14536</v>
      </c>
      <c r="AA225" s="14">
        <v>0.34896170927859799</v>
      </c>
      <c r="AB225" s="13">
        <v>0.31323435924585002</v>
      </c>
      <c r="AC225" s="13">
        <v>0.27745688962373782</v>
      </c>
      <c r="AD225" s="13">
        <v>0.34901182886796228</v>
      </c>
      <c r="AE225" s="9" t="s">
        <v>9</v>
      </c>
      <c r="AF225" s="12"/>
      <c r="AT225" s="12"/>
      <c r="AU225" s="12"/>
      <c r="AV225" s="12"/>
      <c r="AW225" s="12"/>
      <c r="AX225" s="12"/>
    </row>
    <row r="226" spans="22:50" s="10" customFormat="1" hidden="1" x14ac:dyDescent="0.2">
      <c r="V226" s="31" t="s">
        <v>35</v>
      </c>
      <c r="W226" s="31" t="s">
        <v>34</v>
      </c>
      <c r="X226" s="44" t="s">
        <v>62</v>
      </c>
      <c r="Y226" s="43"/>
      <c r="Z226" s="43"/>
      <c r="AA226" s="43"/>
      <c r="AB226" s="43"/>
      <c r="AC226" s="42" t="s">
        <v>33</v>
      </c>
      <c r="AD226" s="42"/>
      <c r="AE226" s="42"/>
      <c r="AF226" s="12"/>
      <c r="AG226" s="12"/>
      <c r="AH226" s="12"/>
      <c r="AI226" s="12"/>
      <c r="AJ226" s="12"/>
      <c r="AK226" s="12"/>
      <c r="AL226" s="12"/>
      <c r="AM226" s="12"/>
      <c r="AN226" s="12"/>
      <c r="AO226" s="12"/>
      <c r="AP226" s="12"/>
      <c r="AQ226" s="12"/>
      <c r="AR226" s="12"/>
      <c r="AS226" s="12"/>
      <c r="AT226" s="12"/>
      <c r="AU226" s="12"/>
      <c r="AV226" s="12"/>
      <c r="AW226" s="12"/>
      <c r="AX226" s="12"/>
    </row>
    <row r="227" spans="22:50" s="10" customFormat="1" ht="25.5" hidden="1" x14ac:dyDescent="0.2">
      <c r="V227" s="17"/>
      <c r="W227" s="17" t="s">
        <v>62</v>
      </c>
      <c r="X227" s="31" t="s">
        <v>0</v>
      </c>
      <c r="Y227" s="31" t="s">
        <v>1</v>
      </c>
      <c r="Z227" s="31" t="s">
        <v>2</v>
      </c>
      <c r="AA227" s="31" t="s">
        <v>3</v>
      </c>
      <c r="AB227" s="31" t="s">
        <v>4</v>
      </c>
      <c r="AC227" s="31" t="s">
        <v>5</v>
      </c>
      <c r="AD227" s="31" t="s">
        <v>6</v>
      </c>
      <c r="AE227" s="41" t="s">
        <v>7</v>
      </c>
      <c r="AF227" s="31" t="s">
        <v>32</v>
      </c>
      <c r="AG227" s="47" t="s">
        <v>38</v>
      </c>
      <c r="AH227" s="46"/>
      <c r="AI227" s="45"/>
      <c r="AP227" s="40"/>
      <c r="AT227" s="12"/>
      <c r="AU227" s="12"/>
      <c r="AV227" s="12"/>
      <c r="AW227" s="12"/>
      <c r="AX227" s="12"/>
    </row>
    <row r="228" spans="22:50" s="10" customFormat="1" hidden="1" x14ac:dyDescent="0.2">
      <c r="V228" s="17" t="s">
        <v>14</v>
      </c>
      <c r="W228" s="17" t="s">
        <v>62</v>
      </c>
      <c r="X228" s="2">
        <v>200809</v>
      </c>
      <c r="Y228" s="22">
        <v>1669</v>
      </c>
      <c r="Z228" s="22">
        <v>1069</v>
      </c>
      <c r="AA228" s="3">
        <v>0.640503295386459</v>
      </c>
      <c r="AB228" s="4">
        <v>0.9336760060315874</v>
      </c>
      <c r="AC228" s="4">
        <v>0.82836980664121795</v>
      </c>
      <c r="AD228" s="4">
        <v>1.0389822054219569</v>
      </c>
      <c r="AE228" s="5" t="s">
        <v>9</v>
      </c>
      <c r="AF228" s="39">
        <v>0.2931727106451284</v>
      </c>
      <c r="AG228" s="25" t="s">
        <v>40</v>
      </c>
      <c r="AH228" s="24">
        <v>53</v>
      </c>
      <c r="AI228" s="23">
        <v>53</v>
      </c>
      <c r="AK228" s="35" t="s">
        <v>31</v>
      </c>
      <c r="AT228" s="12"/>
      <c r="AU228" s="12"/>
      <c r="AV228" s="12"/>
      <c r="AW228" s="12"/>
      <c r="AX228" s="12"/>
    </row>
    <row r="229" spans="22:50" s="10" customFormat="1" hidden="1" x14ac:dyDescent="0.2">
      <c r="V229" s="17" t="s">
        <v>14</v>
      </c>
      <c r="W229" s="17" t="s">
        <v>62</v>
      </c>
      <c r="X229" s="2">
        <v>200812</v>
      </c>
      <c r="Y229" s="22">
        <v>1596</v>
      </c>
      <c r="Z229" s="22">
        <v>988</v>
      </c>
      <c r="AA229" s="3">
        <v>0.61904761904761907</v>
      </c>
      <c r="AB229" s="4">
        <v>0.64371777134494457</v>
      </c>
      <c r="AC229" s="4">
        <v>0.5558509386065974</v>
      </c>
      <c r="AD229" s="4">
        <v>0.73158460408329173</v>
      </c>
      <c r="AE229" s="5" t="s">
        <v>12</v>
      </c>
      <c r="AF229" s="26">
        <v>2.4670152297325498E-2</v>
      </c>
      <c r="AG229" s="25" t="s">
        <v>40</v>
      </c>
      <c r="AH229" s="24">
        <v>53</v>
      </c>
      <c r="AI229" s="23">
        <v>54</v>
      </c>
      <c r="AL229" s="34" t="s">
        <v>23</v>
      </c>
      <c r="AM229" s="33"/>
      <c r="AN229" s="32">
        <v>0.05</v>
      </c>
      <c r="AT229" s="12"/>
      <c r="AU229" s="12"/>
      <c r="AV229" s="12"/>
      <c r="AW229" s="12"/>
      <c r="AX229" s="12"/>
    </row>
    <row r="230" spans="22:50" s="10" customFormat="1" hidden="1" x14ac:dyDescent="0.2">
      <c r="V230" s="17" t="s">
        <v>14</v>
      </c>
      <c r="W230" s="17" t="s">
        <v>62</v>
      </c>
      <c r="X230" s="2">
        <v>200903</v>
      </c>
      <c r="Y230" s="22">
        <v>1045</v>
      </c>
      <c r="Z230" s="22">
        <v>747</v>
      </c>
      <c r="AA230" s="3">
        <v>0.71483253588516749</v>
      </c>
      <c r="AB230" s="4">
        <v>0.6736031491811949</v>
      </c>
      <c r="AC230" s="4">
        <v>0.57781361191475789</v>
      </c>
      <c r="AD230" s="4">
        <v>0.76939268644763203</v>
      </c>
      <c r="AE230" s="5" t="s">
        <v>12</v>
      </c>
      <c r="AF230" s="26">
        <v>-4.1229386703972581E-2</v>
      </c>
      <c r="AG230" s="25" t="s">
        <v>40</v>
      </c>
      <c r="AH230" s="24">
        <v>53</v>
      </c>
      <c r="AI230" s="23">
        <v>55</v>
      </c>
      <c r="AL230" s="31" t="s">
        <v>30</v>
      </c>
      <c r="AM230" s="31" t="s">
        <v>29</v>
      </c>
      <c r="AN230" s="31" t="s">
        <v>28</v>
      </c>
      <c r="AO230" s="31" t="s">
        <v>27</v>
      </c>
      <c r="AT230" s="12"/>
      <c r="AU230" s="12"/>
      <c r="AV230" s="12"/>
      <c r="AW230" s="12"/>
      <c r="AX230" s="12"/>
    </row>
    <row r="231" spans="22:50" s="10" customFormat="1" hidden="1" x14ac:dyDescent="0.2">
      <c r="V231" s="17" t="s">
        <v>14</v>
      </c>
      <c r="W231" s="17" t="s">
        <v>62</v>
      </c>
      <c r="X231" s="2">
        <v>200906</v>
      </c>
      <c r="Y231" s="22">
        <v>881</v>
      </c>
      <c r="Z231" s="22">
        <v>693</v>
      </c>
      <c r="AA231" s="3">
        <v>0.7866061293984109</v>
      </c>
      <c r="AB231" s="4">
        <v>0.68968468955498852</v>
      </c>
      <c r="AC231" s="4">
        <v>0.59016792171336863</v>
      </c>
      <c r="AD231" s="4">
        <v>0.78920145739660852</v>
      </c>
      <c r="AE231" s="5" t="s">
        <v>12</v>
      </c>
      <c r="AF231" s="26">
        <v>-9.6921439843422386E-2</v>
      </c>
      <c r="AG231" s="25" t="s">
        <v>40</v>
      </c>
      <c r="AH231" s="24">
        <v>53</v>
      </c>
      <c r="AI231" s="23">
        <v>56</v>
      </c>
      <c r="AK231" s="30" t="s">
        <v>15</v>
      </c>
      <c r="AL231" s="37">
        <v>4</v>
      </c>
      <c r="AM231" s="38">
        <v>2</v>
      </c>
      <c r="AN231" s="37">
        <v>3</v>
      </c>
      <c r="AO231" s="36" t="s">
        <v>25</v>
      </c>
      <c r="AT231" s="12"/>
      <c r="AU231" s="12"/>
      <c r="AV231" s="12"/>
      <c r="AW231" s="12"/>
      <c r="AX231" s="12"/>
    </row>
    <row r="232" spans="22:50" s="10" customFormat="1" hidden="1" x14ac:dyDescent="0.2">
      <c r="V232" s="17" t="s">
        <v>14</v>
      </c>
      <c r="W232" s="17" t="s">
        <v>62</v>
      </c>
      <c r="X232" s="2">
        <v>200909</v>
      </c>
      <c r="Y232" s="22">
        <v>911</v>
      </c>
      <c r="Z232" s="22">
        <v>657</v>
      </c>
      <c r="AA232" s="3">
        <v>0.72118551042810097</v>
      </c>
      <c r="AB232" s="4">
        <v>0.66967377094430602</v>
      </c>
      <c r="AC232" s="4">
        <v>0.57216477331409155</v>
      </c>
      <c r="AD232" s="4">
        <v>0.76718276857452061</v>
      </c>
      <c r="AE232" s="5" t="s">
        <v>12</v>
      </c>
      <c r="AF232" s="26">
        <v>-5.1511739483794949E-2</v>
      </c>
      <c r="AG232" s="25" t="s">
        <v>40</v>
      </c>
      <c r="AH232" s="24">
        <v>53</v>
      </c>
      <c r="AI232" s="23">
        <v>57</v>
      </c>
      <c r="AK232" s="30" t="s">
        <v>14</v>
      </c>
      <c r="AL232" s="37">
        <v>22</v>
      </c>
      <c r="AM232" s="38">
        <v>5</v>
      </c>
      <c r="AN232" s="37">
        <v>14</v>
      </c>
      <c r="AO232" s="36" t="s">
        <v>25</v>
      </c>
      <c r="AT232" s="12"/>
      <c r="AU232" s="12"/>
      <c r="AV232" s="12"/>
      <c r="AW232" s="12"/>
      <c r="AX232" s="12"/>
    </row>
    <row r="233" spans="22:50" s="10" customFormat="1" hidden="1" x14ac:dyDescent="0.2">
      <c r="V233" s="17" t="s">
        <v>14</v>
      </c>
      <c r="W233" s="17" t="s">
        <v>62</v>
      </c>
      <c r="X233" s="2">
        <v>200912</v>
      </c>
      <c r="Y233" s="22">
        <v>977</v>
      </c>
      <c r="Z233" s="22">
        <v>458</v>
      </c>
      <c r="AA233" s="3">
        <v>0.46878198567041968</v>
      </c>
      <c r="AB233" s="4">
        <v>0.59814010643214244</v>
      </c>
      <c r="AC233" s="4">
        <v>0.50758356593618037</v>
      </c>
      <c r="AD233" s="4">
        <v>0.68869664692810462</v>
      </c>
      <c r="AE233" s="5" t="s">
        <v>9</v>
      </c>
      <c r="AF233" s="26">
        <v>0.12935812076172276</v>
      </c>
      <c r="AG233" s="25" t="s">
        <v>40</v>
      </c>
      <c r="AH233" s="24">
        <v>53</v>
      </c>
      <c r="AI233" s="23">
        <v>58</v>
      </c>
      <c r="AT233" s="12"/>
      <c r="AU233" s="12"/>
      <c r="AV233" s="12"/>
      <c r="AW233" s="12"/>
      <c r="AX233" s="12"/>
    </row>
    <row r="234" spans="22:50" s="10" customFormat="1" hidden="1" x14ac:dyDescent="0.2">
      <c r="V234" s="17" t="s">
        <v>14</v>
      </c>
      <c r="W234" s="17" t="s">
        <v>62</v>
      </c>
      <c r="X234" s="2">
        <v>201003</v>
      </c>
      <c r="Y234" s="22">
        <v>843</v>
      </c>
      <c r="Z234" s="22">
        <v>360</v>
      </c>
      <c r="AA234" s="3">
        <v>0.42704626334519574</v>
      </c>
      <c r="AB234" s="4">
        <v>0.53139758692811156</v>
      </c>
      <c r="AC234" s="4">
        <v>0.44457206801033067</v>
      </c>
      <c r="AD234" s="4">
        <v>0.61822310584589257</v>
      </c>
      <c r="AE234" s="5" t="s">
        <v>9</v>
      </c>
      <c r="AF234" s="26">
        <v>0.10435132358291582</v>
      </c>
      <c r="AG234" s="25" t="s">
        <v>40</v>
      </c>
      <c r="AH234" s="24">
        <v>53</v>
      </c>
      <c r="AI234" s="23">
        <v>59</v>
      </c>
      <c r="AT234" s="12"/>
      <c r="AU234" s="12"/>
      <c r="AV234" s="12"/>
      <c r="AW234" s="12"/>
      <c r="AX234" s="12"/>
    </row>
    <row r="235" spans="22:50" s="10" customFormat="1" hidden="1" x14ac:dyDescent="0.2">
      <c r="V235" s="17" t="s">
        <v>14</v>
      </c>
      <c r="W235" s="17" t="s">
        <v>62</v>
      </c>
      <c r="X235" s="2">
        <v>201006</v>
      </c>
      <c r="Y235" s="22">
        <v>742</v>
      </c>
      <c r="Z235" s="22">
        <v>349</v>
      </c>
      <c r="AA235" s="3">
        <v>0.47035040431266845</v>
      </c>
      <c r="AB235" s="4">
        <v>0.48129176510982274</v>
      </c>
      <c r="AC235" s="4">
        <v>0.39721150994056215</v>
      </c>
      <c r="AD235" s="4">
        <v>0.56537202027908351</v>
      </c>
      <c r="AE235" s="5" t="s">
        <v>12</v>
      </c>
      <c r="AF235" s="26">
        <v>1.0941360797154298E-2</v>
      </c>
      <c r="AG235" s="25" t="s">
        <v>40</v>
      </c>
      <c r="AH235" s="24">
        <v>53</v>
      </c>
      <c r="AI235" s="23">
        <v>60</v>
      </c>
      <c r="AK235" s="35" t="s">
        <v>24</v>
      </c>
      <c r="AL235" s="34" t="s">
        <v>23</v>
      </c>
      <c r="AM235" s="33"/>
      <c r="AN235" s="32">
        <v>0.05</v>
      </c>
      <c r="AT235" s="12"/>
      <c r="AU235" s="12"/>
      <c r="AV235" s="12"/>
      <c r="AW235" s="12"/>
      <c r="AX235" s="12"/>
    </row>
    <row r="236" spans="22:50" s="10" customFormat="1" hidden="1" x14ac:dyDescent="0.2">
      <c r="V236" s="17" t="s">
        <v>14</v>
      </c>
      <c r="W236" s="17" t="s">
        <v>62</v>
      </c>
      <c r="X236" s="2">
        <v>201009</v>
      </c>
      <c r="Y236" s="22">
        <v>418</v>
      </c>
      <c r="Z236" s="22">
        <v>286</v>
      </c>
      <c r="AA236" s="3">
        <v>0.68421052631578949</v>
      </c>
      <c r="AB236" s="4">
        <v>0.40748942615611539</v>
      </c>
      <c r="AC236" s="4">
        <v>0.31963557394873704</v>
      </c>
      <c r="AD236" s="4">
        <v>0.49534327836349379</v>
      </c>
      <c r="AE236" s="5" t="s">
        <v>9</v>
      </c>
      <c r="AF236" s="26">
        <v>-0.2767211001596741</v>
      </c>
      <c r="AG236" s="25" t="s">
        <v>40</v>
      </c>
      <c r="AH236" s="24">
        <v>53</v>
      </c>
      <c r="AI236" s="23">
        <v>61</v>
      </c>
      <c r="AL236" s="31" t="s">
        <v>22</v>
      </c>
      <c r="AM236" s="31" t="s">
        <v>21</v>
      </c>
      <c r="AN236" s="31" t="s">
        <v>20</v>
      </c>
      <c r="AO236" s="31" t="s">
        <v>19</v>
      </c>
      <c r="AP236" s="31" t="s">
        <v>18</v>
      </c>
      <c r="AQ236" s="31" t="s">
        <v>17</v>
      </c>
      <c r="AR236" s="31" t="s">
        <v>16</v>
      </c>
      <c r="AT236" s="12"/>
      <c r="AU236" s="12"/>
      <c r="AV236" s="12"/>
      <c r="AW236" s="12"/>
      <c r="AX236" s="12"/>
    </row>
    <row r="237" spans="22:50" s="10" customFormat="1" ht="15" hidden="1" x14ac:dyDescent="0.25">
      <c r="V237" s="17" t="s">
        <v>14</v>
      </c>
      <c r="W237" s="17" t="s">
        <v>62</v>
      </c>
      <c r="X237" s="2">
        <v>201012</v>
      </c>
      <c r="Y237" s="22">
        <v>442</v>
      </c>
      <c r="Z237" s="22">
        <v>274</v>
      </c>
      <c r="AA237" s="3">
        <v>0.61990950226244346</v>
      </c>
      <c r="AB237" s="4">
        <v>0.42659001936120078</v>
      </c>
      <c r="AC237" s="4">
        <v>0.33782316170893234</v>
      </c>
      <c r="AD237" s="4">
        <v>0.51535687701346922</v>
      </c>
      <c r="AE237" s="5" t="s">
        <v>9</v>
      </c>
      <c r="AF237" s="26">
        <v>-0.19331948290124268</v>
      </c>
      <c r="AG237" s="25" t="s">
        <v>40</v>
      </c>
      <c r="AH237" s="24">
        <v>53</v>
      </c>
      <c r="AI237" s="23">
        <v>62</v>
      </c>
      <c r="AK237" s="30" t="s">
        <v>15</v>
      </c>
      <c r="AL237" s="29">
        <v>-0.13823159297749499</v>
      </c>
      <c r="AM237" s="29">
        <v>7.355512108933486E-2</v>
      </c>
      <c r="AN237" s="17">
        <v>4</v>
      </c>
      <c r="AO237" s="17">
        <v>9.9808019884018814E-2</v>
      </c>
      <c r="AP237" s="27">
        <v>0.68407592705454523</v>
      </c>
      <c r="AQ237" s="28">
        <v>-3.7585851516608515</v>
      </c>
      <c r="AR237" s="27">
        <v>6.4059785853975607E-2</v>
      </c>
      <c r="AT237" s="12"/>
      <c r="AU237" s="12"/>
      <c r="AV237" s="12"/>
      <c r="AW237" s="12"/>
      <c r="AX237" s="12"/>
    </row>
    <row r="238" spans="22:50" s="10" customFormat="1" ht="15" hidden="1" x14ac:dyDescent="0.25">
      <c r="V238" s="17" t="s">
        <v>14</v>
      </c>
      <c r="W238" s="17" t="s">
        <v>62</v>
      </c>
      <c r="X238" s="2">
        <v>201103</v>
      </c>
      <c r="Y238" s="22">
        <v>308</v>
      </c>
      <c r="Z238" s="22">
        <v>196</v>
      </c>
      <c r="AA238" s="3">
        <v>0.63636363636363635</v>
      </c>
      <c r="AB238" s="4">
        <v>0.41541425793274556</v>
      </c>
      <c r="AC238" s="4">
        <v>0.31883801328255623</v>
      </c>
      <c r="AD238" s="4">
        <v>0.51199050258293488</v>
      </c>
      <c r="AE238" s="5" t="s">
        <v>9</v>
      </c>
      <c r="AF238" s="26">
        <v>-0.2209493784308908</v>
      </c>
      <c r="AG238" s="25" t="s">
        <v>40</v>
      </c>
      <c r="AH238" s="24">
        <v>53</v>
      </c>
      <c r="AI238" s="23">
        <v>63</v>
      </c>
      <c r="AK238" s="30" t="s">
        <v>14</v>
      </c>
      <c r="AL238" s="29">
        <v>-9.4701664578619824E-2</v>
      </c>
      <c r="AM238" s="29">
        <v>0.14076167545151316</v>
      </c>
      <c r="AN238" s="17">
        <v>22</v>
      </c>
      <c r="AO238" s="17">
        <v>2.2443943609508743E-2</v>
      </c>
      <c r="AP238" s="27">
        <v>0.50576941203498404</v>
      </c>
      <c r="AQ238" s="28">
        <v>-3.1556187335527746</v>
      </c>
      <c r="AR238" s="27">
        <v>4.9748219833643499E-3</v>
      </c>
      <c r="AT238" s="12"/>
      <c r="AU238" s="12"/>
      <c r="AV238" s="12"/>
      <c r="AW238" s="12"/>
      <c r="AX238" s="12"/>
    </row>
    <row r="239" spans="22:50" s="10" customFormat="1" hidden="1" x14ac:dyDescent="0.2">
      <c r="V239" s="17" t="s">
        <v>14</v>
      </c>
      <c r="W239" s="17" t="s">
        <v>62</v>
      </c>
      <c r="X239" s="2">
        <v>201106</v>
      </c>
      <c r="Y239" s="22">
        <v>325</v>
      </c>
      <c r="Z239" s="22">
        <v>205</v>
      </c>
      <c r="AA239" s="3">
        <v>0.63076923076923075</v>
      </c>
      <c r="AB239" s="4">
        <v>0.46378469879014755</v>
      </c>
      <c r="AC239" s="4">
        <v>0.36318938658388034</v>
      </c>
      <c r="AD239" s="4">
        <v>0.56438001099641477</v>
      </c>
      <c r="AE239" s="5" t="s">
        <v>9</v>
      </c>
      <c r="AF239" s="26">
        <v>-0.1669845319790832</v>
      </c>
      <c r="AG239" s="25" t="s">
        <v>40</v>
      </c>
      <c r="AH239" s="24">
        <v>53</v>
      </c>
      <c r="AI239" s="23">
        <v>64</v>
      </c>
      <c r="AT239" s="12"/>
      <c r="AU239" s="12"/>
      <c r="AV239" s="12"/>
      <c r="AW239" s="12"/>
      <c r="AX239" s="12"/>
    </row>
    <row r="240" spans="22:50" s="10" customFormat="1" hidden="1" x14ac:dyDescent="0.2">
      <c r="V240" s="17" t="s">
        <v>14</v>
      </c>
      <c r="W240" s="17" t="s">
        <v>62</v>
      </c>
      <c r="X240" s="2">
        <v>201109</v>
      </c>
      <c r="Y240" s="22">
        <v>282</v>
      </c>
      <c r="Z240" s="22">
        <v>196</v>
      </c>
      <c r="AA240" s="3">
        <v>0.69503546099290781</v>
      </c>
      <c r="AB240" s="4">
        <v>0.50805724168981214</v>
      </c>
      <c r="AC240" s="4">
        <v>0.39890201659142188</v>
      </c>
      <c r="AD240" s="4">
        <v>0.61721246678820241</v>
      </c>
      <c r="AE240" s="5" t="s">
        <v>9</v>
      </c>
      <c r="AF240" s="26">
        <v>-0.18697821930309566</v>
      </c>
      <c r="AG240" s="25" t="s">
        <v>40</v>
      </c>
      <c r="AH240" s="24">
        <v>53</v>
      </c>
      <c r="AI240" s="23">
        <v>65</v>
      </c>
      <c r="AT240" s="12"/>
      <c r="AU240" s="12"/>
      <c r="AV240" s="12"/>
      <c r="AW240" s="12"/>
      <c r="AX240" s="12"/>
    </row>
    <row r="241" spans="22:50" s="10" customFormat="1" hidden="1" x14ac:dyDescent="0.2">
      <c r="V241" s="17" t="s">
        <v>14</v>
      </c>
      <c r="W241" s="17" t="s">
        <v>62</v>
      </c>
      <c r="X241" s="2">
        <v>201112</v>
      </c>
      <c r="Y241" s="22">
        <v>299</v>
      </c>
      <c r="Z241" s="22">
        <v>186</v>
      </c>
      <c r="AA241" s="3">
        <v>0.62207357859531776</v>
      </c>
      <c r="AB241" s="4">
        <v>0.52645465407680103</v>
      </c>
      <c r="AC241" s="4">
        <v>0.41721474854824547</v>
      </c>
      <c r="AD241" s="4">
        <v>0.63569455960535659</v>
      </c>
      <c r="AE241" s="5" t="s">
        <v>12</v>
      </c>
      <c r="AF241" s="26">
        <v>-9.5618924518516724E-2</v>
      </c>
      <c r="AG241" s="25" t="s">
        <v>40</v>
      </c>
      <c r="AH241" s="24">
        <v>53</v>
      </c>
      <c r="AI241" s="23">
        <v>66</v>
      </c>
      <c r="AT241" s="12"/>
      <c r="AU241" s="12"/>
      <c r="AV241" s="12"/>
      <c r="AW241" s="12"/>
      <c r="AX241" s="12"/>
    </row>
    <row r="242" spans="22:50" s="10" customFormat="1" hidden="1" x14ac:dyDescent="0.2">
      <c r="V242" s="17" t="s">
        <v>14</v>
      </c>
      <c r="W242" s="17" t="s">
        <v>62</v>
      </c>
      <c r="X242" s="2">
        <v>201203</v>
      </c>
      <c r="Y242" s="22">
        <v>276</v>
      </c>
      <c r="Z242" s="22">
        <v>167</v>
      </c>
      <c r="AA242" s="3">
        <v>0.60507246376811596</v>
      </c>
      <c r="AB242" s="4">
        <v>0.53220199402641399</v>
      </c>
      <c r="AC242" s="4">
        <v>0.42011627502667181</v>
      </c>
      <c r="AD242" s="4">
        <v>0.64428771302615628</v>
      </c>
      <c r="AE242" s="5" t="s">
        <v>12</v>
      </c>
      <c r="AF242" s="26">
        <v>-7.2870469741701971E-2</v>
      </c>
      <c r="AG242" s="25" t="s">
        <v>40</v>
      </c>
      <c r="AH242" s="24">
        <v>53</v>
      </c>
      <c r="AI242" s="23">
        <v>67</v>
      </c>
      <c r="AT242" s="12"/>
      <c r="AU242" s="12"/>
      <c r="AV242" s="12"/>
      <c r="AW242" s="12"/>
      <c r="AX242" s="12"/>
    </row>
    <row r="243" spans="22:50" s="10" customFormat="1" hidden="1" x14ac:dyDescent="0.2">
      <c r="V243" s="17" t="s">
        <v>14</v>
      </c>
      <c r="W243" s="17" t="s">
        <v>62</v>
      </c>
      <c r="X243" s="2">
        <v>201206</v>
      </c>
      <c r="Y243" s="22">
        <v>262</v>
      </c>
      <c r="Z243" s="22">
        <v>168</v>
      </c>
      <c r="AA243" s="3">
        <v>0.64122137404580148</v>
      </c>
      <c r="AB243" s="4">
        <v>0.52848484599799961</v>
      </c>
      <c r="AC243" s="4">
        <v>0.41519119990587466</v>
      </c>
      <c r="AD243" s="4">
        <v>0.6417784920901245</v>
      </c>
      <c r="AE243" s="5" t="s">
        <v>12</v>
      </c>
      <c r="AF243" s="26">
        <v>-0.11273652804780188</v>
      </c>
      <c r="AG243" s="25" t="s">
        <v>40</v>
      </c>
      <c r="AH243" s="24">
        <v>53</v>
      </c>
      <c r="AI243" s="23">
        <v>68</v>
      </c>
      <c r="AT243" s="12"/>
      <c r="AU243" s="12"/>
      <c r="AV243" s="12"/>
      <c r="AW243" s="12"/>
      <c r="AX243" s="12"/>
    </row>
    <row r="244" spans="22:50" s="10" customFormat="1" hidden="1" x14ac:dyDescent="0.2">
      <c r="V244" s="17" t="s">
        <v>14</v>
      </c>
      <c r="W244" s="17" t="s">
        <v>62</v>
      </c>
      <c r="X244" s="2">
        <v>201209</v>
      </c>
      <c r="Y244" s="22">
        <v>280</v>
      </c>
      <c r="Z244" s="22">
        <v>218</v>
      </c>
      <c r="AA244" s="3">
        <v>0.77857142857142858</v>
      </c>
      <c r="AB244" s="4">
        <v>0.51087229395896949</v>
      </c>
      <c r="AC244" s="4">
        <v>0.40123378609979887</v>
      </c>
      <c r="AD244" s="4">
        <v>0.62051080181814022</v>
      </c>
      <c r="AE244" s="5" t="s">
        <v>9</v>
      </c>
      <c r="AF244" s="26">
        <v>-0.26769913461245909</v>
      </c>
      <c r="AG244" s="25" t="s">
        <v>40</v>
      </c>
      <c r="AH244" s="24">
        <v>53</v>
      </c>
      <c r="AI244" s="23">
        <v>69</v>
      </c>
      <c r="AT244" s="12"/>
      <c r="AU244" s="12"/>
      <c r="AV244" s="12"/>
      <c r="AW244" s="12"/>
      <c r="AX244" s="12"/>
    </row>
    <row r="245" spans="22:50" s="10" customFormat="1" hidden="1" x14ac:dyDescent="0.2">
      <c r="V245" s="17" t="s">
        <v>14</v>
      </c>
      <c r="W245" s="17" t="s">
        <v>62</v>
      </c>
      <c r="X245" s="2">
        <v>201212</v>
      </c>
      <c r="Y245" s="22">
        <v>338</v>
      </c>
      <c r="Z245" s="22">
        <v>259</v>
      </c>
      <c r="AA245" s="3">
        <v>0.76627218934911245</v>
      </c>
      <c r="AB245" s="4">
        <v>0.50627515882558005</v>
      </c>
      <c r="AC245" s="4">
        <v>0.40234784783272093</v>
      </c>
      <c r="AD245" s="4">
        <v>0.61020246981843929</v>
      </c>
      <c r="AE245" s="5" t="s">
        <v>9</v>
      </c>
      <c r="AF245" s="26">
        <v>-0.2599970305235324</v>
      </c>
      <c r="AG245" s="25" t="s">
        <v>40</v>
      </c>
      <c r="AH245" s="24">
        <v>53</v>
      </c>
      <c r="AI245" s="23">
        <v>70</v>
      </c>
      <c r="AT245" s="12"/>
      <c r="AU245" s="12"/>
      <c r="AV245" s="12"/>
      <c r="AW245" s="12"/>
      <c r="AX245" s="12"/>
    </row>
    <row r="246" spans="22:50" s="10" customFormat="1" hidden="1" x14ac:dyDescent="0.2">
      <c r="V246" s="17" t="s">
        <v>14</v>
      </c>
      <c r="W246" s="17" t="s">
        <v>62</v>
      </c>
      <c r="X246" s="2">
        <v>201303</v>
      </c>
      <c r="Y246" s="22">
        <v>299</v>
      </c>
      <c r="Z246" s="22">
        <v>227</v>
      </c>
      <c r="AA246" s="3">
        <v>0.75919732441471577</v>
      </c>
      <c r="AB246" s="4">
        <v>0.56469886681369452</v>
      </c>
      <c r="AC246" s="4">
        <v>0.45203162792605917</v>
      </c>
      <c r="AD246" s="4">
        <v>0.67736610570132993</v>
      </c>
      <c r="AE246" s="5" t="s">
        <v>9</v>
      </c>
      <c r="AF246" s="26">
        <v>-0.19449845760102125</v>
      </c>
      <c r="AG246" s="25" t="s">
        <v>40</v>
      </c>
      <c r="AH246" s="24">
        <v>53</v>
      </c>
      <c r="AI246" s="23">
        <v>71</v>
      </c>
      <c r="AT246" s="12"/>
      <c r="AU246" s="12"/>
      <c r="AV246" s="12"/>
      <c r="AW246" s="12"/>
      <c r="AX246" s="12"/>
    </row>
    <row r="247" spans="22:50" s="10" customFormat="1" hidden="1" x14ac:dyDescent="0.2">
      <c r="V247" s="17" t="s">
        <v>14</v>
      </c>
      <c r="W247" s="17" t="s">
        <v>62</v>
      </c>
      <c r="X247" s="2">
        <v>201306</v>
      </c>
      <c r="Y247" s="22">
        <v>337</v>
      </c>
      <c r="Z247" s="22">
        <v>241</v>
      </c>
      <c r="AA247" s="3">
        <v>0.71513353115727007</v>
      </c>
      <c r="AB247" s="4">
        <v>0.57705050728853657</v>
      </c>
      <c r="AC247" s="4">
        <v>0.46660009078833392</v>
      </c>
      <c r="AD247" s="4">
        <v>0.68750092378873917</v>
      </c>
      <c r="AE247" s="5" t="s">
        <v>9</v>
      </c>
      <c r="AF247" s="26">
        <v>-0.1380830238687335</v>
      </c>
      <c r="AG247" s="25" t="s">
        <v>40</v>
      </c>
      <c r="AH247" s="24">
        <v>53</v>
      </c>
      <c r="AI247" s="23">
        <v>72</v>
      </c>
      <c r="AT247" s="12"/>
      <c r="AU247" s="12"/>
      <c r="AV247" s="12"/>
      <c r="AW247" s="12"/>
      <c r="AX247" s="12"/>
    </row>
    <row r="248" spans="22:50" s="10" customFormat="1" hidden="1" x14ac:dyDescent="0.2">
      <c r="V248" s="17" t="s">
        <v>14</v>
      </c>
      <c r="W248" s="17" t="s">
        <v>62</v>
      </c>
      <c r="X248" s="2">
        <v>201309</v>
      </c>
      <c r="Y248" s="22">
        <v>313</v>
      </c>
      <c r="Z248" s="22">
        <v>230</v>
      </c>
      <c r="AA248" s="3">
        <v>0.73482428115015974</v>
      </c>
      <c r="AB248" s="4">
        <v>0.60287640989239377</v>
      </c>
      <c r="AC248" s="4">
        <v>0.48838207621048596</v>
      </c>
      <c r="AD248" s="4">
        <v>0.71737074357430164</v>
      </c>
      <c r="AE248" s="5" t="s">
        <v>9</v>
      </c>
      <c r="AF248" s="26">
        <v>-0.13194787125776597</v>
      </c>
      <c r="AG248" s="25" t="s">
        <v>40</v>
      </c>
      <c r="AH248" s="24">
        <v>53</v>
      </c>
      <c r="AI248" s="23">
        <v>73</v>
      </c>
      <c r="AT248" s="12"/>
      <c r="AU248" s="12"/>
      <c r="AV248" s="12"/>
      <c r="AW248" s="12"/>
      <c r="AX248" s="12"/>
    </row>
    <row r="249" spans="22:50" s="10" customFormat="1" hidden="1" x14ac:dyDescent="0.2">
      <c r="V249" s="17" t="s">
        <v>14</v>
      </c>
      <c r="W249" s="17" t="s">
        <v>62</v>
      </c>
      <c r="X249" s="2">
        <v>201312</v>
      </c>
      <c r="Y249" s="22">
        <v>268</v>
      </c>
      <c r="Z249" s="22">
        <v>190</v>
      </c>
      <c r="AA249" s="3">
        <v>0.70895522388059706</v>
      </c>
      <c r="AB249" s="4">
        <v>0.57109165404342355</v>
      </c>
      <c r="AC249" s="4">
        <v>0.45472873748617038</v>
      </c>
      <c r="AD249" s="4">
        <v>0.68745457060067683</v>
      </c>
      <c r="AE249" s="5" t="s">
        <v>9</v>
      </c>
      <c r="AF249" s="26">
        <v>-0.13786356983717352</v>
      </c>
      <c r="AG249" s="25" t="s">
        <v>40</v>
      </c>
      <c r="AH249" s="24">
        <v>53</v>
      </c>
      <c r="AI249" s="23">
        <v>74</v>
      </c>
      <c r="AT249" s="12"/>
      <c r="AU249" s="12"/>
      <c r="AV249" s="12"/>
      <c r="AW249" s="12"/>
      <c r="AX249" s="12"/>
    </row>
    <row r="250" spans="22:50" s="10" customFormat="1" hidden="1" x14ac:dyDescent="0.2">
      <c r="V250" s="17" t="s">
        <v>13</v>
      </c>
      <c r="W250" s="17" t="s">
        <v>62</v>
      </c>
      <c r="X250" s="2">
        <v>201403</v>
      </c>
      <c r="Y250" s="22">
        <v>273</v>
      </c>
      <c r="Z250" s="22">
        <v>172</v>
      </c>
      <c r="AA250" s="3">
        <v>0.63003663003663002</v>
      </c>
      <c r="AB250" s="4">
        <v>0.56189271666622698</v>
      </c>
      <c r="AC250" s="4">
        <v>0.44684839872998955</v>
      </c>
      <c r="AD250" s="4">
        <v>0.67693703460246446</v>
      </c>
      <c r="AE250" s="5" t="s">
        <v>12</v>
      </c>
      <c r="AF250" s="26">
        <v>-6.8143913370403042E-2</v>
      </c>
      <c r="AG250" s="25" t="s">
        <v>40</v>
      </c>
      <c r="AH250" s="24">
        <v>53</v>
      </c>
      <c r="AI250" s="23">
        <v>75</v>
      </c>
      <c r="AT250" s="12"/>
      <c r="AU250" s="12"/>
      <c r="AV250" s="12"/>
      <c r="AW250" s="12"/>
      <c r="AX250" s="12"/>
    </row>
    <row r="251" spans="22:50" s="10" customFormat="1" hidden="1" x14ac:dyDescent="0.2">
      <c r="V251" s="17" t="s">
        <v>13</v>
      </c>
      <c r="W251" s="17" t="s">
        <v>62</v>
      </c>
      <c r="X251" s="2">
        <v>201406</v>
      </c>
      <c r="Y251" s="22">
        <v>315</v>
      </c>
      <c r="Z251" s="22">
        <v>246</v>
      </c>
      <c r="AA251" s="3">
        <v>0.78095238095238095</v>
      </c>
      <c r="AB251" s="4">
        <v>0.5400292866324734</v>
      </c>
      <c r="AC251" s="4">
        <v>0.43098786155732305</v>
      </c>
      <c r="AD251" s="4">
        <v>0.64907071170762376</v>
      </c>
      <c r="AE251" s="5" t="s">
        <v>9</v>
      </c>
      <c r="AF251" s="26">
        <v>-0.24092309431990755</v>
      </c>
      <c r="AG251" s="25" t="s">
        <v>40</v>
      </c>
      <c r="AH251" s="24">
        <v>53</v>
      </c>
      <c r="AI251" s="23">
        <v>76</v>
      </c>
      <c r="AT251" s="12"/>
      <c r="AU251" s="12"/>
      <c r="AV251" s="12"/>
      <c r="AW251" s="12"/>
      <c r="AX251" s="12"/>
    </row>
    <row r="252" spans="22:50" s="10" customFormat="1" hidden="1" x14ac:dyDescent="0.2">
      <c r="V252" s="17" t="s">
        <v>13</v>
      </c>
      <c r="W252" s="17" t="s">
        <v>62</v>
      </c>
      <c r="X252" s="2">
        <v>201409</v>
      </c>
      <c r="Y252" s="22">
        <v>313</v>
      </c>
      <c r="Z252" s="22">
        <v>195</v>
      </c>
      <c r="AA252" s="3">
        <v>0.6230031948881789</v>
      </c>
      <c r="AB252" s="4">
        <v>0.51206750292889391</v>
      </c>
      <c r="AC252" s="4">
        <v>0.40548503062365193</v>
      </c>
      <c r="AD252" s="4">
        <v>0.6186499752341359</v>
      </c>
      <c r="AE252" s="5" t="s">
        <v>9</v>
      </c>
      <c r="AF252" s="26">
        <v>-0.11093569195928499</v>
      </c>
      <c r="AG252" s="25" t="s">
        <v>40</v>
      </c>
      <c r="AH252" s="24">
        <v>53</v>
      </c>
      <c r="AI252" s="23">
        <v>77</v>
      </c>
      <c r="AT252" s="12"/>
      <c r="AU252" s="12"/>
      <c r="AV252" s="12"/>
      <c r="AW252" s="12"/>
      <c r="AX252" s="12"/>
    </row>
    <row r="253" spans="22:50" s="10" customFormat="1" hidden="1" x14ac:dyDescent="0.2">
      <c r="V253" s="17" t="s">
        <v>13</v>
      </c>
      <c r="W253" s="17" t="s">
        <v>62</v>
      </c>
      <c r="X253" s="2">
        <v>201412</v>
      </c>
      <c r="Y253" s="22">
        <v>265</v>
      </c>
      <c r="Z253" s="22">
        <v>166</v>
      </c>
      <c r="AA253" s="3">
        <v>0.62641509433962261</v>
      </c>
      <c r="AB253" s="4">
        <v>0.49349142207923824</v>
      </c>
      <c r="AC253" s="4">
        <v>0.38394756516308948</v>
      </c>
      <c r="AD253" s="4">
        <v>0.60303527899538711</v>
      </c>
      <c r="AE253" s="5" t="s">
        <v>9</v>
      </c>
      <c r="AF253" s="21">
        <v>-0.13292367226038437</v>
      </c>
      <c r="AG253" s="20" t="s">
        <v>40</v>
      </c>
      <c r="AH253" s="19">
        <v>53</v>
      </c>
      <c r="AI253" s="18">
        <v>78</v>
      </c>
      <c r="AT253" s="12"/>
      <c r="AU253" s="12"/>
      <c r="AV253" s="12"/>
      <c r="AW253" s="12"/>
      <c r="AX253" s="12"/>
    </row>
    <row r="254" spans="22:50" s="10" customFormat="1" hidden="1" x14ac:dyDescent="0.2">
      <c r="V254" s="17"/>
      <c r="W254" s="17" t="s">
        <v>62</v>
      </c>
      <c r="X254" s="16" t="s">
        <v>10</v>
      </c>
      <c r="Y254" s="15">
        <v>14277</v>
      </c>
      <c r="Z254" s="15">
        <v>9143</v>
      </c>
      <c r="AA254" s="14">
        <v>0.64040064439307975</v>
      </c>
      <c r="AB254" s="13">
        <v>0.56556956822425031</v>
      </c>
      <c r="AC254" s="13">
        <v>0.50088182133723413</v>
      </c>
      <c r="AD254" s="13">
        <v>0.63025731511126659</v>
      </c>
      <c r="AE254" s="9" t="s">
        <v>9</v>
      </c>
      <c r="AF254" s="12"/>
      <c r="AT254" s="12"/>
      <c r="AU254" s="12"/>
      <c r="AV254" s="12"/>
      <c r="AW254" s="12"/>
      <c r="AX254" s="12"/>
    </row>
    <row r="255" spans="22:50" s="10" customFormat="1" hidden="1" x14ac:dyDescent="0.2">
      <c r="V255" s="31" t="s">
        <v>35</v>
      </c>
      <c r="W255" s="31" t="s">
        <v>34</v>
      </c>
      <c r="X255" s="44" t="s">
        <v>61</v>
      </c>
      <c r="Y255" s="43"/>
      <c r="Z255" s="43"/>
      <c r="AA255" s="43"/>
      <c r="AB255" s="43"/>
      <c r="AC255" s="42" t="s">
        <v>33</v>
      </c>
      <c r="AD255" s="42"/>
      <c r="AE255" s="42"/>
      <c r="AF255" s="12"/>
      <c r="AG255" s="12"/>
      <c r="AH255" s="12"/>
      <c r="AI255" s="12"/>
      <c r="AJ255" s="12"/>
      <c r="AK255" s="12"/>
      <c r="AL255" s="12"/>
      <c r="AM255" s="12"/>
      <c r="AN255" s="12"/>
      <c r="AO255" s="12"/>
      <c r="AP255" s="12"/>
      <c r="AQ255" s="12"/>
      <c r="AR255" s="12"/>
      <c r="AS255" s="12"/>
      <c r="AT255" s="12"/>
      <c r="AU255" s="12"/>
      <c r="AV255" s="12"/>
      <c r="AW255" s="12"/>
      <c r="AX255" s="12"/>
    </row>
    <row r="256" spans="22:50" s="10" customFormat="1" ht="25.5" hidden="1" x14ac:dyDescent="0.2">
      <c r="V256" s="17"/>
      <c r="W256" s="17" t="s">
        <v>61</v>
      </c>
      <c r="X256" s="31" t="s">
        <v>0</v>
      </c>
      <c r="Y256" s="31" t="s">
        <v>1</v>
      </c>
      <c r="Z256" s="31" t="s">
        <v>2</v>
      </c>
      <c r="AA256" s="31" t="s">
        <v>3</v>
      </c>
      <c r="AB256" s="31" t="s">
        <v>4</v>
      </c>
      <c r="AC256" s="31" t="s">
        <v>5</v>
      </c>
      <c r="AD256" s="31" t="s">
        <v>6</v>
      </c>
      <c r="AE256" s="41" t="s">
        <v>7</v>
      </c>
      <c r="AF256" s="31" t="s">
        <v>32</v>
      </c>
      <c r="AG256" s="47" t="s">
        <v>38</v>
      </c>
      <c r="AH256" s="46"/>
      <c r="AI256" s="45"/>
      <c r="AP256" s="40"/>
      <c r="AT256" s="12"/>
      <c r="AU256" s="12"/>
      <c r="AV256" s="12"/>
      <c r="AW256" s="12"/>
      <c r="AX256" s="12"/>
    </row>
    <row r="257" spans="22:50" s="10" customFormat="1" hidden="1" x14ac:dyDescent="0.2">
      <c r="V257" s="17" t="s">
        <v>14</v>
      </c>
      <c r="W257" s="17" t="s">
        <v>61</v>
      </c>
      <c r="X257" s="2">
        <v>200809</v>
      </c>
      <c r="Y257" s="22">
        <v>872</v>
      </c>
      <c r="Z257" s="22">
        <v>843</v>
      </c>
      <c r="AA257" s="3">
        <v>0.96674311926605505</v>
      </c>
      <c r="AB257" s="4">
        <v>1</v>
      </c>
      <c r="AC257" s="4">
        <v>0.9</v>
      </c>
      <c r="AD257" s="4">
        <v>1</v>
      </c>
      <c r="AE257" s="5" t="s">
        <v>12</v>
      </c>
      <c r="AF257" s="39">
        <v>3.3256880733944949E-2</v>
      </c>
      <c r="AG257" s="25" t="s">
        <v>37</v>
      </c>
      <c r="AH257" s="24">
        <v>79</v>
      </c>
      <c r="AI257" s="23">
        <v>79</v>
      </c>
      <c r="AK257" s="35" t="s">
        <v>31</v>
      </c>
      <c r="AT257" s="12"/>
      <c r="AU257" s="12"/>
      <c r="AV257" s="12"/>
      <c r="AW257" s="12"/>
      <c r="AX257" s="12"/>
    </row>
    <row r="258" spans="22:50" s="10" customFormat="1" hidden="1" x14ac:dyDescent="0.2">
      <c r="V258" s="17" t="s">
        <v>14</v>
      </c>
      <c r="W258" s="17" t="s">
        <v>61</v>
      </c>
      <c r="X258" s="2">
        <v>200812</v>
      </c>
      <c r="Y258" s="22">
        <v>1270</v>
      </c>
      <c r="Z258" s="22">
        <v>942</v>
      </c>
      <c r="AA258" s="3">
        <v>0.74173228346456688</v>
      </c>
      <c r="AB258" s="4">
        <v>0.67290479161549355</v>
      </c>
      <c r="AC258" s="4">
        <v>0.57981191076153993</v>
      </c>
      <c r="AD258" s="4">
        <v>0.76599767246944728</v>
      </c>
      <c r="AE258" s="5" t="s">
        <v>12</v>
      </c>
      <c r="AF258" s="26">
        <v>-6.882749184907333E-2</v>
      </c>
      <c r="AG258" s="25" t="s">
        <v>37</v>
      </c>
      <c r="AH258" s="24">
        <v>79</v>
      </c>
      <c r="AI258" s="23">
        <v>80</v>
      </c>
      <c r="AL258" s="34" t="s">
        <v>23</v>
      </c>
      <c r="AM258" s="33"/>
      <c r="AN258" s="32">
        <v>0.05</v>
      </c>
      <c r="AT258" s="12"/>
      <c r="AU258" s="12"/>
      <c r="AV258" s="12"/>
      <c r="AW258" s="12"/>
      <c r="AX258" s="12"/>
    </row>
    <row r="259" spans="22:50" s="10" customFormat="1" hidden="1" x14ac:dyDescent="0.2">
      <c r="V259" s="17" t="s">
        <v>14</v>
      </c>
      <c r="W259" s="17" t="s">
        <v>61</v>
      </c>
      <c r="X259" s="2">
        <v>200903</v>
      </c>
      <c r="Y259" s="22">
        <v>821</v>
      </c>
      <c r="Z259" s="22">
        <v>619</v>
      </c>
      <c r="AA259" s="3">
        <v>0.75395858708891594</v>
      </c>
      <c r="AB259" s="4">
        <v>0.71488175669584098</v>
      </c>
      <c r="AC259" s="4">
        <v>0.61251153094783917</v>
      </c>
      <c r="AD259" s="4">
        <v>0.81725198244384289</v>
      </c>
      <c r="AE259" s="5" t="s">
        <v>12</v>
      </c>
      <c r="AF259" s="26">
        <v>-3.9076830393074968E-2</v>
      </c>
      <c r="AG259" s="25" t="s">
        <v>37</v>
      </c>
      <c r="AH259" s="24">
        <v>79</v>
      </c>
      <c r="AI259" s="23">
        <v>81</v>
      </c>
      <c r="AL259" s="31" t="s">
        <v>30</v>
      </c>
      <c r="AM259" s="31" t="s">
        <v>29</v>
      </c>
      <c r="AN259" s="31" t="s">
        <v>28</v>
      </c>
      <c r="AO259" s="31" t="s">
        <v>27</v>
      </c>
      <c r="AT259" s="12"/>
      <c r="AU259" s="12"/>
      <c r="AV259" s="12"/>
      <c r="AW259" s="12"/>
      <c r="AX259" s="12"/>
    </row>
    <row r="260" spans="22:50" s="10" customFormat="1" hidden="1" x14ac:dyDescent="0.2">
      <c r="V260" s="17" t="s">
        <v>14</v>
      </c>
      <c r="W260" s="17" t="s">
        <v>61</v>
      </c>
      <c r="X260" s="2">
        <v>200906</v>
      </c>
      <c r="Y260" s="22">
        <v>571</v>
      </c>
      <c r="Z260" s="22">
        <v>491</v>
      </c>
      <c r="AA260" s="3">
        <v>0.85989492119089317</v>
      </c>
      <c r="AB260" s="4">
        <v>0.73858179597269791</v>
      </c>
      <c r="AC260" s="4">
        <v>0.62868258173762392</v>
      </c>
      <c r="AD260" s="4">
        <v>0.84848101020777189</v>
      </c>
      <c r="AE260" s="5" t="s">
        <v>9</v>
      </c>
      <c r="AF260" s="26">
        <v>-0.12131312521819526</v>
      </c>
      <c r="AG260" s="25" t="s">
        <v>37</v>
      </c>
      <c r="AH260" s="24">
        <v>79</v>
      </c>
      <c r="AI260" s="23">
        <v>82</v>
      </c>
      <c r="AK260" s="30" t="s">
        <v>15</v>
      </c>
      <c r="AL260" s="37">
        <v>4</v>
      </c>
      <c r="AM260" s="38">
        <v>2</v>
      </c>
      <c r="AN260" s="37">
        <v>1</v>
      </c>
      <c r="AO260" s="36" t="s">
        <v>26</v>
      </c>
      <c r="AT260" s="12"/>
      <c r="AU260" s="12"/>
      <c r="AV260" s="12"/>
      <c r="AW260" s="12"/>
      <c r="AX260" s="12"/>
    </row>
    <row r="261" spans="22:50" s="10" customFormat="1" hidden="1" x14ac:dyDescent="0.2">
      <c r="V261" s="17" t="s">
        <v>14</v>
      </c>
      <c r="W261" s="17" t="s">
        <v>61</v>
      </c>
      <c r="X261" s="2">
        <v>200909</v>
      </c>
      <c r="Y261" s="22">
        <v>535</v>
      </c>
      <c r="Z261" s="22">
        <v>444</v>
      </c>
      <c r="AA261" s="3">
        <v>0.82990654205607473</v>
      </c>
      <c r="AB261" s="4">
        <v>0.71944362302699572</v>
      </c>
      <c r="AC261" s="4">
        <v>0.60942954305648145</v>
      </c>
      <c r="AD261" s="4">
        <v>0.82945770299751009</v>
      </c>
      <c r="AE261" s="5" t="s">
        <v>9</v>
      </c>
      <c r="AF261" s="26">
        <v>-0.11046291902907901</v>
      </c>
      <c r="AG261" s="25" t="s">
        <v>37</v>
      </c>
      <c r="AH261" s="24">
        <v>79</v>
      </c>
      <c r="AI261" s="23">
        <v>83</v>
      </c>
      <c r="AK261" s="30" t="s">
        <v>14</v>
      </c>
      <c r="AL261" s="37">
        <v>22</v>
      </c>
      <c r="AM261" s="38">
        <v>5</v>
      </c>
      <c r="AN261" s="37">
        <v>14</v>
      </c>
      <c r="AO261" s="36" t="s">
        <v>25</v>
      </c>
      <c r="AT261" s="12"/>
      <c r="AU261" s="12"/>
      <c r="AV261" s="12"/>
      <c r="AW261" s="12"/>
      <c r="AX261" s="12"/>
    </row>
    <row r="262" spans="22:50" s="10" customFormat="1" hidden="1" x14ac:dyDescent="0.2">
      <c r="V262" s="17" t="s">
        <v>14</v>
      </c>
      <c r="W262" s="17" t="s">
        <v>61</v>
      </c>
      <c r="X262" s="2">
        <v>200912</v>
      </c>
      <c r="Y262" s="22">
        <v>457</v>
      </c>
      <c r="Z262" s="22">
        <v>358</v>
      </c>
      <c r="AA262" s="3">
        <v>0.78336980306345738</v>
      </c>
      <c r="AB262" s="4">
        <v>0.69425656456796503</v>
      </c>
      <c r="AC262" s="4">
        <v>0.58259045589333891</v>
      </c>
      <c r="AD262" s="4">
        <v>0.80592267324259126</v>
      </c>
      <c r="AE262" s="5" t="s">
        <v>12</v>
      </c>
      <c r="AF262" s="26">
        <v>-8.9113238495492353E-2</v>
      </c>
      <c r="AG262" s="25" t="s">
        <v>37</v>
      </c>
      <c r="AH262" s="24">
        <v>79</v>
      </c>
      <c r="AI262" s="23">
        <v>84</v>
      </c>
      <c r="AT262" s="12"/>
      <c r="AU262" s="12"/>
      <c r="AV262" s="12"/>
      <c r="AW262" s="12"/>
      <c r="AX262" s="12"/>
    </row>
    <row r="263" spans="22:50" s="10" customFormat="1" hidden="1" x14ac:dyDescent="0.2">
      <c r="V263" s="17" t="s">
        <v>14</v>
      </c>
      <c r="W263" s="17" t="s">
        <v>61</v>
      </c>
      <c r="X263" s="2">
        <v>201003</v>
      </c>
      <c r="Y263" s="22">
        <v>371</v>
      </c>
      <c r="Z263" s="22">
        <v>281</v>
      </c>
      <c r="AA263" s="3">
        <v>0.75741239892183287</v>
      </c>
      <c r="AB263" s="4">
        <v>0.63928178790320833</v>
      </c>
      <c r="AC263" s="4">
        <v>0.52648934787495683</v>
      </c>
      <c r="AD263" s="4">
        <v>0.75207422793145984</v>
      </c>
      <c r="AE263" s="5" t="s">
        <v>9</v>
      </c>
      <c r="AF263" s="26">
        <v>-0.11813061101862454</v>
      </c>
      <c r="AG263" s="25" t="s">
        <v>37</v>
      </c>
      <c r="AH263" s="24">
        <v>79</v>
      </c>
      <c r="AI263" s="23">
        <v>85</v>
      </c>
      <c r="AT263" s="12"/>
      <c r="AU263" s="12"/>
      <c r="AV263" s="12"/>
      <c r="AW263" s="12"/>
      <c r="AX263" s="12"/>
    </row>
    <row r="264" spans="22:50" s="10" customFormat="1" hidden="1" x14ac:dyDescent="0.2">
      <c r="V264" s="17" t="s">
        <v>14</v>
      </c>
      <c r="W264" s="17" t="s">
        <v>61</v>
      </c>
      <c r="X264" s="2">
        <v>201006</v>
      </c>
      <c r="Y264" s="22">
        <v>455</v>
      </c>
      <c r="Z264" s="22">
        <v>219</v>
      </c>
      <c r="AA264" s="3">
        <v>0.48131868131868133</v>
      </c>
      <c r="AB264" s="4">
        <v>0.59438903210016303</v>
      </c>
      <c r="AC264" s="4">
        <v>0.48983391663156295</v>
      </c>
      <c r="AD264" s="4">
        <v>0.69894414756876311</v>
      </c>
      <c r="AE264" s="5" t="s">
        <v>9</v>
      </c>
      <c r="AF264" s="26">
        <v>0.1130703507814817</v>
      </c>
      <c r="AG264" s="25" t="s">
        <v>37</v>
      </c>
      <c r="AH264" s="24">
        <v>79</v>
      </c>
      <c r="AI264" s="23">
        <v>86</v>
      </c>
      <c r="AK264" s="35" t="s">
        <v>24</v>
      </c>
      <c r="AL264" s="34" t="s">
        <v>23</v>
      </c>
      <c r="AM264" s="33"/>
      <c r="AN264" s="32">
        <v>0.05</v>
      </c>
      <c r="AT264" s="12"/>
      <c r="AU264" s="12"/>
      <c r="AV264" s="12"/>
      <c r="AW264" s="12"/>
      <c r="AX264" s="12"/>
    </row>
    <row r="265" spans="22:50" s="10" customFormat="1" hidden="1" x14ac:dyDescent="0.2">
      <c r="V265" s="17" t="s">
        <v>14</v>
      </c>
      <c r="W265" s="17" t="s">
        <v>61</v>
      </c>
      <c r="X265" s="2">
        <v>201009</v>
      </c>
      <c r="Y265" s="22">
        <v>294</v>
      </c>
      <c r="Z265" s="22">
        <v>230</v>
      </c>
      <c r="AA265" s="3">
        <v>0.78231292517006801</v>
      </c>
      <c r="AB265" s="4">
        <v>0.52842865571833209</v>
      </c>
      <c r="AC265" s="4">
        <v>0.41852453643575782</v>
      </c>
      <c r="AD265" s="4">
        <v>0.63833277500090646</v>
      </c>
      <c r="AE265" s="5" t="s">
        <v>9</v>
      </c>
      <c r="AF265" s="26">
        <v>-0.25388426945173592</v>
      </c>
      <c r="AG265" s="25" t="s">
        <v>37</v>
      </c>
      <c r="AH265" s="24">
        <v>79</v>
      </c>
      <c r="AI265" s="23">
        <v>87</v>
      </c>
      <c r="AL265" s="31" t="s">
        <v>22</v>
      </c>
      <c r="AM265" s="31" t="s">
        <v>21</v>
      </c>
      <c r="AN265" s="31" t="s">
        <v>20</v>
      </c>
      <c r="AO265" s="31" t="s">
        <v>19</v>
      </c>
      <c r="AP265" s="31" t="s">
        <v>18</v>
      </c>
      <c r="AQ265" s="31" t="s">
        <v>17</v>
      </c>
      <c r="AR265" s="31" t="s">
        <v>16</v>
      </c>
      <c r="AT265" s="12"/>
      <c r="AU265" s="12"/>
      <c r="AV265" s="12"/>
      <c r="AW265" s="12"/>
      <c r="AX265" s="12"/>
    </row>
    <row r="266" spans="22:50" s="10" customFormat="1" ht="15" hidden="1" x14ac:dyDescent="0.25">
      <c r="V266" s="17" t="s">
        <v>14</v>
      </c>
      <c r="W266" s="17" t="s">
        <v>61</v>
      </c>
      <c r="X266" s="2">
        <v>201012</v>
      </c>
      <c r="Y266" s="22">
        <v>239</v>
      </c>
      <c r="Z266" s="22">
        <v>166</v>
      </c>
      <c r="AA266" s="3">
        <v>0.69456066945606698</v>
      </c>
      <c r="AB266" s="4">
        <v>0.54574300835792755</v>
      </c>
      <c r="AC266" s="4">
        <v>0.42804477585299527</v>
      </c>
      <c r="AD266" s="4">
        <v>0.66344124086285994</v>
      </c>
      <c r="AE266" s="5" t="s">
        <v>9</v>
      </c>
      <c r="AF266" s="26">
        <v>-0.14881766109813943</v>
      </c>
      <c r="AG266" s="25" t="s">
        <v>37</v>
      </c>
      <c r="AH266" s="24">
        <v>79</v>
      </c>
      <c r="AI266" s="23">
        <v>88</v>
      </c>
      <c r="AK266" s="30" t="s">
        <v>15</v>
      </c>
      <c r="AL266" s="29">
        <v>-0.12117185349877813</v>
      </c>
      <c r="AM266" s="29">
        <v>1.7084865154792014E-2</v>
      </c>
      <c r="AN266" s="17">
        <v>4</v>
      </c>
      <c r="AO266" s="17">
        <v>0.37083936261267914</v>
      </c>
      <c r="AP266" s="27">
        <v>0.39103418606018325</v>
      </c>
      <c r="AQ266" s="28">
        <v>-14.184701184462259</v>
      </c>
      <c r="AR266" s="27">
        <v>4.9332893155545673E-3</v>
      </c>
      <c r="AT266" s="12"/>
      <c r="AU266" s="12"/>
      <c r="AV266" s="12"/>
      <c r="AW266" s="12"/>
      <c r="AX266" s="12"/>
    </row>
    <row r="267" spans="22:50" s="10" customFormat="1" ht="15" hidden="1" x14ac:dyDescent="0.25">
      <c r="V267" s="17" t="s">
        <v>14</v>
      </c>
      <c r="W267" s="17" t="s">
        <v>61</v>
      </c>
      <c r="X267" s="2">
        <v>201103</v>
      </c>
      <c r="Y267" s="22">
        <v>201</v>
      </c>
      <c r="Z267" s="22">
        <v>172</v>
      </c>
      <c r="AA267" s="3">
        <v>0.85572139303482586</v>
      </c>
      <c r="AB267" s="4">
        <v>0.55948607997486199</v>
      </c>
      <c r="AC267" s="4">
        <v>0.43490580880502455</v>
      </c>
      <c r="AD267" s="4">
        <v>0.68406635114469949</v>
      </c>
      <c r="AE267" s="5" t="s">
        <v>9</v>
      </c>
      <c r="AF267" s="26">
        <v>-0.29623531305996387</v>
      </c>
      <c r="AG267" s="25" t="s">
        <v>37</v>
      </c>
      <c r="AH267" s="24">
        <v>79</v>
      </c>
      <c r="AI267" s="23">
        <v>89</v>
      </c>
      <c r="AK267" s="30" t="s">
        <v>14</v>
      </c>
      <c r="AL267" s="29">
        <v>-0.11769674433868914</v>
      </c>
      <c r="AM267" s="29">
        <v>8.9201566274151378E-2</v>
      </c>
      <c r="AN267" s="17">
        <v>22</v>
      </c>
      <c r="AO267" s="17">
        <v>0.32385022001579955</v>
      </c>
      <c r="AP267" s="27">
        <v>5.7087722470107937E-3</v>
      </c>
      <c r="AQ267" s="28">
        <v>-6.1887552829447046</v>
      </c>
      <c r="AR267" s="27">
        <v>4.7972225290946037E-6</v>
      </c>
      <c r="AT267" s="12"/>
      <c r="AU267" s="12"/>
      <c r="AV267" s="12"/>
      <c r="AW267" s="12"/>
      <c r="AX267" s="12"/>
    </row>
    <row r="268" spans="22:50" s="10" customFormat="1" hidden="1" x14ac:dyDescent="0.2">
      <c r="V268" s="17" t="s">
        <v>14</v>
      </c>
      <c r="W268" s="17" t="s">
        <v>61</v>
      </c>
      <c r="X268" s="2">
        <v>201106</v>
      </c>
      <c r="Y268" s="22">
        <v>176</v>
      </c>
      <c r="Z268" s="22">
        <v>143</v>
      </c>
      <c r="AA268" s="3">
        <v>0.8125</v>
      </c>
      <c r="AB268" s="4">
        <v>0.6269806194101929</v>
      </c>
      <c r="AC268" s="4">
        <v>0.49283547260573646</v>
      </c>
      <c r="AD268" s="4">
        <v>0.76112576621464945</v>
      </c>
      <c r="AE268" s="5" t="s">
        <v>9</v>
      </c>
      <c r="AF268" s="26">
        <v>-0.1855193805898071</v>
      </c>
      <c r="AG268" s="25" t="s">
        <v>37</v>
      </c>
      <c r="AH268" s="24">
        <v>79</v>
      </c>
      <c r="AI268" s="23">
        <v>90</v>
      </c>
      <c r="AT268" s="12"/>
      <c r="AU268" s="12"/>
      <c r="AV268" s="12"/>
      <c r="AW268" s="12"/>
      <c r="AX268" s="12"/>
    </row>
    <row r="269" spans="22:50" s="10" customFormat="1" hidden="1" x14ac:dyDescent="0.2">
      <c r="V269" s="17" t="s">
        <v>14</v>
      </c>
      <c r="W269" s="17" t="s">
        <v>61</v>
      </c>
      <c r="X269" s="2">
        <v>201109</v>
      </c>
      <c r="Y269" s="22">
        <v>199</v>
      </c>
      <c r="Z269" s="22">
        <v>165</v>
      </c>
      <c r="AA269" s="3">
        <v>0.82914572864321612</v>
      </c>
      <c r="AB269" s="4">
        <v>0.6757888433072986</v>
      </c>
      <c r="AC269" s="4">
        <v>0.54317587320284455</v>
      </c>
      <c r="AD269" s="4">
        <v>0.80840181341175266</v>
      </c>
      <c r="AE269" s="5" t="s">
        <v>9</v>
      </c>
      <c r="AF269" s="26">
        <v>-0.15335688533591751</v>
      </c>
      <c r="AG269" s="25" t="s">
        <v>37</v>
      </c>
      <c r="AH269" s="24">
        <v>79</v>
      </c>
      <c r="AI269" s="23">
        <v>91</v>
      </c>
      <c r="AT269" s="12"/>
      <c r="AU269" s="12"/>
      <c r="AV269" s="12"/>
      <c r="AW269" s="12"/>
      <c r="AX269" s="12"/>
    </row>
    <row r="270" spans="22:50" s="10" customFormat="1" hidden="1" x14ac:dyDescent="0.2">
      <c r="V270" s="17" t="s">
        <v>14</v>
      </c>
      <c r="W270" s="17" t="s">
        <v>61</v>
      </c>
      <c r="X270" s="2">
        <v>201112</v>
      </c>
      <c r="Y270" s="22">
        <v>222</v>
      </c>
      <c r="Z270" s="22">
        <v>183</v>
      </c>
      <c r="AA270" s="3">
        <v>0.82432432432432434</v>
      </c>
      <c r="AB270" s="4">
        <v>0.69010997169288213</v>
      </c>
      <c r="AC270" s="4">
        <v>0.56026662983343645</v>
      </c>
      <c r="AD270" s="4">
        <v>0.81995331355232792</v>
      </c>
      <c r="AE270" s="5" t="s">
        <v>9</v>
      </c>
      <c r="AF270" s="26">
        <v>-0.13421435263144221</v>
      </c>
      <c r="AG270" s="25" t="s">
        <v>37</v>
      </c>
      <c r="AH270" s="24">
        <v>79</v>
      </c>
      <c r="AI270" s="23">
        <v>92</v>
      </c>
      <c r="AT270" s="12"/>
      <c r="AU270" s="12"/>
      <c r="AV270" s="12"/>
      <c r="AW270" s="12"/>
      <c r="AX270" s="12"/>
    </row>
    <row r="271" spans="22:50" s="10" customFormat="1" hidden="1" x14ac:dyDescent="0.2">
      <c r="V271" s="17" t="s">
        <v>14</v>
      </c>
      <c r="W271" s="17" t="s">
        <v>61</v>
      </c>
      <c r="X271" s="2">
        <v>201203</v>
      </c>
      <c r="Y271" s="22">
        <v>151</v>
      </c>
      <c r="Z271" s="22">
        <v>118</v>
      </c>
      <c r="AA271" s="3">
        <v>0.7814569536423841</v>
      </c>
      <c r="AB271" s="4">
        <v>0.69755489357384137</v>
      </c>
      <c r="AC271" s="4">
        <v>0.55453853059055513</v>
      </c>
      <c r="AD271" s="4">
        <v>0.84057125655712772</v>
      </c>
      <c r="AE271" s="5" t="s">
        <v>12</v>
      </c>
      <c r="AF271" s="26">
        <v>-8.3902060068542728E-2</v>
      </c>
      <c r="AG271" s="25" t="s">
        <v>37</v>
      </c>
      <c r="AH271" s="24">
        <v>79</v>
      </c>
      <c r="AI271" s="23">
        <v>93</v>
      </c>
      <c r="AT271" s="12"/>
      <c r="AU271" s="12"/>
      <c r="AV271" s="12"/>
      <c r="AW271" s="12"/>
      <c r="AX271" s="12"/>
    </row>
    <row r="272" spans="22:50" s="10" customFormat="1" hidden="1" x14ac:dyDescent="0.2">
      <c r="V272" s="17" t="s">
        <v>14</v>
      </c>
      <c r="W272" s="17" t="s">
        <v>61</v>
      </c>
      <c r="X272" s="2">
        <v>201206</v>
      </c>
      <c r="Y272" s="22">
        <v>165</v>
      </c>
      <c r="Z272" s="22">
        <v>128</v>
      </c>
      <c r="AA272" s="3">
        <v>0.77575757575757576</v>
      </c>
      <c r="AB272" s="4">
        <v>0.69081436533631924</v>
      </c>
      <c r="AC272" s="4">
        <v>0.55121550259695984</v>
      </c>
      <c r="AD272" s="4">
        <v>0.83041322807567874</v>
      </c>
      <c r="AE272" s="5" t="s">
        <v>12</v>
      </c>
      <c r="AF272" s="26">
        <v>-8.4943210421256521E-2</v>
      </c>
      <c r="AG272" s="25" t="s">
        <v>37</v>
      </c>
      <c r="AH272" s="24">
        <v>79</v>
      </c>
      <c r="AI272" s="23">
        <v>94</v>
      </c>
      <c r="AT272" s="12"/>
      <c r="AU272" s="12"/>
      <c r="AV272" s="12"/>
      <c r="AW272" s="12"/>
      <c r="AX272" s="12"/>
    </row>
    <row r="273" spans="22:50" s="10" customFormat="1" hidden="1" x14ac:dyDescent="0.2">
      <c r="V273" s="17" t="s">
        <v>14</v>
      </c>
      <c r="W273" s="17" t="s">
        <v>61</v>
      </c>
      <c r="X273" s="2">
        <v>201209</v>
      </c>
      <c r="Y273" s="22">
        <v>160</v>
      </c>
      <c r="Z273" s="22">
        <v>144</v>
      </c>
      <c r="AA273" s="3">
        <v>0.9</v>
      </c>
      <c r="AB273" s="4">
        <v>0.68837400323959708</v>
      </c>
      <c r="AC273" s="4">
        <v>0.5477708624256028</v>
      </c>
      <c r="AD273" s="4">
        <v>0.82897714405359146</v>
      </c>
      <c r="AE273" s="5" t="s">
        <v>9</v>
      </c>
      <c r="AF273" s="26">
        <v>-0.21162599676040295</v>
      </c>
      <c r="AG273" s="25" t="s">
        <v>37</v>
      </c>
      <c r="AH273" s="24">
        <v>79</v>
      </c>
      <c r="AI273" s="23">
        <v>95</v>
      </c>
      <c r="AT273" s="12"/>
      <c r="AU273" s="12"/>
      <c r="AV273" s="12"/>
      <c r="AW273" s="12"/>
      <c r="AX273" s="12"/>
    </row>
    <row r="274" spans="22:50" s="10" customFormat="1" hidden="1" x14ac:dyDescent="0.2">
      <c r="V274" s="17" t="s">
        <v>14</v>
      </c>
      <c r="W274" s="17" t="s">
        <v>61</v>
      </c>
      <c r="X274" s="2">
        <v>201212</v>
      </c>
      <c r="Y274" s="22">
        <v>206</v>
      </c>
      <c r="Z274" s="22">
        <v>180</v>
      </c>
      <c r="AA274" s="3">
        <v>0.87378640776699024</v>
      </c>
      <c r="AB274" s="4">
        <v>0.69095484372992411</v>
      </c>
      <c r="AC274" s="4">
        <v>0.55875631902211931</v>
      </c>
      <c r="AD274" s="4">
        <v>0.82315336843772902</v>
      </c>
      <c r="AE274" s="5" t="s">
        <v>9</v>
      </c>
      <c r="AF274" s="26">
        <v>-0.18283156403706613</v>
      </c>
      <c r="AG274" s="25" t="s">
        <v>37</v>
      </c>
      <c r="AH274" s="24">
        <v>79</v>
      </c>
      <c r="AI274" s="23">
        <v>96</v>
      </c>
      <c r="AT274" s="12"/>
      <c r="AU274" s="12"/>
      <c r="AV274" s="12"/>
      <c r="AW274" s="12"/>
      <c r="AX274" s="12"/>
    </row>
    <row r="275" spans="22:50" s="10" customFormat="1" hidden="1" x14ac:dyDescent="0.2">
      <c r="V275" s="17" t="s">
        <v>14</v>
      </c>
      <c r="W275" s="17" t="s">
        <v>61</v>
      </c>
      <c r="X275" s="2">
        <v>201303</v>
      </c>
      <c r="Y275" s="22">
        <v>185</v>
      </c>
      <c r="Z275" s="22">
        <v>165</v>
      </c>
      <c r="AA275" s="3">
        <v>0.89189189189189189</v>
      </c>
      <c r="AB275" s="4">
        <v>0.73235723474781111</v>
      </c>
      <c r="AC275" s="4">
        <v>0.5953243332035888</v>
      </c>
      <c r="AD275" s="4">
        <v>0.86939013629203343</v>
      </c>
      <c r="AE275" s="5" t="s">
        <v>9</v>
      </c>
      <c r="AF275" s="26">
        <v>-0.15953465714408077</v>
      </c>
      <c r="AG275" s="25" t="s">
        <v>37</v>
      </c>
      <c r="AH275" s="24">
        <v>79</v>
      </c>
      <c r="AI275" s="23">
        <v>97</v>
      </c>
      <c r="AT275" s="12"/>
      <c r="AU275" s="12"/>
      <c r="AV275" s="12"/>
      <c r="AW275" s="12"/>
      <c r="AX275" s="12"/>
    </row>
    <row r="276" spans="22:50" s="10" customFormat="1" hidden="1" x14ac:dyDescent="0.2">
      <c r="V276" s="17" t="s">
        <v>14</v>
      </c>
      <c r="W276" s="17" t="s">
        <v>61</v>
      </c>
      <c r="X276" s="2">
        <v>201306</v>
      </c>
      <c r="Y276" s="22">
        <v>197</v>
      </c>
      <c r="Z276" s="22">
        <v>178</v>
      </c>
      <c r="AA276" s="3">
        <v>0.90355329949238583</v>
      </c>
      <c r="AB276" s="4">
        <v>0.74378741252022151</v>
      </c>
      <c r="AC276" s="4">
        <v>0.6084494203997971</v>
      </c>
      <c r="AD276" s="4">
        <v>0.87912540464064604</v>
      </c>
      <c r="AE276" s="5" t="s">
        <v>9</v>
      </c>
      <c r="AF276" s="26">
        <v>-0.15976588697216432</v>
      </c>
      <c r="AG276" s="25" t="s">
        <v>37</v>
      </c>
      <c r="AH276" s="24">
        <v>79</v>
      </c>
      <c r="AI276" s="23">
        <v>98</v>
      </c>
      <c r="AT276" s="12"/>
      <c r="AU276" s="12"/>
      <c r="AV276" s="12"/>
      <c r="AW276" s="12"/>
      <c r="AX276" s="12"/>
    </row>
    <row r="277" spans="22:50" s="10" customFormat="1" hidden="1" x14ac:dyDescent="0.2">
      <c r="V277" s="17" t="s">
        <v>14</v>
      </c>
      <c r="W277" s="17" t="s">
        <v>61</v>
      </c>
      <c r="X277" s="2">
        <v>201309</v>
      </c>
      <c r="Y277" s="22">
        <v>191</v>
      </c>
      <c r="Z277" s="22">
        <v>158</v>
      </c>
      <c r="AA277" s="3">
        <v>0.82722513089005234</v>
      </c>
      <c r="AB277" s="4">
        <v>0.7684356282207917</v>
      </c>
      <c r="AC277" s="4">
        <v>0.63176867480896315</v>
      </c>
      <c r="AD277" s="4">
        <v>0.90510258163262036</v>
      </c>
      <c r="AE277" s="5" t="s">
        <v>12</v>
      </c>
      <c r="AF277" s="26">
        <v>-5.878950266926064E-2</v>
      </c>
      <c r="AG277" s="25" t="s">
        <v>37</v>
      </c>
      <c r="AH277" s="24">
        <v>79</v>
      </c>
      <c r="AI277" s="23">
        <v>99</v>
      </c>
      <c r="AT277" s="12"/>
      <c r="AU277" s="12"/>
      <c r="AV277" s="12"/>
      <c r="AW277" s="12"/>
      <c r="AX277" s="12"/>
    </row>
    <row r="278" spans="22:50" s="10" customFormat="1" hidden="1" x14ac:dyDescent="0.2">
      <c r="V278" s="17" t="s">
        <v>14</v>
      </c>
      <c r="W278" s="17" t="s">
        <v>61</v>
      </c>
      <c r="X278" s="2">
        <v>201312</v>
      </c>
      <c r="Y278" s="22">
        <v>187</v>
      </c>
      <c r="Z278" s="22">
        <v>154</v>
      </c>
      <c r="AA278" s="3">
        <v>0.82352941176470584</v>
      </c>
      <c r="AB278" s="4">
        <v>0.74821876104143759</v>
      </c>
      <c r="AC278" s="4">
        <v>0.61118787813083553</v>
      </c>
      <c r="AD278" s="4">
        <v>0.88524964395203976</v>
      </c>
      <c r="AE278" s="5" t="s">
        <v>12</v>
      </c>
      <c r="AF278" s="26">
        <v>-7.5310650723268258E-2</v>
      </c>
      <c r="AG278" s="25" t="s">
        <v>37</v>
      </c>
      <c r="AH278" s="24">
        <v>79</v>
      </c>
      <c r="AI278" s="23">
        <v>100</v>
      </c>
      <c r="AT278" s="12"/>
      <c r="AU278" s="12"/>
      <c r="AV278" s="12"/>
      <c r="AW278" s="12"/>
      <c r="AX278" s="12"/>
    </row>
    <row r="279" spans="22:50" s="10" customFormat="1" hidden="1" x14ac:dyDescent="0.2">
      <c r="V279" s="17" t="s">
        <v>13</v>
      </c>
      <c r="W279" s="17" t="s">
        <v>61</v>
      </c>
      <c r="X279" s="2">
        <v>201403</v>
      </c>
      <c r="Y279" s="22">
        <v>158</v>
      </c>
      <c r="Z279" s="22">
        <v>135</v>
      </c>
      <c r="AA279" s="3">
        <v>0.85443037974683544</v>
      </c>
      <c r="AB279" s="4">
        <v>0.7528232222189678</v>
      </c>
      <c r="AC279" s="4">
        <v>0.61027888331795521</v>
      </c>
      <c r="AD279" s="4">
        <v>0.8953675611199805</v>
      </c>
      <c r="AE279" s="5" t="s">
        <v>12</v>
      </c>
      <c r="AF279" s="26">
        <v>-0.10160715752786764</v>
      </c>
      <c r="AG279" s="25" t="s">
        <v>37</v>
      </c>
      <c r="AH279" s="24">
        <v>79</v>
      </c>
      <c r="AI279" s="23">
        <v>101</v>
      </c>
      <c r="AT279" s="12"/>
      <c r="AU279" s="12"/>
      <c r="AV279" s="12"/>
      <c r="AW279" s="12"/>
      <c r="AX279" s="12"/>
    </row>
    <row r="280" spans="22:50" s="10" customFormat="1" hidden="1" x14ac:dyDescent="0.2">
      <c r="V280" s="17" t="s">
        <v>13</v>
      </c>
      <c r="W280" s="17" t="s">
        <v>61</v>
      </c>
      <c r="X280" s="2">
        <v>201406</v>
      </c>
      <c r="Y280" s="22">
        <v>135</v>
      </c>
      <c r="Z280" s="22">
        <v>117</v>
      </c>
      <c r="AA280" s="3">
        <v>0.8666666666666667</v>
      </c>
      <c r="AB280" s="4">
        <v>0.73926349640827604</v>
      </c>
      <c r="AC280" s="4">
        <v>0.59127747950665888</v>
      </c>
      <c r="AD280" s="4">
        <v>0.88724951330989332</v>
      </c>
      <c r="AE280" s="5" t="s">
        <v>12</v>
      </c>
      <c r="AF280" s="26">
        <v>-0.12740317025839065</v>
      </c>
      <c r="AG280" s="25" t="s">
        <v>37</v>
      </c>
      <c r="AH280" s="24">
        <v>79</v>
      </c>
      <c r="AI280" s="23">
        <v>102</v>
      </c>
      <c r="AT280" s="12"/>
      <c r="AU280" s="12"/>
      <c r="AV280" s="12"/>
      <c r="AW280" s="12"/>
      <c r="AX280" s="12"/>
    </row>
    <row r="281" spans="22:50" s="10" customFormat="1" hidden="1" x14ac:dyDescent="0.2">
      <c r="V281" s="17" t="s">
        <v>13</v>
      </c>
      <c r="W281" s="17" t="s">
        <v>61</v>
      </c>
      <c r="X281" s="2">
        <v>201409</v>
      </c>
      <c r="Y281" s="22">
        <v>163</v>
      </c>
      <c r="Z281" s="22">
        <v>142</v>
      </c>
      <c r="AA281" s="3">
        <v>0.87116564417177911</v>
      </c>
      <c r="AB281" s="4">
        <v>0.72981448262229576</v>
      </c>
      <c r="AC281" s="4">
        <v>0.5886633064592649</v>
      </c>
      <c r="AD281" s="4">
        <v>0.87096565878532672</v>
      </c>
      <c r="AE281" s="5" t="s">
        <v>9</v>
      </c>
      <c r="AF281" s="26">
        <v>-0.14135116154948335</v>
      </c>
      <c r="AG281" s="25" t="s">
        <v>37</v>
      </c>
      <c r="AH281" s="24">
        <v>79</v>
      </c>
      <c r="AI281" s="23">
        <v>103</v>
      </c>
      <c r="AT281" s="12"/>
      <c r="AU281" s="12"/>
      <c r="AV281" s="12"/>
      <c r="AW281" s="12"/>
      <c r="AX281" s="12"/>
    </row>
    <row r="282" spans="22:50" s="10" customFormat="1" hidden="1" x14ac:dyDescent="0.2">
      <c r="V282" s="17" t="s">
        <v>13</v>
      </c>
      <c r="W282" s="17" t="s">
        <v>61</v>
      </c>
      <c r="X282" s="2">
        <v>201412</v>
      </c>
      <c r="Y282" s="22">
        <v>189</v>
      </c>
      <c r="Z282" s="22">
        <v>156</v>
      </c>
      <c r="AA282" s="3">
        <v>0.82539682539682535</v>
      </c>
      <c r="AB282" s="4">
        <v>0.71107090073745449</v>
      </c>
      <c r="AC282" s="4">
        <v>0.57534346393955971</v>
      </c>
      <c r="AD282" s="4">
        <v>0.84679833753534939</v>
      </c>
      <c r="AE282" s="5" t="s">
        <v>12</v>
      </c>
      <c r="AF282" s="21">
        <v>-0.11432592465937086</v>
      </c>
      <c r="AG282" s="20" t="s">
        <v>37</v>
      </c>
      <c r="AH282" s="19">
        <v>79</v>
      </c>
      <c r="AI282" s="18">
        <v>104</v>
      </c>
      <c r="AT282" s="12"/>
      <c r="AU282" s="12"/>
      <c r="AV282" s="12"/>
      <c r="AW282" s="12"/>
      <c r="AX282" s="12"/>
    </row>
    <row r="283" spans="22:50" s="10" customFormat="1" hidden="1" x14ac:dyDescent="0.2">
      <c r="V283" s="17"/>
      <c r="W283" s="17" t="s">
        <v>61</v>
      </c>
      <c r="X283" s="16" t="s">
        <v>10</v>
      </c>
      <c r="Y283" s="15">
        <v>8770</v>
      </c>
      <c r="Z283" s="15">
        <v>7031</v>
      </c>
      <c r="AA283" s="14">
        <v>0.80171037628278219</v>
      </c>
      <c r="AB283" s="13">
        <v>0.70506679272708284</v>
      </c>
      <c r="AC283" s="13">
        <v>0.62501622705029158</v>
      </c>
      <c r="AD283" s="13">
        <v>0.7851173584038742</v>
      </c>
      <c r="AE283" s="9" t="s">
        <v>9</v>
      </c>
      <c r="AF283" s="12"/>
      <c r="AT283" s="12"/>
      <c r="AU283" s="12"/>
      <c r="AV283" s="12"/>
      <c r="AW283" s="12"/>
      <c r="AX283" s="12"/>
    </row>
    <row r="284" spans="22:50" s="10" customFormat="1" hidden="1" x14ac:dyDescent="0.2">
      <c r="V284" s="31" t="s">
        <v>35</v>
      </c>
      <c r="W284" s="31" t="s">
        <v>34</v>
      </c>
      <c r="X284" s="44" t="s">
        <v>60</v>
      </c>
      <c r="Y284" s="43"/>
      <c r="Z284" s="43"/>
      <c r="AA284" s="43"/>
      <c r="AB284" s="43"/>
      <c r="AC284" s="42" t="s">
        <v>33</v>
      </c>
      <c r="AD284" s="42"/>
      <c r="AE284" s="42"/>
      <c r="AF284" s="12"/>
      <c r="AG284" s="12"/>
      <c r="AH284" s="12"/>
      <c r="AI284" s="12"/>
      <c r="AJ284" s="12"/>
      <c r="AK284" s="12"/>
      <c r="AL284" s="12"/>
      <c r="AM284" s="12"/>
      <c r="AN284" s="12"/>
      <c r="AO284" s="12"/>
      <c r="AP284" s="12"/>
      <c r="AQ284" s="12"/>
      <c r="AR284" s="12"/>
      <c r="AS284" s="12"/>
      <c r="AT284" s="12"/>
      <c r="AU284" s="12"/>
      <c r="AV284" s="12"/>
      <c r="AW284" s="12"/>
      <c r="AX284" s="12"/>
    </row>
    <row r="285" spans="22:50" s="10" customFormat="1" ht="25.5" hidden="1" x14ac:dyDescent="0.2">
      <c r="V285" s="17"/>
      <c r="W285" s="17" t="s">
        <v>60</v>
      </c>
      <c r="X285" s="31" t="s">
        <v>0</v>
      </c>
      <c r="Y285" s="31" t="s">
        <v>1</v>
      </c>
      <c r="Z285" s="31" t="s">
        <v>2</v>
      </c>
      <c r="AA285" s="31" t="s">
        <v>3</v>
      </c>
      <c r="AB285" s="31" t="s">
        <v>4</v>
      </c>
      <c r="AC285" s="31" t="s">
        <v>5</v>
      </c>
      <c r="AD285" s="31" t="s">
        <v>6</v>
      </c>
      <c r="AE285" s="41" t="s">
        <v>7</v>
      </c>
      <c r="AF285" s="31" t="s">
        <v>32</v>
      </c>
      <c r="AG285" s="12"/>
      <c r="AH285" s="12"/>
      <c r="AI285" s="12"/>
      <c r="AP285" s="40"/>
      <c r="AT285" s="12"/>
      <c r="AU285" s="12"/>
      <c r="AV285" s="12"/>
      <c r="AW285" s="12"/>
      <c r="AX285" s="12"/>
    </row>
    <row r="286" spans="22:50" s="10" customFormat="1" hidden="1" x14ac:dyDescent="0.2">
      <c r="V286" s="17" t="s">
        <v>14</v>
      </c>
      <c r="W286" s="17" t="s">
        <v>60</v>
      </c>
      <c r="X286" s="2">
        <v>200809</v>
      </c>
      <c r="Y286" s="22">
        <v>8246</v>
      </c>
      <c r="Z286" s="22">
        <v>3840</v>
      </c>
      <c r="AA286" s="3">
        <v>0.46568032985690033</v>
      </c>
      <c r="AB286" s="4">
        <v>0.75664442712044655</v>
      </c>
      <c r="AC286" s="4">
        <v>0.67171823571596978</v>
      </c>
      <c r="AD286" s="4">
        <v>0.84157061852492343</v>
      </c>
      <c r="AE286" s="5" t="s">
        <v>9</v>
      </c>
      <c r="AF286" s="39">
        <v>0.29096409726354622</v>
      </c>
      <c r="AG286" s="25"/>
      <c r="AH286" s="24"/>
      <c r="AI286" s="23"/>
      <c r="AK286" s="35" t="s">
        <v>31</v>
      </c>
      <c r="AT286" s="12"/>
      <c r="AU286" s="12"/>
      <c r="AV286" s="12"/>
      <c r="AW286" s="12"/>
      <c r="AX286" s="12"/>
    </row>
    <row r="287" spans="22:50" s="10" customFormat="1" hidden="1" x14ac:dyDescent="0.2">
      <c r="V287" s="17" t="s">
        <v>14</v>
      </c>
      <c r="W287" s="17" t="s">
        <v>60</v>
      </c>
      <c r="X287" s="2">
        <v>200812</v>
      </c>
      <c r="Y287" s="22">
        <v>6360</v>
      </c>
      <c r="Z287" s="22">
        <v>3562</v>
      </c>
      <c r="AA287" s="3">
        <v>0.56006289308176105</v>
      </c>
      <c r="AB287" s="4">
        <v>0.56000184184460555</v>
      </c>
      <c r="AC287" s="4">
        <v>0.49180222342513497</v>
      </c>
      <c r="AD287" s="4">
        <v>0.62820146026407619</v>
      </c>
      <c r="AE287" s="5" t="s">
        <v>12</v>
      </c>
      <c r="AF287" s="26">
        <v>-6.1051237155496096E-5</v>
      </c>
      <c r="AG287" s="25"/>
      <c r="AH287" s="24"/>
      <c r="AI287" s="23"/>
      <c r="AL287" s="34" t="s">
        <v>23</v>
      </c>
      <c r="AM287" s="33"/>
      <c r="AN287" s="32">
        <v>0.05</v>
      </c>
      <c r="AT287" s="12"/>
      <c r="AU287" s="12"/>
      <c r="AV287" s="12"/>
      <c r="AW287" s="12"/>
      <c r="AX287" s="12"/>
    </row>
    <row r="288" spans="22:50" s="10" customFormat="1" hidden="1" x14ac:dyDescent="0.2">
      <c r="V288" s="17" t="s">
        <v>14</v>
      </c>
      <c r="W288" s="17" t="s">
        <v>60</v>
      </c>
      <c r="X288" s="2">
        <v>200903</v>
      </c>
      <c r="Y288" s="22">
        <v>4351</v>
      </c>
      <c r="Z288" s="22">
        <v>2662</v>
      </c>
      <c r="AA288" s="3">
        <v>0.61181337623534815</v>
      </c>
      <c r="AB288" s="4">
        <v>0.58002423773279366</v>
      </c>
      <c r="AC288" s="4">
        <v>0.50735658884501567</v>
      </c>
      <c r="AD288" s="4">
        <v>0.65269188662057176</v>
      </c>
      <c r="AE288" s="5" t="s">
        <v>12</v>
      </c>
      <c r="AF288" s="26">
        <v>-3.1789138502554493E-2</v>
      </c>
      <c r="AG288" s="25"/>
      <c r="AH288" s="24"/>
      <c r="AI288" s="23"/>
      <c r="AL288" s="31" t="s">
        <v>30</v>
      </c>
      <c r="AM288" s="31" t="s">
        <v>29</v>
      </c>
      <c r="AN288" s="31" t="s">
        <v>28</v>
      </c>
      <c r="AO288" s="31" t="s">
        <v>27</v>
      </c>
      <c r="AT288" s="12"/>
      <c r="AU288" s="12"/>
      <c r="AV288" s="12"/>
      <c r="AW288" s="12"/>
      <c r="AX288" s="12"/>
    </row>
    <row r="289" spans="22:50" s="10" customFormat="1" hidden="1" x14ac:dyDescent="0.2">
      <c r="V289" s="17" t="s">
        <v>14</v>
      </c>
      <c r="W289" s="17" t="s">
        <v>60</v>
      </c>
      <c r="X289" s="2">
        <v>200906</v>
      </c>
      <c r="Y289" s="22">
        <v>3491</v>
      </c>
      <c r="Z289" s="22">
        <v>2263</v>
      </c>
      <c r="AA289" s="3">
        <v>0.64823832712689777</v>
      </c>
      <c r="AB289" s="4">
        <v>0.59446377194388722</v>
      </c>
      <c r="AC289" s="4">
        <v>0.51873003489873348</v>
      </c>
      <c r="AD289" s="4">
        <v>0.67019750898904096</v>
      </c>
      <c r="AE289" s="5" t="s">
        <v>12</v>
      </c>
      <c r="AF289" s="26">
        <v>-5.3774555183010553E-2</v>
      </c>
      <c r="AG289" s="25"/>
      <c r="AH289" s="24"/>
      <c r="AI289" s="23"/>
      <c r="AK289" s="30" t="s">
        <v>15</v>
      </c>
      <c r="AL289" s="37">
        <v>4</v>
      </c>
      <c r="AM289" s="38">
        <v>2</v>
      </c>
      <c r="AN289" s="37">
        <v>4</v>
      </c>
      <c r="AO289" s="36" t="s">
        <v>25</v>
      </c>
      <c r="AT289" s="12"/>
      <c r="AU289" s="12"/>
      <c r="AV289" s="12"/>
      <c r="AW289" s="12"/>
      <c r="AX289" s="12"/>
    </row>
    <row r="290" spans="22:50" s="10" customFormat="1" hidden="1" x14ac:dyDescent="0.2">
      <c r="V290" s="17" t="s">
        <v>14</v>
      </c>
      <c r="W290" s="17" t="s">
        <v>60</v>
      </c>
      <c r="X290" s="2">
        <v>200909</v>
      </c>
      <c r="Y290" s="22">
        <v>3576</v>
      </c>
      <c r="Z290" s="22">
        <v>1976</v>
      </c>
      <c r="AA290" s="3">
        <v>0.55257270693512306</v>
      </c>
      <c r="AB290" s="4">
        <v>0.56889533566470507</v>
      </c>
      <c r="AC290" s="4">
        <v>0.49577436835383892</v>
      </c>
      <c r="AD290" s="4">
        <v>0.64201630297557122</v>
      </c>
      <c r="AE290" s="5" t="s">
        <v>12</v>
      </c>
      <c r="AF290" s="26">
        <v>1.6322628729582012E-2</v>
      </c>
      <c r="AG290" s="25"/>
      <c r="AH290" s="24"/>
      <c r="AI290" s="23"/>
      <c r="AK290" s="30" t="s">
        <v>14</v>
      </c>
      <c r="AL290" s="37">
        <v>22</v>
      </c>
      <c r="AM290" s="38">
        <v>5</v>
      </c>
      <c r="AN290" s="37">
        <v>13</v>
      </c>
      <c r="AO290" s="36" t="s">
        <v>25</v>
      </c>
      <c r="AT290" s="12"/>
      <c r="AU290" s="12"/>
      <c r="AV290" s="12"/>
      <c r="AW290" s="12"/>
      <c r="AX290" s="12"/>
    </row>
    <row r="291" spans="22:50" s="10" customFormat="1" hidden="1" x14ac:dyDescent="0.2">
      <c r="V291" s="17" t="s">
        <v>14</v>
      </c>
      <c r="W291" s="17" t="s">
        <v>60</v>
      </c>
      <c r="X291" s="2">
        <v>200912</v>
      </c>
      <c r="Y291" s="22">
        <v>3475</v>
      </c>
      <c r="Z291" s="22">
        <v>1473</v>
      </c>
      <c r="AA291" s="3">
        <v>0.42388489208633096</v>
      </c>
      <c r="AB291" s="4">
        <v>0.4980334215904334</v>
      </c>
      <c r="AC291" s="4">
        <v>0.43160601047516611</v>
      </c>
      <c r="AD291" s="4">
        <v>0.56446083270570069</v>
      </c>
      <c r="AE291" s="5" t="s">
        <v>9</v>
      </c>
      <c r="AF291" s="26">
        <v>7.4148529504102445E-2</v>
      </c>
      <c r="AG291" s="25"/>
      <c r="AH291" s="24"/>
      <c r="AI291" s="23"/>
      <c r="AT291" s="12"/>
      <c r="AU291" s="12"/>
      <c r="AV291" s="12"/>
      <c r="AW291" s="12"/>
      <c r="AX291" s="12"/>
    </row>
    <row r="292" spans="22:50" s="10" customFormat="1" hidden="1" x14ac:dyDescent="0.2">
      <c r="V292" s="17" t="s">
        <v>14</v>
      </c>
      <c r="W292" s="17" t="s">
        <v>60</v>
      </c>
      <c r="X292" s="2">
        <v>201003</v>
      </c>
      <c r="Y292" s="22">
        <v>3122</v>
      </c>
      <c r="Z292" s="22">
        <v>1197</v>
      </c>
      <c r="AA292" s="3">
        <v>0.38340807174887892</v>
      </c>
      <c r="AB292" s="4">
        <v>0.43350598873929547</v>
      </c>
      <c r="AC292" s="4">
        <v>0.3727723048601802</v>
      </c>
      <c r="AD292" s="4">
        <v>0.49423967261841073</v>
      </c>
      <c r="AE292" s="5" t="s">
        <v>12</v>
      </c>
      <c r="AF292" s="26">
        <v>5.0097916990416547E-2</v>
      </c>
      <c r="AG292" s="25"/>
      <c r="AH292" s="24"/>
      <c r="AI292" s="23"/>
      <c r="AT292" s="12"/>
      <c r="AU292" s="12"/>
      <c r="AV292" s="12"/>
      <c r="AW292" s="12"/>
      <c r="AX292" s="12"/>
    </row>
    <row r="293" spans="22:50" s="10" customFormat="1" hidden="1" x14ac:dyDescent="0.2">
      <c r="V293" s="17" t="s">
        <v>14</v>
      </c>
      <c r="W293" s="17" t="s">
        <v>60</v>
      </c>
      <c r="X293" s="2">
        <v>201006</v>
      </c>
      <c r="Y293" s="22">
        <v>2858</v>
      </c>
      <c r="Z293" s="22">
        <v>1022</v>
      </c>
      <c r="AA293" s="3">
        <v>0.35759272218334498</v>
      </c>
      <c r="AB293" s="4">
        <v>0.40087849586075047</v>
      </c>
      <c r="AC293" s="4">
        <v>0.3428234292826991</v>
      </c>
      <c r="AD293" s="4">
        <v>0.4589335624388019</v>
      </c>
      <c r="AE293" s="5" t="s">
        <v>12</v>
      </c>
      <c r="AF293" s="26">
        <v>4.3285773677405492E-2</v>
      </c>
      <c r="AG293" s="25"/>
      <c r="AH293" s="24"/>
      <c r="AI293" s="23"/>
      <c r="AK293" s="35" t="s">
        <v>24</v>
      </c>
      <c r="AL293" s="34" t="s">
        <v>23</v>
      </c>
      <c r="AM293" s="33"/>
      <c r="AN293" s="32">
        <v>0.05</v>
      </c>
      <c r="AT293" s="12"/>
      <c r="AU293" s="12"/>
      <c r="AV293" s="12"/>
      <c r="AW293" s="12"/>
      <c r="AX293" s="12"/>
    </row>
    <row r="294" spans="22:50" s="10" customFormat="1" hidden="1" x14ac:dyDescent="0.2">
      <c r="V294" s="17" t="s">
        <v>14</v>
      </c>
      <c r="W294" s="17" t="s">
        <v>60</v>
      </c>
      <c r="X294" s="2">
        <v>201009</v>
      </c>
      <c r="Y294" s="22">
        <v>1787</v>
      </c>
      <c r="Z294" s="22">
        <v>916</v>
      </c>
      <c r="AA294" s="3">
        <v>0.51259093452714044</v>
      </c>
      <c r="AB294" s="4">
        <v>0.33546698745958298</v>
      </c>
      <c r="AC294" s="4">
        <v>0.28002911791562934</v>
      </c>
      <c r="AD294" s="4">
        <v>0.39090485700353667</v>
      </c>
      <c r="AE294" s="5" t="s">
        <v>9</v>
      </c>
      <c r="AF294" s="26">
        <v>-0.17712394706755746</v>
      </c>
      <c r="AG294" s="25"/>
      <c r="AH294" s="24"/>
      <c r="AI294" s="23"/>
      <c r="AL294" s="31" t="s">
        <v>22</v>
      </c>
      <c r="AM294" s="31" t="s">
        <v>21</v>
      </c>
      <c r="AN294" s="31" t="s">
        <v>20</v>
      </c>
      <c r="AO294" s="31" t="s">
        <v>19</v>
      </c>
      <c r="AP294" s="31" t="s">
        <v>18</v>
      </c>
      <c r="AQ294" s="31" t="s">
        <v>17</v>
      </c>
      <c r="AR294" s="31" t="s">
        <v>16</v>
      </c>
      <c r="AT294" s="12"/>
      <c r="AU294" s="12"/>
      <c r="AV294" s="12"/>
      <c r="AW294" s="12"/>
      <c r="AX294" s="12"/>
    </row>
    <row r="295" spans="22:50" s="10" customFormat="1" ht="15" hidden="1" x14ac:dyDescent="0.25">
      <c r="V295" s="17" t="s">
        <v>14</v>
      </c>
      <c r="W295" s="17" t="s">
        <v>60</v>
      </c>
      <c r="X295" s="2">
        <v>201012</v>
      </c>
      <c r="Y295" s="22">
        <v>2032</v>
      </c>
      <c r="Z295" s="22">
        <v>819</v>
      </c>
      <c r="AA295" s="3">
        <v>0.40305118110236221</v>
      </c>
      <c r="AB295" s="4">
        <v>0.32726521788653112</v>
      </c>
      <c r="AC295" s="4">
        <v>0.27413738372113911</v>
      </c>
      <c r="AD295" s="4">
        <v>0.3803930520519232</v>
      </c>
      <c r="AE295" s="5" t="s">
        <v>9</v>
      </c>
      <c r="AF295" s="26">
        <v>-7.5785963215831087E-2</v>
      </c>
      <c r="AG295" s="25"/>
      <c r="AH295" s="24"/>
      <c r="AI295" s="23"/>
      <c r="AK295" s="30" t="s">
        <v>15</v>
      </c>
      <c r="AL295" s="29">
        <v>-7.9366207986070247E-2</v>
      </c>
      <c r="AM295" s="29">
        <v>1.1319601049246588E-2</v>
      </c>
      <c r="AN295" s="17">
        <v>4</v>
      </c>
      <c r="AO295" s="17">
        <v>0.92529425065015936</v>
      </c>
      <c r="AP295" s="27">
        <v>3.80778354458194E-2</v>
      </c>
      <c r="AQ295" s="28">
        <v>-14.022792436020122</v>
      </c>
      <c r="AR295" s="27">
        <v>5.047001646817189E-3</v>
      </c>
      <c r="AT295" s="12"/>
      <c r="AU295" s="12"/>
      <c r="AV295" s="12"/>
      <c r="AW295" s="12"/>
      <c r="AX295" s="12"/>
    </row>
    <row r="296" spans="22:50" s="10" customFormat="1" ht="15" hidden="1" x14ac:dyDescent="0.25">
      <c r="V296" s="17" t="s">
        <v>14</v>
      </c>
      <c r="W296" s="17" t="s">
        <v>60</v>
      </c>
      <c r="X296" s="2">
        <v>201103</v>
      </c>
      <c r="Y296" s="22">
        <v>1702</v>
      </c>
      <c r="Z296" s="22">
        <v>702</v>
      </c>
      <c r="AA296" s="3">
        <v>0.41245593419506466</v>
      </c>
      <c r="AB296" s="4">
        <v>0.30037701911502279</v>
      </c>
      <c r="AC296" s="4">
        <v>0.24856052967586173</v>
      </c>
      <c r="AD296" s="4">
        <v>0.35219350855418385</v>
      </c>
      <c r="AE296" s="5" t="s">
        <v>9</v>
      </c>
      <c r="AF296" s="26">
        <v>-0.11207891508004186</v>
      </c>
      <c r="AG296" s="25"/>
      <c r="AH296" s="24"/>
      <c r="AI296" s="23"/>
      <c r="AK296" s="30" t="s">
        <v>14</v>
      </c>
      <c r="AL296" s="29">
        <v>-4.4250272042107915E-2</v>
      </c>
      <c r="AM296" s="29">
        <v>9.8780507895558076E-2</v>
      </c>
      <c r="AN296" s="17">
        <v>22</v>
      </c>
      <c r="AO296" s="17">
        <v>0.35643769169621947</v>
      </c>
      <c r="AP296" s="27">
        <v>3.3519675630749564E-3</v>
      </c>
      <c r="AQ296" s="28">
        <v>-2.1011450313884263</v>
      </c>
      <c r="AR296" s="27">
        <v>4.8506353368554148E-2</v>
      </c>
      <c r="AT296" s="12"/>
      <c r="AU296" s="12"/>
      <c r="AV296" s="12"/>
      <c r="AW296" s="12"/>
      <c r="AX296" s="12"/>
    </row>
    <row r="297" spans="22:50" s="10" customFormat="1" hidden="1" x14ac:dyDescent="0.2">
      <c r="V297" s="17" t="s">
        <v>14</v>
      </c>
      <c r="W297" s="17" t="s">
        <v>60</v>
      </c>
      <c r="X297" s="2">
        <v>201106</v>
      </c>
      <c r="Y297" s="22">
        <v>1584</v>
      </c>
      <c r="Z297" s="22">
        <v>664</v>
      </c>
      <c r="AA297" s="3">
        <v>0.41919191919191917</v>
      </c>
      <c r="AB297" s="4">
        <v>0.32279944297880375</v>
      </c>
      <c r="AC297" s="4">
        <v>0.26749471577552025</v>
      </c>
      <c r="AD297" s="4">
        <v>0.37810417018208725</v>
      </c>
      <c r="AE297" s="5" t="s">
        <v>9</v>
      </c>
      <c r="AF297" s="26">
        <v>-9.6392476213115419E-2</v>
      </c>
      <c r="AG297" s="25"/>
      <c r="AH297" s="24"/>
      <c r="AI297" s="23"/>
      <c r="AT297" s="12"/>
      <c r="AU297" s="12"/>
      <c r="AV297" s="12"/>
      <c r="AW297" s="12"/>
      <c r="AX297" s="12"/>
    </row>
    <row r="298" spans="22:50" s="10" customFormat="1" hidden="1" x14ac:dyDescent="0.2">
      <c r="V298" s="17" t="s">
        <v>14</v>
      </c>
      <c r="W298" s="17" t="s">
        <v>60</v>
      </c>
      <c r="X298" s="2">
        <v>201109</v>
      </c>
      <c r="Y298" s="22">
        <v>1583</v>
      </c>
      <c r="Z298" s="22">
        <v>683</v>
      </c>
      <c r="AA298" s="3">
        <v>0.43145925457991158</v>
      </c>
      <c r="AB298" s="4">
        <v>0.33806329072977565</v>
      </c>
      <c r="AC298" s="4">
        <v>0.28095379859152064</v>
      </c>
      <c r="AD298" s="4">
        <v>0.3951727828680307</v>
      </c>
      <c r="AE298" s="5" t="s">
        <v>9</v>
      </c>
      <c r="AF298" s="26">
        <v>-9.3395963850135932E-2</v>
      </c>
      <c r="AG298" s="25"/>
      <c r="AH298" s="24"/>
      <c r="AI298" s="23"/>
      <c r="AT298" s="12"/>
      <c r="AU298" s="12"/>
      <c r="AV298" s="12"/>
      <c r="AW298" s="12"/>
      <c r="AX298" s="12"/>
    </row>
    <row r="299" spans="22:50" s="10" customFormat="1" hidden="1" x14ac:dyDescent="0.2">
      <c r="V299" s="17" t="s">
        <v>14</v>
      </c>
      <c r="W299" s="17" t="s">
        <v>60</v>
      </c>
      <c r="X299" s="2">
        <v>201112</v>
      </c>
      <c r="Y299" s="22">
        <v>1679</v>
      </c>
      <c r="Z299" s="22">
        <v>679</v>
      </c>
      <c r="AA299" s="3">
        <v>0.40440738534842169</v>
      </c>
      <c r="AB299" s="4">
        <v>0.34945352182468892</v>
      </c>
      <c r="AC299" s="4">
        <v>0.29170177585309737</v>
      </c>
      <c r="AD299" s="4">
        <v>0.40720526779628052</v>
      </c>
      <c r="AE299" s="5" t="s">
        <v>12</v>
      </c>
      <c r="AF299" s="26">
        <v>-5.4953863523732771E-2</v>
      </c>
      <c r="AG299" s="25"/>
      <c r="AH299" s="24"/>
      <c r="AI299" s="23"/>
      <c r="AT299" s="12"/>
      <c r="AU299" s="12"/>
      <c r="AV299" s="12"/>
      <c r="AW299" s="12"/>
      <c r="AX299" s="12"/>
    </row>
    <row r="300" spans="22:50" s="10" customFormat="1" hidden="1" x14ac:dyDescent="0.2">
      <c r="V300" s="17" t="s">
        <v>14</v>
      </c>
      <c r="W300" s="17" t="s">
        <v>60</v>
      </c>
      <c r="X300" s="2">
        <v>201203</v>
      </c>
      <c r="Y300" s="22">
        <v>1512</v>
      </c>
      <c r="Z300" s="22">
        <v>584</v>
      </c>
      <c r="AA300" s="3">
        <v>0.38624338624338622</v>
      </c>
      <c r="AB300" s="4">
        <v>0.33518560989159946</v>
      </c>
      <c r="AC300" s="4">
        <v>0.2778731789401464</v>
      </c>
      <c r="AD300" s="4">
        <v>0.39249804084305251</v>
      </c>
      <c r="AE300" s="5" t="s">
        <v>12</v>
      </c>
      <c r="AF300" s="26">
        <v>-5.1057776351786766E-2</v>
      </c>
      <c r="AG300" s="25"/>
      <c r="AH300" s="24"/>
      <c r="AI300" s="23"/>
      <c r="AT300" s="12"/>
      <c r="AU300" s="12"/>
      <c r="AV300" s="12"/>
      <c r="AW300" s="12"/>
      <c r="AX300" s="12"/>
    </row>
    <row r="301" spans="22:50" s="10" customFormat="1" hidden="1" x14ac:dyDescent="0.2">
      <c r="V301" s="17" t="s">
        <v>14</v>
      </c>
      <c r="W301" s="17" t="s">
        <v>60</v>
      </c>
      <c r="X301" s="2">
        <v>201206</v>
      </c>
      <c r="Y301" s="22">
        <v>1664</v>
      </c>
      <c r="Z301" s="22">
        <v>652</v>
      </c>
      <c r="AA301" s="3">
        <v>0.39182692307692307</v>
      </c>
      <c r="AB301" s="4">
        <v>0.32245553608926208</v>
      </c>
      <c r="AC301" s="4">
        <v>0.26775176674635931</v>
      </c>
      <c r="AD301" s="4">
        <v>0.3771593054321648</v>
      </c>
      <c r="AE301" s="5" t="s">
        <v>9</v>
      </c>
      <c r="AF301" s="26">
        <v>-6.9371386987660988E-2</v>
      </c>
      <c r="AG301" s="25"/>
      <c r="AH301" s="24"/>
      <c r="AI301" s="23"/>
      <c r="AT301" s="12"/>
      <c r="AU301" s="12"/>
      <c r="AV301" s="12"/>
      <c r="AW301" s="12"/>
      <c r="AX301" s="12"/>
    </row>
    <row r="302" spans="22:50" s="10" customFormat="1" hidden="1" x14ac:dyDescent="0.2">
      <c r="V302" s="17" t="s">
        <v>14</v>
      </c>
      <c r="W302" s="17" t="s">
        <v>60</v>
      </c>
      <c r="X302" s="2">
        <v>201209</v>
      </c>
      <c r="Y302" s="22">
        <v>1767</v>
      </c>
      <c r="Z302" s="22">
        <v>758</v>
      </c>
      <c r="AA302" s="3">
        <v>0.42897566496887379</v>
      </c>
      <c r="AB302" s="4">
        <v>0.30493013168143079</v>
      </c>
      <c r="AC302" s="4">
        <v>0.25297145990994396</v>
      </c>
      <c r="AD302" s="4">
        <v>0.35688880345291768</v>
      </c>
      <c r="AE302" s="5" t="s">
        <v>9</v>
      </c>
      <c r="AF302" s="26">
        <v>-0.124045533287443</v>
      </c>
      <c r="AG302" s="25"/>
      <c r="AH302" s="24"/>
      <c r="AI302" s="23"/>
      <c r="AT302" s="12"/>
      <c r="AU302" s="12"/>
      <c r="AV302" s="12"/>
      <c r="AW302" s="12"/>
      <c r="AX302" s="12"/>
    </row>
    <row r="303" spans="22:50" s="10" customFormat="1" hidden="1" x14ac:dyDescent="0.2">
      <c r="V303" s="17" t="s">
        <v>14</v>
      </c>
      <c r="W303" s="17" t="s">
        <v>60</v>
      </c>
      <c r="X303" s="2">
        <v>201212</v>
      </c>
      <c r="Y303" s="22">
        <v>1900</v>
      </c>
      <c r="Z303" s="22">
        <v>824</v>
      </c>
      <c r="AA303" s="3">
        <v>0.43368421052631578</v>
      </c>
      <c r="AB303" s="4">
        <v>0.31284953631473655</v>
      </c>
      <c r="AC303" s="4">
        <v>0.26071655522784404</v>
      </c>
      <c r="AD303" s="4">
        <v>0.36498251740162913</v>
      </c>
      <c r="AE303" s="5" t="s">
        <v>9</v>
      </c>
      <c r="AF303" s="26">
        <v>-0.12083467421157923</v>
      </c>
      <c r="AG303" s="25"/>
      <c r="AH303" s="24"/>
      <c r="AI303" s="23"/>
      <c r="AT303" s="12"/>
      <c r="AU303" s="12"/>
      <c r="AV303" s="12"/>
      <c r="AW303" s="12"/>
      <c r="AX303" s="12"/>
    </row>
    <row r="304" spans="22:50" s="10" customFormat="1" hidden="1" x14ac:dyDescent="0.2">
      <c r="V304" s="17" t="s">
        <v>14</v>
      </c>
      <c r="W304" s="17" t="s">
        <v>60</v>
      </c>
      <c r="X304" s="2">
        <v>201303</v>
      </c>
      <c r="Y304" s="22">
        <v>1614</v>
      </c>
      <c r="Z304" s="22">
        <v>799</v>
      </c>
      <c r="AA304" s="3">
        <v>0.49504337050805453</v>
      </c>
      <c r="AB304" s="4">
        <v>0.35758894445798745</v>
      </c>
      <c r="AC304" s="4">
        <v>0.29844733854804706</v>
      </c>
      <c r="AD304" s="4">
        <v>0.41673055036792789</v>
      </c>
      <c r="AE304" s="5" t="s">
        <v>9</v>
      </c>
      <c r="AF304" s="26">
        <v>-0.13745442605006708</v>
      </c>
      <c r="AG304" s="25"/>
      <c r="AH304" s="24"/>
      <c r="AI304" s="23"/>
      <c r="AT304" s="12"/>
      <c r="AU304" s="12"/>
      <c r="AV304" s="12"/>
      <c r="AW304" s="12"/>
      <c r="AX304" s="12"/>
    </row>
    <row r="305" spans="22:50" s="10" customFormat="1" hidden="1" x14ac:dyDescent="0.2">
      <c r="V305" s="17" t="s">
        <v>14</v>
      </c>
      <c r="W305" s="17" t="s">
        <v>60</v>
      </c>
      <c r="X305" s="2">
        <v>201306</v>
      </c>
      <c r="Y305" s="22">
        <v>1587</v>
      </c>
      <c r="Z305" s="22">
        <v>779</v>
      </c>
      <c r="AA305" s="3">
        <v>0.49086326402016384</v>
      </c>
      <c r="AB305" s="4">
        <v>0.38261180104888343</v>
      </c>
      <c r="AC305" s="4">
        <v>0.32043850707657578</v>
      </c>
      <c r="AD305" s="4">
        <v>0.44478509502119112</v>
      </c>
      <c r="AE305" s="5" t="s">
        <v>9</v>
      </c>
      <c r="AF305" s="26">
        <v>-0.10825146297128041</v>
      </c>
      <c r="AG305" s="25"/>
      <c r="AH305" s="24"/>
      <c r="AI305" s="23"/>
      <c r="AT305" s="12"/>
      <c r="AU305" s="12"/>
      <c r="AV305" s="12"/>
      <c r="AW305" s="12"/>
      <c r="AX305" s="12"/>
    </row>
    <row r="306" spans="22:50" s="10" customFormat="1" hidden="1" x14ac:dyDescent="0.2">
      <c r="V306" s="17" t="s">
        <v>14</v>
      </c>
      <c r="W306" s="17" t="s">
        <v>60</v>
      </c>
      <c r="X306" s="2">
        <v>201309</v>
      </c>
      <c r="Y306" s="22">
        <v>1671</v>
      </c>
      <c r="Z306" s="22">
        <v>750</v>
      </c>
      <c r="AA306" s="3">
        <v>0.44883303411131059</v>
      </c>
      <c r="AB306" s="4">
        <v>0.39317844269918834</v>
      </c>
      <c r="AC306" s="4">
        <v>0.3304406887684751</v>
      </c>
      <c r="AD306" s="4">
        <v>0.45591619662990163</v>
      </c>
      <c r="AE306" s="5" t="s">
        <v>12</v>
      </c>
      <c r="AF306" s="26">
        <v>-5.5654591412122256E-2</v>
      </c>
      <c r="AG306" s="25"/>
      <c r="AH306" s="24"/>
      <c r="AI306" s="23"/>
      <c r="AT306" s="12"/>
      <c r="AU306" s="12"/>
      <c r="AV306" s="12"/>
      <c r="AW306" s="12"/>
      <c r="AX306" s="12"/>
    </row>
    <row r="307" spans="22:50" s="10" customFormat="1" hidden="1" x14ac:dyDescent="0.2">
      <c r="V307" s="17" t="s">
        <v>14</v>
      </c>
      <c r="W307" s="17" t="s">
        <v>60</v>
      </c>
      <c r="X307" s="2">
        <v>201312</v>
      </c>
      <c r="Y307" s="22">
        <v>1504</v>
      </c>
      <c r="Z307" s="22">
        <v>693</v>
      </c>
      <c r="AA307" s="3">
        <v>0.46077127659574468</v>
      </c>
      <c r="AB307" s="4">
        <v>0.37447207064939275</v>
      </c>
      <c r="AC307" s="4">
        <v>0.31256481914950723</v>
      </c>
      <c r="AD307" s="4">
        <v>0.43637932214927833</v>
      </c>
      <c r="AE307" s="5" t="s">
        <v>9</v>
      </c>
      <c r="AF307" s="26">
        <v>-8.6299205946351931E-2</v>
      </c>
      <c r="AG307" s="25"/>
      <c r="AH307" s="24"/>
      <c r="AI307" s="23"/>
      <c r="AT307" s="12"/>
      <c r="AU307" s="12"/>
      <c r="AV307" s="12"/>
      <c r="AW307" s="12"/>
      <c r="AX307" s="12"/>
    </row>
    <row r="308" spans="22:50" s="10" customFormat="1" hidden="1" x14ac:dyDescent="0.2">
      <c r="V308" s="17" t="s">
        <v>13</v>
      </c>
      <c r="W308" s="17" t="s">
        <v>60</v>
      </c>
      <c r="X308" s="2">
        <v>201403</v>
      </c>
      <c r="Y308" s="22">
        <v>1391</v>
      </c>
      <c r="Z308" s="22">
        <v>638</v>
      </c>
      <c r="AA308" s="3">
        <v>0.45866283249460821</v>
      </c>
      <c r="AB308" s="4">
        <v>0.37145441115975525</v>
      </c>
      <c r="AC308" s="4">
        <v>0.30891645739227186</v>
      </c>
      <c r="AD308" s="4">
        <v>0.43399236492723869</v>
      </c>
      <c r="AE308" s="5" t="s">
        <v>9</v>
      </c>
      <c r="AF308" s="26">
        <v>-8.7208421334852959E-2</v>
      </c>
      <c r="AG308" s="25"/>
      <c r="AH308" s="24"/>
      <c r="AI308" s="23"/>
      <c r="AT308" s="12"/>
      <c r="AU308" s="12"/>
      <c r="AV308" s="12"/>
      <c r="AW308" s="12"/>
      <c r="AX308" s="12"/>
    </row>
    <row r="309" spans="22:50" s="10" customFormat="1" hidden="1" x14ac:dyDescent="0.2">
      <c r="V309" s="17" t="s">
        <v>13</v>
      </c>
      <c r="W309" s="17" t="s">
        <v>60</v>
      </c>
      <c r="X309" s="2">
        <v>201406</v>
      </c>
      <c r="Y309" s="22">
        <v>1421</v>
      </c>
      <c r="Z309" s="22">
        <v>624</v>
      </c>
      <c r="AA309" s="3">
        <v>0.43912737508796623</v>
      </c>
      <c r="AB309" s="4">
        <v>0.35102114351932817</v>
      </c>
      <c r="AC309" s="4">
        <v>0.29110296152047516</v>
      </c>
      <c r="AD309" s="4">
        <v>0.41093932551818119</v>
      </c>
      <c r="AE309" s="5" t="s">
        <v>9</v>
      </c>
      <c r="AF309" s="26">
        <v>-8.810623156863806E-2</v>
      </c>
      <c r="AG309" s="25"/>
      <c r="AH309" s="24"/>
      <c r="AI309" s="23"/>
      <c r="AT309" s="12"/>
      <c r="AU309" s="12"/>
      <c r="AV309" s="12"/>
      <c r="AW309" s="12"/>
      <c r="AX309" s="12"/>
    </row>
    <row r="310" spans="22:50" s="10" customFormat="1" hidden="1" x14ac:dyDescent="0.2">
      <c r="V310" s="17" t="s">
        <v>13</v>
      </c>
      <c r="W310" s="17" t="s">
        <v>60</v>
      </c>
      <c r="X310" s="2">
        <v>201409</v>
      </c>
      <c r="Y310" s="22">
        <v>1467</v>
      </c>
      <c r="Z310" s="22">
        <v>611</v>
      </c>
      <c r="AA310" s="3">
        <v>0.41649625085207909</v>
      </c>
      <c r="AB310" s="4">
        <v>0.33803785277498266</v>
      </c>
      <c r="AC310" s="4">
        <v>0.28002755191076606</v>
      </c>
      <c r="AD310" s="4">
        <v>0.39604815363919926</v>
      </c>
      <c r="AE310" s="5" t="s">
        <v>9</v>
      </c>
      <c r="AF310" s="26">
        <v>-7.8458398077096425E-2</v>
      </c>
      <c r="AG310" s="25"/>
      <c r="AH310" s="24"/>
      <c r="AI310" s="23"/>
      <c r="AT310" s="12"/>
      <c r="AU310" s="12"/>
      <c r="AV310" s="12"/>
      <c r="AW310" s="12"/>
      <c r="AX310" s="12"/>
    </row>
    <row r="311" spans="22:50" s="10" customFormat="1" hidden="1" x14ac:dyDescent="0.2">
      <c r="V311" s="17" t="s">
        <v>13</v>
      </c>
      <c r="W311" s="17" t="s">
        <v>60</v>
      </c>
      <c r="X311" s="2">
        <v>201412</v>
      </c>
      <c r="Y311" s="22">
        <v>1358</v>
      </c>
      <c r="Z311" s="22">
        <v>540</v>
      </c>
      <c r="AA311" s="3">
        <v>0.39764359351988215</v>
      </c>
      <c r="AB311" s="4">
        <v>0.33395181255618861</v>
      </c>
      <c r="AC311" s="4">
        <v>0.27547285414051459</v>
      </c>
      <c r="AD311" s="4">
        <v>0.39243077097186269</v>
      </c>
      <c r="AE311" s="5" t="s">
        <v>9</v>
      </c>
      <c r="AF311" s="21">
        <v>-6.3691780963693545E-2</v>
      </c>
      <c r="AG311" s="20"/>
      <c r="AH311" s="19"/>
      <c r="AI311" s="18"/>
      <c r="AT311" s="12"/>
      <c r="AU311" s="12"/>
      <c r="AV311" s="12"/>
      <c r="AW311" s="12"/>
      <c r="AX311" s="12"/>
    </row>
    <row r="312" spans="22:50" s="10" customFormat="1" hidden="1" x14ac:dyDescent="0.2">
      <c r="V312" s="17"/>
      <c r="W312" s="17" t="s">
        <v>60</v>
      </c>
      <c r="X312" s="16" t="s">
        <v>10</v>
      </c>
      <c r="Y312" s="15">
        <v>64702</v>
      </c>
      <c r="Z312" s="15">
        <v>30710</v>
      </c>
      <c r="AA312" s="14">
        <v>0.47463756916324068</v>
      </c>
      <c r="AB312" s="13">
        <v>0.41269318514339209</v>
      </c>
      <c r="AC312" s="13">
        <v>0.3676304075187703</v>
      </c>
      <c r="AD312" s="13">
        <v>0.45775596276801395</v>
      </c>
      <c r="AE312" s="9" t="s">
        <v>9</v>
      </c>
      <c r="AF312" s="12"/>
      <c r="AT312" s="12"/>
      <c r="AU312" s="12"/>
      <c r="AV312" s="12"/>
      <c r="AW312" s="12"/>
      <c r="AX312" s="12"/>
    </row>
    <row r="313" spans="22:50" s="10" customFormat="1" hidden="1" x14ac:dyDescent="0.2">
      <c r="Y313" s="10">
        <v>3</v>
      </c>
      <c r="Z313" s="10">
        <v>4</v>
      </c>
      <c r="AB313" s="10">
        <v>78</v>
      </c>
    </row>
    <row r="314" spans="22:50" s="10" customFormat="1" hidden="1" x14ac:dyDescent="0.2">
      <c r="V314" s="31" t="s">
        <v>35</v>
      </c>
      <c r="W314" s="31" t="s">
        <v>34</v>
      </c>
      <c r="X314" s="44" t="s">
        <v>59</v>
      </c>
      <c r="Y314" s="43"/>
      <c r="Z314" s="43"/>
      <c r="AA314" s="43"/>
      <c r="AB314" s="43"/>
      <c r="AC314" s="42" t="s">
        <v>33</v>
      </c>
      <c r="AD314" s="42"/>
      <c r="AE314" s="42"/>
    </row>
    <row r="315" spans="22:50" s="10" customFormat="1" ht="25.5" hidden="1" x14ac:dyDescent="0.2">
      <c r="V315" s="17"/>
      <c r="W315" s="17" t="s">
        <v>59</v>
      </c>
      <c r="X315" s="31" t="s">
        <v>0</v>
      </c>
      <c r="Y315" s="31" t="s">
        <v>1</v>
      </c>
      <c r="Z315" s="31" t="s">
        <v>2</v>
      </c>
      <c r="AA315" s="31" t="s">
        <v>3</v>
      </c>
      <c r="AB315" s="31" t="s">
        <v>4</v>
      </c>
      <c r="AC315" s="31" t="s">
        <v>5</v>
      </c>
      <c r="AD315" s="31" t="s">
        <v>6</v>
      </c>
      <c r="AE315" s="41" t="s">
        <v>7</v>
      </c>
      <c r="AF315" s="31" t="s">
        <v>32</v>
      </c>
      <c r="AG315" s="47" t="s">
        <v>38</v>
      </c>
      <c r="AH315" s="46"/>
      <c r="AI315" s="45"/>
      <c r="AP315" s="40"/>
    </row>
    <row r="316" spans="22:50" s="10" customFormat="1" hidden="1" x14ac:dyDescent="0.2">
      <c r="V316" s="17" t="s">
        <v>14</v>
      </c>
      <c r="W316" s="17" t="s">
        <v>59</v>
      </c>
      <c r="X316" s="2">
        <v>200809</v>
      </c>
      <c r="Y316" s="22">
        <v>372661</v>
      </c>
      <c r="Z316" s="22">
        <v>8251</v>
      </c>
      <c r="AA316" s="3">
        <v>2.2140766004492017E-2</v>
      </c>
      <c r="AB316" s="4">
        <v>2.1933028188174868E-2</v>
      </c>
      <c r="AC316" s="4">
        <v>1.9269479798553198E-2</v>
      </c>
      <c r="AD316" s="4">
        <v>2.4596576577796538E-2</v>
      </c>
      <c r="AE316" s="5" t="s">
        <v>12</v>
      </c>
      <c r="AF316" s="39">
        <v>-2.077378163171488E-4</v>
      </c>
      <c r="AG316" s="25" t="s">
        <v>44</v>
      </c>
      <c r="AH316" s="24">
        <v>1</v>
      </c>
      <c r="AI316" s="23">
        <v>1</v>
      </c>
      <c r="AK316" s="35" t="s">
        <v>31</v>
      </c>
    </row>
    <row r="317" spans="22:50" s="10" customFormat="1" hidden="1" x14ac:dyDescent="0.2">
      <c r="V317" s="17" t="s">
        <v>14</v>
      </c>
      <c r="W317" s="17" t="s">
        <v>59</v>
      </c>
      <c r="X317" s="2">
        <v>200812</v>
      </c>
      <c r="Y317" s="22">
        <v>355737</v>
      </c>
      <c r="Z317" s="22">
        <v>6937</v>
      </c>
      <c r="AA317" s="3">
        <v>1.9500361221913943E-2</v>
      </c>
      <c r="AB317" s="4">
        <v>1.7848000938162755E-2</v>
      </c>
      <c r="AC317" s="4">
        <v>1.5628122252330883E-2</v>
      </c>
      <c r="AD317" s="4">
        <v>2.0067879623994631E-2</v>
      </c>
      <c r="AE317" s="5" t="s">
        <v>12</v>
      </c>
      <c r="AF317" s="26">
        <v>-1.6523602837511878E-3</v>
      </c>
      <c r="AG317" s="25" t="s">
        <v>44</v>
      </c>
      <c r="AH317" s="24">
        <v>1</v>
      </c>
      <c r="AI317" s="23">
        <v>2</v>
      </c>
      <c r="AL317" s="34" t="s">
        <v>23</v>
      </c>
      <c r="AM317" s="33"/>
      <c r="AN317" s="32">
        <v>0.05</v>
      </c>
    </row>
    <row r="318" spans="22:50" s="10" customFormat="1" hidden="1" x14ac:dyDescent="0.2">
      <c r="V318" s="17" t="s">
        <v>14</v>
      </c>
      <c r="W318" s="17" t="s">
        <v>59</v>
      </c>
      <c r="X318" s="2">
        <v>200903</v>
      </c>
      <c r="Y318" s="22">
        <v>338911</v>
      </c>
      <c r="Z318" s="22">
        <v>5750</v>
      </c>
      <c r="AA318" s="3">
        <v>1.6966106145861304E-2</v>
      </c>
      <c r="AB318" s="4">
        <v>1.6655726604505317E-2</v>
      </c>
      <c r="AC318" s="4">
        <v>1.4559290303376908E-2</v>
      </c>
      <c r="AD318" s="4">
        <v>1.8752162905633724E-2</v>
      </c>
      <c r="AE318" s="5" t="s">
        <v>12</v>
      </c>
      <c r="AF318" s="26">
        <v>-3.1037954135598733E-4</v>
      </c>
      <c r="AG318" s="25" t="s">
        <v>44</v>
      </c>
      <c r="AH318" s="24">
        <v>1</v>
      </c>
      <c r="AI318" s="23">
        <v>3</v>
      </c>
      <c r="AL318" s="31" t="s">
        <v>30</v>
      </c>
      <c r="AM318" s="31" t="s">
        <v>29</v>
      </c>
      <c r="AN318" s="31" t="s">
        <v>28</v>
      </c>
      <c r="AO318" s="31" t="s">
        <v>27</v>
      </c>
    </row>
    <row r="319" spans="22:50" s="10" customFormat="1" hidden="1" x14ac:dyDescent="0.2">
      <c r="V319" s="17" t="s">
        <v>14</v>
      </c>
      <c r="W319" s="17" t="s">
        <v>59</v>
      </c>
      <c r="X319" s="2">
        <v>200906</v>
      </c>
      <c r="Y319" s="22">
        <v>319202</v>
      </c>
      <c r="Z319" s="22">
        <v>4378</v>
      </c>
      <c r="AA319" s="3">
        <v>1.3715452910696048E-2</v>
      </c>
      <c r="AB319" s="4">
        <v>1.5277444475360386E-2</v>
      </c>
      <c r="AC319" s="4">
        <v>1.3324201963256732E-2</v>
      </c>
      <c r="AD319" s="4">
        <v>1.723068698746404E-2</v>
      </c>
      <c r="AE319" s="5" t="s">
        <v>12</v>
      </c>
      <c r="AF319" s="26">
        <v>1.5619915646643383E-3</v>
      </c>
      <c r="AG319" s="25" t="s">
        <v>44</v>
      </c>
      <c r="AH319" s="24">
        <v>1</v>
      </c>
      <c r="AI319" s="23">
        <v>4</v>
      </c>
      <c r="AK319" s="30" t="s">
        <v>15</v>
      </c>
      <c r="AL319" s="37">
        <v>4</v>
      </c>
      <c r="AM319" s="38">
        <v>2</v>
      </c>
      <c r="AN319" s="37">
        <v>4</v>
      </c>
      <c r="AO319" s="36" t="s">
        <v>25</v>
      </c>
    </row>
    <row r="320" spans="22:50" s="10" customFormat="1" hidden="1" x14ac:dyDescent="0.2">
      <c r="V320" s="17" t="s">
        <v>14</v>
      </c>
      <c r="W320" s="17" t="s">
        <v>59</v>
      </c>
      <c r="X320" s="2">
        <v>200909</v>
      </c>
      <c r="Y320" s="22">
        <v>300203</v>
      </c>
      <c r="Z320" s="22">
        <v>3209</v>
      </c>
      <c r="AA320" s="3">
        <v>1.0689433483342939E-2</v>
      </c>
      <c r="AB320" s="4">
        <v>1.2563170484250092E-2</v>
      </c>
      <c r="AC320" s="4">
        <v>1.0908430010880552E-2</v>
      </c>
      <c r="AD320" s="4">
        <v>1.4217910957619633E-2</v>
      </c>
      <c r="AE320" s="5" t="s">
        <v>9</v>
      </c>
      <c r="AF320" s="26">
        <v>1.8737370009071531E-3</v>
      </c>
      <c r="AG320" s="25" t="s">
        <v>44</v>
      </c>
      <c r="AH320" s="24">
        <v>1</v>
      </c>
      <c r="AI320" s="23">
        <v>5</v>
      </c>
      <c r="AK320" s="30" t="s">
        <v>14</v>
      </c>
      <c r="AL320" s="37">
        <v>22</v>
      </c>
      <c r="AM320" s="38">
        <v>5</v>
      </c>
      <c r="AN320" s="37">
        <v>9</v>
      </c>
      <c r="AO320" s="36" t="s">
        <v>25</v>
      </c>
    </row>
    <row r="321" spans="22:44" s="10" customFormat="1" hidden="1" x14ac:dyDescent="0.2">
      <c r="V321" s="17" t="s">
        <v>14</v>
      </c>
      <c r="W321" s="17" t="s">
        <v>59</v>
      </c>
      <c r="X321" s="2">
        <v>200912</v>
      </c>
      <c r="Y321" s="22">
        <v>278280</v>
      </c>
      <c r="Z321" s="22">
        <v>2669</v>
      </c>
      <c r="AA321" s="3">
        <v>9.5910593646686797E-3</v>
      </c>
      <c r="AB321" s="4">
        <v>9.6740148068282864E-3</v>
      </c>
      <c r="AC321" s="4">
        <v>8.3429499595287226E-3</v>
      </c>
      <c r="AD321" s="4">
        <v>1.1005079654127852E-2</v>
      </c>
      <c r="AE321" s="5" t="s">
        <v>12</v>
      </c>
      <c r="AF321" s="26">
        <v>8.2955442159606679E-5</v>
      </c>
      <c r="AG321" s="25" t="s">
        <v>44</v>
      </c>
      <c r="AH321" s="24">
        <v>1</v>
      </c>
      <c r="AI321" s="23">
        <v>6</v>
      </c>
    </row>
    <row r="322" spans="22:44" s="10" customFormat="1" hidden="1" x14ac:dyDescent="0.2">
      <c r="V322" s="17" t="s">
        <v>14</v>
      </c>
      <c r="W322" s="17" t="s">
        <v>59</v>
      </c>
      <c r="X322" s="2">
        <v>201003</v>
      </c>
      <c r="Y322" s="22">
        <v>258984</v>
      </c>
      <c r="Z322" s="22">
        <v>2307</v>
      </c>
      <c r="AA322" s="3">
        <v>8.9078862014641824E-3</v>
      </c>
      <c r="AB322" s="4">
        <v>8.5902982837279072E-3</v>
      </c>
      <c r="AC322" s="4">
        <v>7.3758480742106402E-3</v>
      </c>
      <c r="AD322" s="4">
        <v>9.8047484932451759E-3</v>
      </c>
      <c r="AE322" s="5" t="s">
        <v>12</v>
      </c>
      <c r="AF322" s="26">
        <v>-3.1758791773627525E-4</v>
      </c>
      <c r="AG322" s="25" t="s">
        <v>44</v>
      </c>
      <c r="AH322" s="24">
        <v>1</v>
      </c>
      <c r="AI322" s="23">
        <v>7</v>
      </c>
    </row>
    <row r="323" spans="22:44" s="10" customFormat="1" hidden="1" x14ac:dyDescent="0.2">
      <c r="V323" s="17" t="s">
        <v>14</v>
      </c>
      <c r="W323" s="17" t="s">
        <v>59</v>
      </c>
      <c r="X323" s="2">
        <v>201006</v>
      </c>
      <c r="Y323" s="22">
        <v>247131</v>
      </c>
      <c r="Z323" s="22">
        <v>2039</v>
      </c>
      <c r="AA323" s="3">
        <v>8.2506848594470147E-3</v>
      </c>
      <c r="AB323" s="4">
        <v>7.9406457825852879E-3</v>
      </c>
      <c r="AC323" s="4">
        <v>6.7966511713567247E-3</v>
      </c>
      <c r="AD323" s="4">
        <v>9.0846403938138528E-3</v>
      </c>
      <c r="AE323" s="5" t="s">
        <v>12</v>
      </c>
      <c r="AF323" s="26">
        <v>-3.1003907686172685E-4</v>
      </c>
      <c r="AG323" s="25" t="s">
        <v>44</v>
      </c>
      <c r="AH323" s="24">
        <v>1</v>
      </c>
      <c r="AI323" s="23">
        <v>8</v>
      </c>
      <c r="AK323" s="35" t="s">
        <v>24</v>
      </c>
      <c r="AL323" s="34" t="s">
        <v>23</v>
      </c>
      <c r="AM323" s="33"/>
      <c r="AN323" s="32">
        <v>0.05</v>
      </c>
    </row>
    <row r="324" spans="22:44" s="10" customFormat="1" hidden="1" x14ac:dyDescent="0.2">
      <c r="V324" s="17" t="s">
        <v>14</v>
      </c>
      <c r="W324" s="17" t="s">
        <v>59</v>
      </c>
      <c r="X324" s="2">
        <v>201009</v>
      </c>
      <c r="Y324" s="22">
        <v>244125</v>
      </c>
      <c r="Z324" s="22">
        <v>1798</v>
      </c>
      <c r="AA324" s="3">
        <v>7.3650793650793652E-3</v>
      </c>
      <c r="AB324" s="4">
        <v>6.9795980326799118E-3</v>
      </c>
      <c r="AC324" s="4">
        <v>5.9513932268896695E-3</v>
      </c>
      <c r="AD324" s="4">
        <v>8.007802838470154E-3</v>
      </c>
      <c r="AE324" s="5" t="s">
        <v>12</v>
      </c>
      <c r="AF324" s="26">
        <v>-3.8548133239945347E-4</v>
      </c>
      <c r="AG324" s="25" t="s">
        <v>44</v>
      </c>
      <c r="AH324" s="24">
        <v>1</v>
      </c>
      <c r="AI324" s="23">
        <v>9</v>
      </c>
      <c r="AL324" s="31" t="s">
        <v>22</v>
      </c>
      <c r="AM324" s="31" t="s">
        <v>21</v>
      </c>
      <c r="AN324" s="31" t="s">
        <v>20</v>
      </c>
      <c r="AO324" s="31" t="s">
        <v>19</v>
      </c>
      <c r="AP324" s="31" t="s">
        <v>18</v>
      </c>
      <c r="AQ324" s="31" t="s">
        <v>17</v>
      </c>
      <c r="AR324" s="31" t="s">
        <v>16</v>
      </c>
    </row>
    <row r="325" spans="22:44" s="10" customFormat="1" ht="15" hidden="1" x14ac:dyDescent="0.25">
      <c r="V325" s="17" t="s">
        <v>14</v>
      </c>
      <c r="W325" s="17" t="s">
        <v>59</v>
      </c>
      <c r="X325" s="2">
        <v>201012</v>
      </c>
      <c r="Y325" s="22">
        <v>246395</v>
      </c>
      <c r="Z325" s="22">
        <v>1611</v>
      </c>
      <c r="AA325" s="3">
        <v>6.5382820268268431E-3</v>
      </c>
      <c r="AB325" s="4">
        <v>7.0358765923595919E-3</v>
      </c>
      <c r="AC325" s="4">
        <v>6.0022554285609174E-3</v>
      </c>
      <c r="AD325" s="4">
        <v>8.0694977561582681E-3</v>
      </c>
      <c r="AE325" s="5" t="s">
        <v>12</v>
      </c>
      <c r="AF325" s="26">
        <v>4.9759456553274874E-4</v>
      </c>
      <c r="AG325" s="25" t="s">
        <v>44</v>
      </c>
      <c r="AH325" s="24">
        <v>1</v>
      </c>
      <c r="AI325" s="23">
        <v>10</v>
      </c>
      <c r="AK325" s="30" t="s">
        <v>15</v>
      </c>
      <c r="AL325" s="29">
        <v>1.0589617495188187E-3</v>
      </c>
      <c r="AM325" s="29">
        <v>8.1904843064618205E-5</v>
      </c>
      <c r="AN325" s="17">
        <v>4</v>
      </c>
      <c r="AO325" s="17">
        <v>0.9939529012858751</v>
      </c>
      <c r="AP325" s="27">
        <v>3.0281341550270889E-3</v>
      </c>
      <c r="AQ325" s="28">
        <v>25.858342679036912</v>
      </c>
      <c r="AR325" s="27">
        <v>1.4921954161890281E-3</v>
      </c>
    </row>
    <row r="326" spans="22:44" s="10" customFormat="1" ht="15" hidden="1" x14ac:dyDescent="0.25">
      <c r="V326" s="17" t="s">
        <v>14</v>
      </c>
      <c r="W326" s="17" t="s">
        <v>59</v>
      </c>
      <c r="X326" s="2">
        <v>201103</v>
      </c>
      <c r="Y326" s="22">
        <v>247195</v>
      </c>
      <c r="Z326" s="22">
        <v>1578</v>
      </c>
      <c r="AA326" s="3">
        <v>6.3836242642448266E-3</v>
      </c>
      <c r="AB326" s="4">
        <v>6.4054743701056384E-3</v>
      </c>
      <c r="AC326" s="4">
        <v>5.450435735804322E-3</v>
      </c>
      <c r="AD326" s="4">
        <v>7.3605130044069548E-3</v>
      </c>
      <c r="AE326" s="5" t="s">
        <v>12</v>
      </c>
      <c r="AF326" s="26">
        <v>2.1850105860811778E-5</v>
      </c>
      <c r="AG326" s="25" t="s">
        <v>44</v>
      </c>
      <c r="AH326" s="24">
        <v>1</v>
      </c>
      <c r="AI326" s="23">
        <v>11</v>
      </c>
      <c r="AK326" s="30" t="s">
        <v>14</v>
      </c>
      <c r="AL326" s="29">
        <v>-7.6285557269905083E-4</v>
      </c>
      <c r="AM326" s="29">
        <v>1.9008259174283385E-3</v>
      </c>
      <c r="AN326" s="17">
        <v>22</v>
      </c>
      <c r="AO326" s="17">
        <v>0.81976039532330724</v>
      </c>
      <c r="AP326" s="27">
        <v>6.9728591457047013E-9</v>
      </c>
      <c r="AQ326" s="28">
        <v>-1.8823974188534029</v>
      </c>
      <c r="AR326" s="27">
        <v>7.4413658528360641E-2</v>
      </c>
    </row>
    <row r="327" spans="22:44" s="10" customFormat="1" hidden="1" x14ac:dyDescent="0.2">
      <c r="V327" s="17" t="s">
        <v>14</v>
      </c>
      <c r="W327" s="17" t="s">
        <v>59</v>
      </c>
      <c r="X327" s="2">
        <v>201106</v>
      </c>
      <c r="Y327" s="22">
        <v>253440</v>
      </c>
      <c r="Z327" s="22">
        <v>1627</v>
      </c>
      <c r="AA327" s="3">
        <v>6.4196654040404042E-3</v>
      </c>
      <c r="AB327" s="4">
        <v>6.4230394817487721E-3</v>
      </c>
      <c r="AC327" s="4">
        <v>5.4697203704161907E-3</v>
      </c>
      <c r="AD327" s="4">
        <v>7.3763585930813527E-3</v>
      </c>
      <c r="AE327" s="5" t="s">
        <v>12</v>
      </c>
      <c r="AF327" s="26">
        <v>3.3740777083679507E-6</v>
      </c>
      <c r="AG327" s="25" t="s">
        <v>44</v>
      </c>
      <c r="AH327" s="24">
        <v>1</v>
      </c>
      <c r="AI327" s="23">
        <v>12</v>
      </c>
    </row>
    <row r="328" spans="22:44" s="10" customFormat="1" hidden="1" x14ac:dyDescent="0.2">
      <c r="V328" s="17" t="s">
        <v>14</v>
      </c>
      <c r="W328" s="17" t="s">
        <v>59</v>
      </c>
      <c r="X328" s="2">
        <v>201109</v>
      </c>
      <c r="Y328" s="22">
        <v>252262</v>
      </c>
      <c r="Z328" s="22">
        <v>1767</v>
      </c>
      <c r="AA328" s="3">
        <v>7.0046221785286722E-3</v>
      </c>
      <c r="AB328" s="4">
        <v>6.6293291987121307E-3</v>
      </c>
      <c r="AC328" s="4">
        <v>5.6497221144565946E-3</v>
      </c>
      <c r="AD328" s="4">
        <v>7.6089362829676677E-3</v>
      </c>
      <c r="AE328" s="5" t="s">
        <v>12</v>
      </c>
      <c r="AF328" s="26">
        <v>-3.7529297981654143E-4</v>
      </c>
      <c r="AG328" s="25" t="s">
        <v>44</v>
      </c>
      <c r="AH328" s="24">
        <v>1</v>
      </c>
      <c r="AI328" s="23">
        <v>13</v>
      </c>
    </row>
    <row r="329" spans="22:44" s="10" customFormat="1" hidden="1" x14ac:dyDescent="0.2">
      <c r="V329" s="17" t="s">
        <v>14</v>
      </c>
      <c r="W329" s="17" t="s">
        <v>59</v>
      </c>
      <c r="X329" s="2">
        <v>201112</v>
      </c>
      <c r="Y329" s="22">
        <v>256468</v>
      </c>
      <c r="Z329" s="22">
        <v>2123</v>
      </c>
      <c r="AA329" s="3">
        <v>8.2778358313707751E-3</v>
      </c>
      <c r="AB329" s="4">
        <v>6.729609010303692E-3</v>
      </c>
      <c r="AC329" s="4">
        <v>5.7402308536345422E-3</v>
      </c>
      <c r="AD329" s="4">
        <v>7.7189871669728419E-3</v>
      </c>
      <c r="AE329" s="5" t="s">
        <v>9</v>
      </c>
      <c r="AF329" s="26">
        <v>-1.548226821067083E-3</v>
      </c>
      <c r="AG329" s="25" t="s">
        <v>44</v>
      </c>
      <c r="AH329" s="24">
        <v>1</v>
      </c>
      <c r="AI329" s="23">
        <v>14</v>
      </c>
    </row>
    <row r="330" spans="22:44" s="10" customFormat="1" hidden="1" x14ac:dyDescent="0.2">
      <c r="V330" s="17" t="s">
        <v>14</v>
      </c>
      <c r="W330" s="17" t="s">
        <v>59</v>
      </c>
      <c r="X330" s="2">
        <v>201203</v>
      </c>
      <c r="Y330" s="22">
        <v>261366</v>
      </c>
      <c r="Z330" s="22">
        <v>2699</v>
      </c>
      <c r="AA330" s="3">
        <v>1.0326515308035475E-2</v>
      </c>
      <c r="AB330" s="4">
        <v>6.7403733031735826E-3</v>
      </c>
      <c r="AC330" s="4">
        <v>5.7526486905013817E-3</v>
      </c>
      <c r="AD330" s="4">
        <v>7.7280979158457844E-3</v>
      </c>
      <c r="AE330" s="5" t="s">
        <v>9</v>
      </c>
      <c r="AF330" s="26">
        <v>-3.5861420048618926E-3</v>
      </c>
      <c r="AG330" s="25" t="s">
        <v>44</v>
      </c>
      <c r="AH330" s="24">
        <v>1</v>
      </c>
      <c r="AI330" s="23">
        <v>15</v>
      </c>
    </row>
    <row r="331" spans="22:44" s="10" customFormat="1" hidden="1" x14ac:dyDescent="0.2">
      <c r="V331" s="17" t="s">
        <v>14</v>
      </c>
      <c r="W331" s="17" t="s">
        <v>59</v>
      </c>
      <c r="X331" s="2">
        <v>201206</v>
      </c>
      <c r="Y331" s="22">
        <v>276980</v>
      </c>
      <c r="Z331" s="22">
        <v>3341</v>
      </c>
      <c r="AA331" s="3">
        <v>1.2062242761210196E-2</v>
      </c>
      <c r="AB331" s="4">
        <v>6.9180116511648156E-3</v>
      </c>
      <c r="AC331" s="4">
        <v>5.9175314874492227E-3</v>
      </c>
      <c r="AD331" s="4">
        <v>7.9184918148804077E-3</v>
      </c>
      <c r="AE331" s="5" t="s">
        <v>9</v>
      </c>
      <c r="AF331" s="26">
        <v>-5.1442311100453808E-3</v>
      </c>
      <c r="AG331" s="25" t="s">
        <v>44</v>
      </c>
      <c r="AH331" s="24">
        <v>1</v>
      </c>
      <c r="AI331" s="23">
        <v>16</v>
      </c>
    </row>
    <row r="332" spans="22:44" s="10" customFormat="1" hidden="1" x14ac:dyDescent="0.2">
      <c r="V332" s="17" t="s">
        <v>14</v>
      </c>
      <c r="W332" s="17" t="s">
        <v>59</v>
      </c>
      <c r="X332" s="2">
        <v>201209</v>
      </c>
      <c r="Y332" s="22">
        <v>285064</v>
      </c>
      <c r="Z332" s="22">
        <v>3332</v>
      </c>
      <c r="AA332" s="3">
        <v>1.1688603261022086E-2</v>
      </c>
      <c r="AB332" s="4">
        <v>7.1050590775385706E-3</v>
      </c>
      <c r="AC332" s="4">
        <v>6.0862255720577014E-3</v>
      </c>
      <c r="AD332" s="4">
        <v>8.1238925830194406E-3</v>
      </c>
      <c r="AE332" s="5" t="s">
        <v>9</v>
      </c>
      <c r="AF332" s="26">
        <v>-4.5835441834835159E-3</v>
      </c>
      <c r="AG332" s="25" t="s">
        <v>44</v>
      </c>
      <c r="AH332" s="24">
        <v>1</v>
      </c>
      <c r="AI332" s="23">
        <v>17</v>
      </c>
    </row>
    <row r="333" spans="22:44" s="10" customFormat="1" hidden="1" x14ac:dyDescent="0.2">
      <c r="V333" s="17" t="s">
        <v>14</v>
      </c>
      <c r="W333" s="17" t="s">
        <v>59</v>
      </c>
      <c r="X333" s="2">
        <v>201212</v>
      </c>
      <c r="Y333" s="22">
        <v>292441</v>
      </c>
      <c r="Z333" s="22">
        <v>3114</v>
      </c>
      <c r="AA333" s="3">
        <v>1.0648301708720734E-2</v>
      </c>
      <c r="AB333" s="4">
        <v>7.3320880323960967E-3</v>
      </c>
      <c r="AC333" s="4">
        <v>6.2896754538182813E-3</v>
      </c>
      <c r="AD333" s="4">
        <v>8.3745006109739138E-3</v>
      </c>
      <c r="AE333" s="5" t="s">
        <v>9</v>
      </c>
      <c r="AF333" s="26">
        <v>-3.3162136763246371E-3</v>
      </c>
      <c r="AG333" s="25" t="s">
        <v>44</v>
      </c>
      <c r="AH333" s="24">
        <v>1</v>
      </c>
      <c r="AI333" s="23">
        <v>18</v>
      </c>
    </row>
    <row r="334" spans="22:44" s="10" customFormat="1" hidden="1" x14ac:dyDescent="0.2">
      <c r="V334" s="17" t="s">
        <v>14</v>
      </c>
      <c r="W334" s="17" t="s">
        <v>59</v>
      </c>
      <c r="X334" s="2">
        <v>201303</v>
      </c>
      <c r="Y334" s="22">
        <v>305951</v>
      </c>
      <c r="Z334" s="22">
        <v>2932</v>
      </c>
      <c r="AA334" s="3">
        <v>9.5832339165421911E-3</v>
      </c>
      <c r="AB334" s="4">
        <v>8.065077407483438E-3</v>
      </c>
      <c r="AC334" s="4">
        <v>6.941636264468142E-3</v>
      </c>
      <c r="AD334" s="4">
        <v>9.1885185504987348E-3</v>
      </c>
      <c r="AE334" s="5" t="s">
        <v>9</v>
      </c>
      <c r="AF334" s="26">
        <v>-1.5181565090587532E-3</v>
      </c>
      <c r="AG334" s="25" t="s">
        <v>44</v>
      </c>
      <c r="AH334" s="24">
        <v>1</v>
      </c>
      <c r="AI334" s="23">
        <v>19</v>
      </c>
    </row>
    <row r="335" spans="22:44" s="10" customFormat="1" hidden="1" x14ac:dyDescent="0.2">
      <c r="V335" s="17" t="s">
        <v>14</v>
      </c>
      <c r="W335" s="17" t="s">
        <v>59</v>
      </c>
      <c r="X335" s="2">
        <v>201306</v>
      </c>
      <c r="Y335" s="22">
        <v>312246</v>
      </c>
      <c r="Z335" s="22">
        <v>2518</v>
      </c>
      <c r="AA335" s="3">
        <v>8.0641545448140242E-3</v>
      </c>
      <c r="AB335" s="4">
        <v>8.0129625703346686E-3</v>
      </c>
      <c r="AC335" s="4">
        <v>6.8989509595392831E-3</v>
      </c>
      <c r="AD335" s="4">
        <v>9.1269741811300549E-3</v>
      </c>
      <c r="AE335" s="5" t="s">
        <v>12</v>
      </c>
      <c r="AF335" s="26">
        <v>-5.1191974479355626E-5</v>
      </c>
      <c r="AG335" s="25" t="s">
        <v>44</v>
      </c>
      <c r="AH335" s="24">
        <v>1</v>
      </c>
      <c r="AI335" s="23">
        <v>20</v>
      </c>
    </row>
    <row r="336" spans="22:44" s="10" customFormat="1" hidden="1" x14ac:dyDescent="0.2">
      <c r="V336" s="17" t="s">
        <v>14</v>
      </c>
      <c r="W336" s="17" t="s">
        <v>59</v>
      </c>
      <c r="X336" s="2">
        <v>201309</v>
      </c>
      <c r="Y336" s="22">
        <v>320291</v>
      </c>
      <c r="Z336" s="22">
        <v>2174</v>
      </c>
      <c r="AA336" s="3">
        <v>6.7875775466684982E-3</v>
      </c>
      <c r="AB336" s="4">
        <v>8.0602495650914565E-3</v>
      </c>
      <c r="AC336" s="4">
        <v>6.944559257028869E-3</v>
      </c>
      <c r="AD336" s="4">
        <v>9.1759398731540449E-3</v>
      </c>
      <c r="AE336" s="5" t="s">
        <v>9</v>
      </c>
      <c r="AF336" s="26">
        <v>1.2726720184229583E-3</v>
      </c>
      <c r="AG336" s="25" t="s">
        <v>44</v>
      </c>
      <c r="AH336" s="24">
        <v>1</v>
      </c>
      <c r="AI336" s="23">
        <v>21</v>
      </c>
    </row>
    <row r="337" spans="22:42" s="10" customFormat="1" hidden="1" x14ac:dyDescent="0.2">
      <c r="V337" s="17" t="s">
        <v>14</v>
      </c>
      <c r="W337" s="17" t="s">
        <v>59</v>
      </c>
      <c r="X337" s="2">
        <v>201312</v>
      </c>
      <c r="Y337" s="22">
        <v>332129</v>
      </c>
      <c r="Z337" s="22">
        <v>2012</v>
      </c>
      <c r="AA337" s="3">
        <v>6.0578871462594356E-3</v>
      </c>
      <c r="AB337" s="4">
        <v>7.2674749991832703E-3</v>
      </c>
      <c r="AC337" s="4">
        <v>6.2518573999294563E-3</v>
      </c>
      <c r="AD337" s="4">
        <v>8.2830925984370835E-3</v>
      </c>
      <c r="AE337" s="5" t="s">
        <v>9</v>
      </c>
      <c r="AF337" s="26">
        <v>1.2095878529238347E-3</v>
      </c>
      <c r="AG337" s="25" t="s">
        <v>44</v>
      </c>
      <c r="AH337" s="24">
        <v>1</v>
      </c>
      <c r="AI337" s="23">
        <v>22</v>
      </c>
    </row>
    <row r="338" spans="22:42" s="10" customFormat="1" hidden="1" x14ac:dyDescent="0.2">
      <c r="V338" s="17" t="s">
        <v>13</v>
      </c>
      <c r="W338" s="17" t="s">
        <v>59</v>
      </c>
      <c r="X338" s="2">
        <v>201403</v>
      </c>
      <c r="Y338" s="22">
        <v>342448</v>
      </c>
      <c r="Z338" s="22">
        <v>1956</v>
      </c>
      <c r="AA338" s="3">
        <v>5.7118161005466524E-3</v>
      </c>
      <c r="AB338" s="4">
        <v>6.8460639864499819E-3</v>
      </c>
      <c r="AC338" s="4">
        <v>5.8852856578062267E-3</v>
      </c>
      <c r="AD338" s="4">
        <v>7.806842315093738E-3</v>
      </c>
      <c r="AE338" s="5" t="s">
        <v>9</v>
      </c>
      <c r="AF338" s="26">
        <v>1.1342478859033295E-3</v>
      </c>
      <c r="AG338" s="25" t="s">
        <v>44</v>
      </c>
      <c r="AH338" s="24">
        <v>1</v>
      </c>
      <c r="AI338" s="23">
        <v>23</v>
      </c>
    </row>
    <row r="339" spans="22:42" s="10" customFormat="1" hidden="1" x14ac:dyDescent="0.2">
      <c r="V339" s="17" t="s">
        <v>13</v>
      </c>
      <c r="W339" s="17" t="s">
        <v>59</v>
      </c>
      <c r="X339" s="2">
        <v>201406</v>
      </c>
      <c r="Y339" s="22">
        <v>353694</v>
      </c>
      <c r="Z339" s="22">
        <v>1835</v>
      </c>
      <c r="AA339" s="3">
        <v>5.1881004484102076E-3</v>
      </c>
      <c r="AB339" s="4">
        <v>6.3134081010385052E-3</v>
      </c>
      <c r="AC339" s="4">
        <v>5.4210370097382814E-3</v>
      </c>
      <c r="AD339" s="4">
        <v>7.2057791923387298E-3</v>
      </c>
      <c r="AE339" s="5" t="s">
        <v>9</v>
      </c>
      <c r="AF339" s="26">
        <v>1.1253076526282976E-3</v>
      </c>
      <c r="AG339" s="25" t="s">
        <v>44</v>
      </c>
      <c r="AH339" s="24">
        <v>1</v>
      </c>
      <c r="AI339" s="23">
        <v>24</v>
      </c>
    </row>
    <row r="340" spans="22:42" s="10" customFormat="1" hidden="1" x14ac:dyDescent="0.2">
      <c r="V340" s="17" t="s">
        <v>13</v>
      </c>
      <c r="W340" s="17" t="s">
        <v>59</v>
      </c>
      <c r="X340" s="2">
        <v>201409</v>
      </c>
      <c r="Y340" s="22">
        <v>363469</v>
      </c>
      <c r="Z340" s="22">
        <v>1777</v>
      </c>
      <c r="AA340" s="3">
        <v>4.8890001623247102E-3</v>
      </c>
      <c r="AB340" s="4">
        <v>5.8735673829386475E-3</v>
      </c>
      <c r="AC340" s="4">
        <v>5.0377908540611459E-3</v>
      </c>
      <c r="AD340" s="4">
        <v>6.7093439118161499E-3</v>
      </c>
      <c r="AE340" s="5" t="s">
        <v>9</v>
      </c>
      <c r="AF340" s="26">
        <v>9.8456722061393727E-4</v>
      </c>
      <c r="AG340" s="25" t="s">
        <v>44</v>
      </c>
      <c r="AH340" s="24">
        <v>1</v>
      </c>
      <c r="AI340" s="23">
        <v>25</v>
      </c>
    </row>
    <row r="341" spans="22:42" s="10" customFormat="1" hidden="1" x14ac:dyDescent="0.2">
      <c r="V341" s="17" t="s">
        <v>13</v>
      </c>
      <c r="W341" s="17" t="s">
        <v>59</v>
      </c>
      <c r="X341" s="2">
        <v>201412</v>
      </c>
      <c r="Y341" s="22">
        <v>374559</v>
      </c>
      <c r="Z341" s="22">
        <v>1757</v>
      </c>
      <c r="AA341" s="3">
        <v>4.6908497726659889E-3</v>
      </c>
      <c r="AB341" s="4">
        <v>5.6825740115956994E-3</v>
      </c>
      <c r="AC341" s="4">
        <v>4.8735905833417817E-3</v>
      </c>
      <c r="AD341" s="4">
        <v>6.4915574398496179E-3</v>
      </c>
      <c r="AE341" s="5" t="s">
        <v>9</v>
      </c>
      <c r="AF341" s="21">
        <v>9.9172423892971047E-4</v>
      </c>
      <c r="AG341" s="20" t="s">
        <v>44</v>
      </c>
      <c r="AH341" s="19">
        <v>1</v>
      </c>
      <c r="AI341" s="18">
        <v>26</v>
      </c>
    </row>
    <row r="342" spans="22:42" s="10" customFormat="1" hidden="1" x14ac:dyDescent="0.2">
      <c r="V342" s="17"/>
      <c r="W342" s="17" t="s">
        <v>59</v>
      </c>
      <c r="X342" s="16" t="s">
        <v>10</v>
      </c>
      <c r="Y342" s="15">
        <v>7791632</v>
      </c>
      <c r="Z342" s="15">
        <v>75491</v>
      </c>
      <c r="AA342" s="14">
        <v>9.6887275990447195E-3</v>
      </c>
      <c r="AB342" s="13">
        <v>9.2913801510691781E-3</v>
      </c>
      <c r="AC342" s="13">
        <v>8.2948751743474932E-3</v>
      </c>
      <c r="AD342" s="13">
        <v>1.0287885127790865E-2</v>
      </c>
      <c r="AE342" s="9" t="s">
        <v>9</v>
      </c>
      <c r="AF342" s="12"/>
    </row>
    <row r="343" spans="22:42" s="10" customFormat="1" hidden="1" x14ac:dyDescent="0.2">
      <c r="V343" s="31" t="s">
        <v>35</v>
      </c>
      <c r="W343" s="31" t="s">
        <v>34</v>
      </c>
      <c r="X343" s="44" t="s">
        <v>58</v>
      </c>
      <c r="Y343" s="43"/>
      <c r="Z343" s="43"/>
      <c r="AA343" s="43"/>
      <c r="AB343" s="43"/>
      <c r="AC343" s="42" t="s">
        <v>33</v>
      </c>
      <c r="AD343" s="42"/>
      <c r="AE343" s="42"/>
    </row>
    <row r="344" spans="22:42" s="10" customFormat="1" ht="25.5" hidden="1" x14ac:dyDescent="0.2">
      <c r="V344" s="17"/>
      <c r="W344" s="17" t="s">
        <v>58</v>
      </c>
      <c r="X344" s="31" t="s">
        <v>0</v>
      </c>
      <c r="Y344" s="31" t="s">
        <v>1</v>
      </c>
      <c r="Z344" s="31" t="s">
        <v>2</v>
      </c>
      <c r="AA344" s="31" t="s">
        <v>3</v>
      </c>
      <c r="AB344" s="31" t="s">
        <v>4</v>
      </c>
      <c r="AC344" s="31" t="s">
        <v>5</v>
      </c>
      <c r="AD344" s="31" t="s">
        <v>6</v>
      </c>
      <c r="AE344" s="41" t="s">
        <v>7</v>
      </c>
      <c r="AF344" s="31" t="s">
        <v>32</v>
      </c>
      <c r="AG344" s="47" t="s">
        <v>38</v>
      </c>
      <c r="AH344" s="46"/>
      <c r="AI344" s="45"/>
      <c r="AP344" s="40"/>
    </row>
    <row r="345" spans="22:42" s="10" customFormat="1" hidden="1" x14ac:dyDescent="0.2">
      <c r="V345" s="17" t="s">
        <v>14</v>
      </c>
      <c r="W345" s="17" t="s">
        <v>58</v>
      </c>
      <c r="X345" s="2">
        <v>200809</v>
      </c>
      <c r="Y345" s="22">
        <v>5705</v>
      </c>
      <c r="Z345" s="22">
        <v>1626</v>
      </c>
      <c r="AA345" s="3">
        <v>0.28501314636283959</v>
      </c>
      <c r="AB345" s="4">
        <v>0.49616343950615804</v>
      </c>
      <c r="AC345" s="4">
        <v>0.43357298824633134</v>
      </c>
      <c r="AD345" s="4">
        <v>0.55875389076598481</v>
      </c>
      <c r="AE345" s="5" t="s">
        <v>9</v>
      </c>
      <c r="AF345" s="39">
        <v>0.21115029314331846</v>
      </c>
      <c r="AG345" s="25" t="s">
        <v>42</v>
      </c>
      <c r="AH345" s="24">
        <v>27</v>
      </c>
      <c r="AI345" s="23">
        <v>27</v>
      </c>
      <c r="AK345" s="35" t="s">
        <v>31</v>
      </c>
    </row>
    <row r="346" spans="22:42" s="10" customFormat="1" hidden="1" x14ac:dyDescent="0.2">
      <c r="V346" s="17" t="s">
        <v>14</v>
      </c>
      <c r="W346" s="17" t="s">
        <v>58</v>
      </c>
      <c r="X346" s="2">
        <v>200812</v>
      </c>
      <c r="Y346" s="22">
        <v>3494</v>
      </c>
      <c r="Z346" s="22">
        <v>1418</v>
      </c>
      <c r="AA346" s="3">
        <v>0.40583858042358328</v>
      </c>
      <c r="AB346" s="4">
        <v>0.42072520240162276</v>
      </c>
      <c r="AC346" s="4">
        <v>0.36228345325928069</v>
      </c>
      <c r="AD346" s="4">
        <v>0.47916695154396488</v>
      </c>
      <c r="AE346" s="5" t="s">
        <v>12</v>
      </c>
      <c r="AF346" s="26">
        <v>1.4886621978039472E-2</v>
      </c>
      <c r="AG346" s="25" t="s">
        <v>42</v>
      </c>
      <c r="AH346" s="24">
        <v>27</v>
      </c>
      <c r="AI346" s="23">
        <v>28</v>
      </c>
      <c r="AL346" s="34" t="s">
        <v>23</v>
      </c>
      <c r="AM346" s="33"/>
      <c r="AN346" s="32">
        <v>0.05</v>
      </c>
    </row>
    <row r="347" spans="22:42" s="10" customFormat="1" hidden="1" x14ac:dyDescent="0.2">
      <c r="V347" s="17" t="s">
        <v>14</v>
      </c>
      <c r="W347" s="17" t="s">
        <v>58</v>
      </c>
      <c r="X347" s="2">
        <v>200903</v>
      </c>
      <c r="Y347" s="22">
        <v>2485</v>
      </c>
      <c r="Z347" s="22">
        <v>1125</v>
      </c>
      <c r="AA347" s="3">
        <v>0.45271629778672035</v>
      </c>
      <c r="AB347" s="4">
        <v>0.44942963793095991</v>
      </c>
      <c r="AC347" s="4">
        <v>0.38492877674101267</v>
      </c>
      <c r="AD347" s="4">
        <v>0.51393049912090716</v>
      </c>
      <c r="AE347" s="5" t="s">
        <v>12</v>
      </c>
      <c r="AF347" s="26">
        <v>-3.2866598557604321E-3</v>
      </c>
      <c r="AG347" s="25" t="s">
        <v>42</v>
      </c>
      <c r="AH347" s="24">
        <v>27</v>
      </c>
      <c r="AI347" s="23">
        <v>29</v>
      </c>
      <c r="AL347" s="31" t="s">
        <v>30</v>
      </c>
      <c r="AM347" s="31" t="s">
        <v>29</v>
      </c>
      <c r="AN347" s="31" t="s">
        <v>28</v>
      </c>
      <c r="AO347" s="31" t="s">
        <v>27</v>
      </c>
    </row>
    <row r="348" spans="22:42" s="10" customFormat="1" hidden="1" x14ac:dyDescent="0.2">
      <c r="V348" s="17" t="s">
        <v>14</v>
      </c>
      <c r="W348" s="17" t="s">
        <v>58</v>
      </c>
      <c r="X348" s="2">
        <v>200906</v>
      </c>
      <c r="Y348" s="22">
        <v>2039</v>
      </c>
      <c r="Z348" s="22">
        <v>951</v>
      </c>
      <c r="AA348" s="3">
        <v>0.46640510053948014</v>
      </c>
      <c r="AB348" s="4">
        <v>0.47151344327547029</v>
      </c>
      <c r="AC348" s="4">
        <v>0.40269486412657568</v>
      </c>
      <c r="AD348" s="4">
        <v>0.54033202242436495</v>
      </c>
      <c r="AE348" s="5" t="s">
        <v>12</v>
      </c>
      <c r="AF348" s="26">
        <v>5.1083427359901457E-3</v>
      </c>
      <c r="AG348" s="25" t="s">
        <v>42</v>
      </c>
      <c r="AH348" s="24">
        <v>27</v>
      </c>
      <c r="AI348" s="23">
        <v>30</v>
      </c>
      <c r="AK348" s="30" t="s">
        <v>15</v>
      </c>
      <c r="AL348" s="37">
        <v>4</v>
      </c>
      <c r="AM348" s="38">
        <v>2</v>
      </c>
      <c r="AN348" s="37">
        <v>1</v>
      </c>
      <c r="AO348" s="36" t="s">
        <v>26</v>
      </c>
    </row>
    <row r="349" spans="22:42" s="10" customFormat="1" hidden="1" x14ac:dyDescent="0.2">
      <c r="V349" s="17" t="s">
        <v>14</v>
      </c>
      <c r="W349" s="17" t="s">
        <v>58</v>
      </c>
      <c r="X349" s="2">
        <v>200909</v>
      </c>
      <c r="Y349" s="22">
        <v>2130</v>
      </c>
      <c r="Z349" s="22">
        <v>735</v>
      </c>
      <c r="AA349" s="3">
        <v>0.34507042253521125</v>
      </c>
      <c r="AB349" s="4">
        <v>0.45281768775728393</v>
      </c>
      <c r="AC349" s="4">
        <v>0.38639684270588559</v>
      </c>
      <c r="AD349" s="4">
        <v>0.51923853280868237</v>
      </c>
      <c r="AE349" s="5" t="s">
        <v>9</v>
      </c>
      <c r="AF349" s="26">
        <v>0.10774726522207267</v>
      </c>
      <c r="AG349" s="25" t="s">
        <v>42</v>
      </c>
      <c r="AH349" s="24">
        <v>27</v>
      </c>
      <c r="AI349" s="23">
        <v>31</v>
      </c>
      <c r="AK349" s="30" t="s">
        <v>14</v>
      </c>
      <c r="AL349" s="37">
        <v>22</v>
      </c>
      <c r="AM349" s="38">
        <v>5</v>
      </c>
      <c r="AN349" s="37">
        <v>12</v>
      </c>
      <c r="AO349" s="36" t="s">
        <v>25</v>
      </c>
    </row>
    <row r="350" spans="22:42" s="10" customFormat="1" hidden="1" x14ac:dyDescent="0.2">
      <c r="V350" s="17" t="s">
        <v>14</v>
      </c>
      <c r="W350" s="17" t="s">
        <v>58</v>
      </c>
      <c r="X350" s="2">
        <v>200912</v>
      </c>
      <c r="Y350" s="22">
        <v>2041</v>
      </c>
      <c r="Z350" s="22">
        <v>550</v>
      </c>
      <c r="AA350" s="3">
        <v>0.26947574718275358</v>
      </c>
      <c r="AB350" s="4">
        <v>0.36953825467229534</v>
      </c>
      <c r="AC350" s="4">
        <v>0.31164399607824211</v>
      </c>
      <c r="AD350" s="4">
        <v>0.42743251326634862</v>
      </c>
      <c r="AE350" s="5" t="s">
        <v>9</v>
      </c>
      <c r="AF350" s="26">
        <v>0.10006250748954176</v>
      </c>
      <c r="AG350" s="25" t="s">
        <v>42</v>
      </c>
      <c r="AH350" s="24">
        <v>27</v>
      </c>
      <c r="AI350" s="23">
        <v>32</v>
      </c>
    </row>
    <row r="351" spans="22:42" s="10" customFormat="1" hidden="1" x14ac:dyDescent="0.2">
      <c r="V351" s="17" t="s">
        <v>14</v>
      </c>
      <c r="W351" s="17" t="s">
        <v>58</v>
      </c>
      <c r="X351" s="2">
        <v>201003</v>
      </c>
      <c r="Y351" s="22">
        <v>1908</v>
      </c>
      <c r="Z351" s="22">
        <v>454</v>
      </c>
      <c r="AA351" s="3">
        <v>0.23794549266247381</v>
      </c>
      <c r="AB351" s="4">
        <v>0.32058763618793029</v>
      </c>
      <c r="AC351" s="4">
        <v>0.26758779558355572</v>
      </c>
      <c r="AD351" s="4">
        <v>0.37358747679230492</v>
      </c>
      <c r="AE351" s="5" t="s">
        <v>9</v>
      </c>
      <c r="AF351" s="26">
        <v>8.2642143525456485E-2</v>
      </c>
      <c r="AG351" s="25" t="s">
        <v>42</v>
      </c>
      <c r="AH351" s="24">
        <v>27</v>
      </c>
      <c r="AI351" s="23">
        <v>33</v>
      </c>
    </row>
    <row r="352" spans="22:42" s="10" customFormat="1" hidden="1" x14ac:dyDescent="0.2">
      <c r="V352" s="17" t="s">
        <v>14</v>
      </c>
      <c r="W352" s="17" t="s">
        <v>58</v>
      </c>
      <c r="X352" s="2">
        <v>201006</v>
      </c>
      <c r="Y352" s="22">
        <v>1661</v>
      </c>
      <c r="Z352" s="22">
        <v>371</v>
      </c>
      <c r="AA352" s="3">
        <v>0.22335942203491874</v>
      </c>
      <c r="AB352" s="4">
        <v>0.28294506266091474</v>
      </c>
      <c r="AC352" s="4">
        <v>0.23298895549246501</v>
      </c>
      <c r="AD352" s="4">
        <v>0.33290116982936446</v>
      </c>
      <c r="AE352" s="5" t="s">
        <v>9</v>
      </c>
      <c r="AF352" s="26">
        <v>5.9585640625996E-2</v>
      </c>
      <c r="AG352" s="25" t="s">
        <v>42</v>
      </c>
      <c r="AH352" s="24">
        <v>27</v>
      </c>
      <c r="AI352" s="23">
        <v>34</v>
      </c>
      <c r="AK352" s="35" t="s">
        <v>24</v>
      </c>
      <c r="AL352" s="34" t="s">
        <v>23</v>
      </c>
      <c r="AM352" s="33"/>
      <c r="AN352" s="32">
        <v>0.05</v>
      </c>
    </row>
    <row r="353" spans="22:44" s="10" customFormat="1" hidden="1" x14ac:dyDescent="0.2">
      <c r="V353" s="17" t="s">
        <v>14</v>
      </c>
      <c r="W353" s="17" t="s">
        <v>58</v>
      </c>
      <c r="X353" s="2">
        <v>201009</v>
      </c>
      <c r="Y353" s="22">
        <v>1075</v>
      </c>
      <c r="Z353" s="22">
        <v>339</v>
      </c>
      <c r="AA353" s="3">
        <v>0.31534883720930235</v>
      </c>
      <c r="AB353" s="4">
        <v>0.2310133626913731</v>
      </c>
      <c r="AC353" s="4">
        <v>0.18271659458264258</v>
      </c>
      <c r="AD353" s="4">
        <v>0.27931013080010364</v>
      </c>
      <c r="AE353" s="5" t="s">
        <v>9</v>
      </c>
      <c r="AF353" s="26">
        <v>-8.4335474517929249E-2</v>
      </c>
      <c r="AG353" s="25" t="s">
        <v>42</v>
      </c>
      <c r="AH353" s="24">
        <v>27</v>
      </c>
      <c r="AI353" s="23">
        <v>35</v>
      </c>
      <c r="AL353" s="31" t="s">
        <v>22</v>
      </c>
      <c r="AM353" s="31" t="s">
        <v>21</v>
      </c>
      <c r="AN353" s="31" t="s">
        <v>20</v>
      </c>
      <c r="AO353" s="31" t="s">
        <v>19</v>
      </c>
      <c r="AP353" s="31" t="s">
        <v>18</v>
      </c>
      <c r="AQ353" s="31" t="s">
        <v>17</v>
      </c>
      <c r="AR353" s="31" t="s">
        <v>16</v>
      </c>
    </row>
    <row r="354" spans="22:44" s="10" customFormat="1" ht="15" hidden="1" x14ac:dyDescent="0.25">
      <c r="V354" s="17" t="s">
        <v>14</v>
      </c>
      <c r="W354" s="17" t="s">
        <v>58</v>
      </c>
      <c r="X354" s="2">
        <v>201012</v>
      </c>
      <c r="Y354" s="22">
        <v>1351</v>
      </c>
      <c r="Z354" s="22">
        <v>304</v>
      </c>
      <c r="AA354" s="3">
        <v>0.22501850481125094</v>
      </c>
      <c r="AB354" s="4">
        <v>0.23184897595432707</v>
      </c>
      <c r="AC354" s="4">
        <v>0.18616077294501798</v>
      </c>
      <c r="AD354" s="4">
        <v>0.27753717896363617</v>
      </c>
      <c r="AE354" s="5" t="s">
        <v>12</v>
      </c>
      <c r="AF354" s="26">
        <v>6.8304711430761389E-3</v>
      </c>
      <c r="AG354" s="25" t="s">
        <v>42</v>
      </c>
      <c r="AH354" s="24">
        <v>27</v>
      </c>
      <c r="AI354" s="23">
        <v>36</v>
      </c>
      <c r="AK354" s="30" t="s">
        <v>15</v>
      </c>
      <c r="AL354" s="29">
        <v>-3.7678407601137512E-2</v>
      </c>
      <c r="AM354" s="29">
        <v>1.0448331757492265E-2</v>
      </c>
      <c r="AN354" s="17">
        <v>4</v>
      </c>
      <c r="AO354" s="17">
        <v>0.85032261970988343</v>
      </c>
      <c r="AP354" s="27">
        <v>7.7870605758816977E-2</v>
      </c>
      <c r="AQ354" s="28">
        <v>-7.2123298677071901</v>
      </c>
      <c r="AR354" s="27">
        <v>1.868705279124051E-2</v>
      </c>
    </row>
    <row r="355" spans="22:44" s="10" customFormat="1" ht="15" hidden="1" x14ac:dyDescent="0.25">
      <c r="V355" s="17" t="s">
        <v>14</v>
      </c>
      <c r="W355" s="17" t="s">
        <v>58</v>
      </c>
      <c r="X355" s="2">
        <v>201103</v>
      </c>
      <c r="Y355" s="22">
        <v>1196</v>
      </c>
      <c r="Z355" s="22">
        <v>265</v>
      </c>
      <c r="AA355" s="3">
        <v>0.22157190635451504</v>
      </c>
      <c r="AB355" s="4">
        <v>0.2040661322247124</v>
      </c>
      <c r="AC355" s="4">
        <v>0.16081897412261781</v>
      </c>
      <c r="AD355" s="4">
        <v>0.24731329032680702</v>
      </c>
      <c r="AE355" s="5" t="s">
        <v>12</v>
      </c>
      <c r="AF355" s="26">
        <v>-1.7505774129802643E-2</v>
      </c>
      <c r="AG355" s="25" t="s">
        <v>42</v>
      </c>
      <c r="AH355" s="24">
        <v>27</v>
      </c>
      <c r="AI355" s="23">
        <v>37</v>
      </c>
      <c r="AK355" s="30" t="s">
        <v>14</v>
      </c>
      <c r="AL355" s="29">
        <v>-5.4506467921549501E-3</v>
      </c>
      <c r="AM355" s="29">
        <v>7.8459804772245678E-2</v>
      </c>
      <c r="AN355" s="17">
        <v>22</v>
      </c>
      <c r="AO355" s="17">
        <v>0.36692934027576068</v>
      </c>
      <c r="AP355" s="27">
        <v>2.8106607749172831E-3</v>
      </c>
      <c r="AQ355" s="28">
        <v>-0.32584582244841664</v>
      </c>
      <c r="AR355" s="27">
        <v>0.74792568064742226</v>
      </c>
    </row>
    <row r="356" spans="22:44" s="10" customFormat="1" hidden="1" x14ac:dyDescent="0.2">
      <c r="V356" s="17" t="s">
        <v>14</v>
      </c>
      <c r="W356" s="17" t="s">
        <v>58</v>
      </c>
      <c r="X356" s="2">
        <v>201106</v>
      </c>
      <c r="Y356" s="22">
        <v>1092</v>
      </c>
      <c r="Z356" s="22">
        <v>261</v>
      </c>
      <c r="AA356" s="3">
        <v>0.23901098901098902</v>
      </c>
      <c r="AB356" s="4">
        <v>0.20858229101518966</v>
      </c>
      <c r="AC356" s="4">
        <v>0.16362620782235382</v>
      </c>
      <c r="AD356" s="4">
        <v>0.2535383742080255</v>
      </c>
      <c r="AE356" s="5" t="s">
        <v>12</v>
      </c>
      <c r="AF356" s="26">
        <v>-3.0428697995799364E-2</v>
      </c>
      <c r="AG356" s="25" t="s">
        <v>42</v>
      </c>
      <c r="AH356" s="24">
        <v>27</v>
      </c>
      <c r="AI356" s="23">
        <v>38</v>
      </c>
    </row>
    <row r="357" spans="22:44" s="10" customFormat="1" hidden="1" x14ac:dyDescent="0.2">
      <c r="V357" s="17" t="s">
        <v>14</v>
      </c>
      <c r="W357" s="17" t="s">
        <v>58</v>
      </c>
      <c r="X357" s="2">
        <v>201109</v>
      </c>
      <c r="Y357" s="22">
        <v>1128</v>
      </c>
      <c r="Z357" s="22">
        <v>272</v>
      </c>
      <c r="AA357" s="3">
        <v>0.24113475177304963</v>
      </c>
      <c r="AB357" s="4">
        <v>0.21241633283061953</v>
      </c>
      <c r="AC357" s="4">
        <v>0.16730561046932921</v>
      </c>
      <c r="AD357" s="4">
        <v>0.25752705519190988</v>
      </c>
      <c r="AE357" s="5" t="s">
        <v>12</v>
      </c>
      <c r="AF357" s="26">
        <v>-2.8718418942430102E-2</v>
      </c>
      <c r="AG357" s="25" t="s">
        <v>42</v>
      </c>
      <c r="AH357" s="24">
        <v>27</v>
      </c>
      <c r="AI357" s="23">
        <v>39</v>
      </c>
    </row>
    <row r="358" spans="22:44" s="10" customFormat="1" hidden="1" x14ac:dyDescent="0.2">
      <c r="V358" s="17" t="s">
        <v>14</v>
      </c>
      <c r="W358" s="17" t="s">
        <v>58</v>
      </c>
      <c r="X358" s="2">
        <v>201112</v>
      </c>
      <c r="Y358" s="22">
        <v>1204</v>
      </c>
      <c r="Z358" s="22">
        <v>267</v>
      </c>
      <c r="AA358" s="3">
        <v>0.2217607973421927</v>
      </c>
      <c r="AB358" s="4">
        <v>0.22227396655848702</v>
      </c>
      <c r="AC358" s="4">
        <v>0.17656146709071061</v>
      </c>
      <c r="AD358" s="4">
        <v>0.26798646602626347</v>
      </c>
      <c r="AE358" s="5" t="s">
        <v>12</v>
      </c>
      <c r="AF358" s="26">
        <v>5.1316921629432355E-4</v>
      </c>
      <c r="AG358" s="25" t="s">
        <v>42</v>
      </c>
      <c r="AH358" s="24">
        <v>27</v>
      </c>
      <c r="AI358" s="23">
        <v>40</v>
      </c>
    </row>
    <row r="359" spans="22:44" s="10" customFormat="1" hidden="1" x14ac:dyDescent="0.2">
      <c r="V359" s="17" t="s">
        <v>14</v>
      </c>
      <c r="W359" s="17" t="s">
        <v>58</v>
      </c>
      <c r="X359" s="2">
        <v>201203</v>
      </c>
      <c r="Y359" s="22">
        <v>1205</v>
      </c>
      <c r="Z359" s="22">
        <v>331</v>
      </c>
      <c r="AA359" s="3">
        <v>0.27468879668049795</v>
      </c>
      <c r="AB359" s="4">
        <v>0.22001407386759431</v>
      </c>
      <c r="AC359" s="4">
        <v>0.17462304561687408</v>
      </c>
      <c r="AD359" s="4">
        <v>0.26540510211831453</v>
      </c>
      <c r="AE359" s="5" t="s">
        <v>9</v>
      </c>
      <c r="AF359" s="26">
        <v>-5.4674722812903642E-2</v>
      </c>
      <c r="AG359" s="25" t="s">
        <v>42</v>
      </c>
      <c r="AH359" s="24">
        <v>27</v>
      </c>
      <c r="AI359" s="23">
        <v>41</v>
      </c>
    </row>
    <row r="360" spans="22:44" s="10" customFormat="1" hidden="1" x14ac:dyDescent="0.2">
      <c r="V360" s="17" t="s">
        <v>14</v>
      </c>
      <c r="W360" s="17" t="s">
        <v>58</v>
      </c>
      <c r="X360" s="2">
        <v>201206</v>
      </c>
      <c r="Y360" s="22">
        <v>1467</v>
      </c>
      <c r="Z360" s="22">
        <v>438</v>
      </c>
      <c r="AA360" s="3">
        <v>0.29856850715746419</v>
      </c>
      <c r="AB360" s="4">
        <v>0.22511662741242064</v>
      </c>
      <c r="AC360" s="4">
        <v>0.18123248109904389</v>
      </c>
      <c r="AD360" s="4">
        <v>0.26900077372579739</v>
      </c>
      <c r="AE360" s="5" t="s">
        <v>9</v>
      </c>
      <c r="AF360" s="26">
        <v>-7.3451879745043552E-2</v>
      </c>
      <c r="AG360" s="25" t="s">
        <v>42</v>
      </c>
      <c r="AH360" s="24">
        <v>27</v>
      </c>
      <c r="AI360" s="23">
        <v>42</v>
      </c>
    </row>
    <row r="361" spans="22:44" s="10" customFormat="1" hidden="1" x14ac:dyDescent="0.2">
      <c r="V361" s="17" t="s">
        <v>14</v>
      </c>
      <c r="W361" s="17" t="s">
        <v>58</v>
      </c>
      <c r="X361" s="2">
        <v>201209</v>
      </c>
      <c r="Y361" s="22">
        <v>1645</v>
      </c>
      <c r="Z361" s="22">
        <v>549</v>
      </c>
      <c r="AA361" s="3">
        <v>0.33373860182370818</v>
      </c>
      <c r="AB361" s="4">
        <v>0.22408208313923053</v>
      </c>
      <c r="AC361" s="4">
        <v>0.18152380308757951</v>
      </c>
      <c r="AD361" s="4">
        <v>0.26664036319088158</v>
      </c>
      <c r="AE361" s="5" t="s">
        <v>9</v>
      </c>
      <c r="AF361" s="26">
        <v>-0.10965651868447765</v>
      </c>
      <c r="AG361" s="25" t="s">
        <v>42</v>
      </c>
      <c r="AH361" s="24">
        <v>27</v>
      </c>
      <c r="AI361" s="23">
        <v>43</v>
      </c>
    </row>
    <row r="362" spans="22:44" s="10" customFormat="1" hidden="1" x14ac:dyDescent="0.2">
      <c r="V362" s="17" t="s">
        <v>14</v>
      </c>
      <c r="W362" s="17" t="s">
        <v>58</v>
      </c>
      <c r="X362" s="2">
        <v>201212</v>
      </c>
      <c r="Y362" s="22">
        <v>1689</v>
      </c>
      <c r="Z362" s="22">
        <v>545</v>
      </c>
      <c r="AA362" s="3">
        <v>0.32267613972764947</v>
      </c>
      <c r="AB362" s="4">
        <v>0.23065094313579598</v>
      </c>
      <c r="AC362" s="4">
        <v>0.18749618837186399</v>
      </c>
      <c r="AD362" s="4">
        <v>0.27380569789972803</v>
      </c>
      <c r="AE362" s="5" t="s">
        <v>9</v>
      </c>
      <c r="AF362" s="26">
        <v>-9.2025196591853486E-2</v>
      </c>
      <c r="AG362" s="25" t="s">
        <v>42</v>
      </c>
      <c r="AH362" s="24">
        <v>27</v>
      </c>
      <c r="AI362" s="23">
        <v>44</v>
      </c>
    </row>
    <row r="363" spans="22:44" s="10" customFormat="1" hidden="1" x14ac:dyDescent="0.2">
      <c r="V363" s="17" t="s">
        <v>14</v>
      </c>
      <c r="W363" s="17" t="s">
        <v>58</v>
      </c>
      <c r="X363" s="2">
        <v>201303</v>
      </c>
      <c r="Y363" s="22">
        <v>1442</v>
      </c>
      <c r="Z363" s="22">
        <v>532</v>
      </c>
      <c r="AA363" s="3">
        <v>0.36893203883495146</v>
      </c>
      <c r="AB363" s="4">
        <v>0.27647990999077332</v>
      </c>
      <c r="AC363" s="4">
        <v>0.22574730866931636</v>
      </c>
      <c r="AD363" s="4">
        <v>0.32721251131223028</v>
      </c>
      <c r="AE363" s="5" t="s">
        <v>9</v>
      </c>
      <c r="AF363" s="26">
        <v>-9.2452128844178139E-2</v>
      </c>
      <c r="AG363" s="25" t="s">
        <v>42</v>
      </c>
      <c r="AH363" s="24">
        <v>27</v>
      </c>
      <c r="AI363" s="23">
        <v>45</v>
      </c>
    </row>
    <row r="364" spans="22:44" s="10" customFormat="1" hidden="1" x14ac:dyDescent="0.2">
      <c r="V364" s="17" t="s">
        <v>14</v>
      </c>
      <c r="W364" s="17" t="s">
        <v>58</v>
      </c>
      <c r="X364" s="2">
        <v>201306</v>
      </c>
      <c r="Y364" s="22">
        <v>1308</v>
      </c>
      <c r="Z364" s="22">
        <v>459</v>
      </c>
      <c r="AA364" s="3">
        <v>0.35091743119266056</v>
      </c>
      <c r="AB364" s="4">
        <v>0.28744793398143847</v>
      </c>
      <c r="AC364" s="4">
        <v>0.23417683603948977</v>
      </c>
      <c r="AD364" s="4">
        <v>0.34071903192338721</v>
      </c>
      <c r="AE364" s="5" t="s">
        <v>9</v>
      </c>
      <c r="AF364" s="26">
        <v>-6.3469497211222081E-2</v>
      </c>
      <c r="AG364" s="25" t="s">
        <v>42</v>
      </c>
      <c r="AH364" s="24">
        <v>27</v>
      </c>
      <c r="AI364" s="23">
        <v>46</v>
      </c>
    </row>
    <row r="365" spans="22:44" s="10" customFormat="1" hidden="1" x14ac:dyDescent="0.2">
      <c r="V365" s="17" t="s">
        <v>14</v>
      </c>
      <c r="W365" s="17" t="s">
        <v>58</v>
      </c>
      <c r="X365" s="2">
        <v>201309</v>
      </c>
      <c r="Y365" s="22">
        <v>1427</v>
      </c>
      <c r="Z365" s="22">
        <v>452</v>
      </c>
      <c r="AA365" s="3">
        <v>0.31674842326559216</v>
      </c>
      <c r="AB365" s="4">
        <v>0.3063180012003674</v>
      </c>
      <c r="AC365" s="4">
        <v>0.2517694283584091</v>
      </c>
      <c r="AD365" s="4">
        <v>0.36086657404232569</v>
      </c>
      <c r="AE365" s="5" t="s">
        <v>12</v>
      </c>
      <c r="AF365" s="26">
        <v>-1.0430422065224765E-2</v>
      </c>
      <c r="AG365" s="25" t="s">
        <v>42</v>
      </c>
      <c r="AH365" s="24">
        <v>27</v>
      </c>
      <c r="AI365" s="23">
        <v>47</v>
      </c>
    </row>
    <row r="366" spans="22:44" s="10" customFormat="1" hidden="1" x14ac:dyDescent="0.2">
      <c r="V366" s="17" t="s">
        <v>14</v>
      </c>
      <c r="W366" s="17" t="s">
        <v>58</v>
      </c>
      <c r="X366" s="2">
        <v>201312</v>
      </c>
      <c r="Y366" s="22">
        <v>1276</v>
      </c>
      <c r="Z366" s="22">
        <v>420</v>
      </c>
      <c r="AA366" s="3">
        <v>0.32915360501567398</v>
      </c>
      <c r="AB366" s="4">
        <v>0.28114831190510464</v>
      </c>
      <c r="AC366" s="4">
        <v>0.22836683237076402</v>
      </c>
      <c r="AD366" s="4">
        <v>0.33392979143944529</v>
      </c>
      <c r="AE366" s="5" t="s">
        <v>12</v>
      </c>
      <c r="AF366" s="26">
        <v>-4.8005293110569336E-2</v>
      </c>
      <c r="AG366" s="25" t="s">
        <v>42</v>
      </c>
      <c r="AH366" s="24">
        <v>27</v>
      </c>
      <c r="AI366" s="23">
        <v>48</v>
      </c>
    </row>
    <row r="367" spans="22:44" s="10" customFormat="1" hidden="1" x14ac:dyDescent="0.2">
      <c r="V367" s="17" t="s">
        <v>13</v>
      </c>
      <c r="W367" s="17" t="s">
        <v>58</v>
      </c>
      <c r="X367" s="2">
        <v>201403</v>
      </c>
      <c r="Y367" s="22">
        <v>1119</v>
      </c>
      <c r="Z367" s="22">
        <v>345</v>
      </c>
      <c r="AA367" s="3">
        <v>0.30831099195710454</v>
      </c>
      <c r="AB367" s="4">
        <v>0.27403000627009022</v>
      </c>
      <c r="AC367" s="4">
        <v>0.22049387477256982</v>
      </c>
      <c r="AD367" s="4">
        <v>0.32756613776761068</v>
      </c>
      <c r="AE367" s="5" t="s">
        <v>12</v>
      </c>
      <c r="AF367" s="26">
        <v>-3.428098568701432E-2</v>
      </c>
      <c r="AG367" s="25" t="s">
        <v>42</v>
      </c>
      <c r="AH367" s="24">
        <v>27</v>
      </c>
      <c r="AI367" s="23">
        <v>49</v>
      </c>
    </row>
    <row r="368" spans="22:44" s="10" customFormat="1" hidden="1" x14ac:dyDescent="0.2">
      <c r="V368" s="17" t="s">
        <v>13</v>
      </c>
      <c r="W368" s="17" t="s">
        <v>58</v>
      </c>
      <c r="X368" s="2">
        <v>201406</v>
      </c>
      <c r="Y368" s="22">
        <v>1171</v>
      </c>
      <c r="Z368" s="22">
        <v>323</v>
      </c>
      <c r="AA368" s="3">
        <v>0.27583262169086253</v>
      </c>
      <c r="AB368" s="4">
        <v>0.2503477078974703</v>
      </c>
      <c r="AC368" s="4">
        <v>0.20050038764610287</v>
      </c>
      <c r="AD368" s="4">
        <v>0.30019502814883769</v>
      </c>
      <c r="AE368" s="5" t="s">
        <v>12</v>
      </c>
      <c r="AF368" s="26">
        <v>-2.5484913793392239E-2</v>
      </c>
      <c r="AG368" s="25" t="s">
        <v>42</v>
      </c>
      <c r="AH368" s="24">
        <v>27</v>
      </c>
      <c r="AI368" s="23">
        <v>50</v>
      </c>
    </row>
    <row r="369" spans="22:46" s="10" customFormat="1" hidden="1" x14ac:dyDescent="0.2">
      <c r="V369" s="17" t="s">
        <v>13</v>
      </c>
      <c r="W369" s="17" t="s">
        <v>58</v>
      </c>
      <c r="X369" s="2">
        <v>201409</v>
      </c>
      <c r="Y369" s="22">
        <v>1157</v>
      </c>
      <c r="Z369" s="22">
        <v>322</v>
      </c>
      <c r="AA369" s="3">
        <v>0.27830596369922211</v>
      </c>
      <c r="AB369" s="4">
        <v>0.22804979669298908</v>
      </c>
      <c r="AC369" s="4">
        <v>0.18106845784381304</v>
      </c>
      <c r="AD369" s="4">
        <v>0.27503113554216518</v>
      </c>
      <c r="AE369" s="5" t="s">
        <v>9</v>
      </c>
      <c r="AF369" s="26">
        <v>-5.0256167006233032E-2</v>
      </c>
      <c r="AG369" s="25" t="s">
        <v>42</v>
      </c>
      <c r="AH369" s="24">
        <v>27</v>
      </c>
      <c r="AI369" s="23">
        <v>51</v>
      </c>
    </row>
    <row r="370" spans="22:46" s="10" customFormat="1" hidden="1" x14ac:dyDescent="0.2">
      <c r="V370" s="17" t="s">
        <v>13</v>
      </c>
      <c r="W370" s="17" t="s">
        <v>58</v>
      </c>
      <c r="X370" s="2">
        <v>201412</v>
      </c>
      <c r="Y370" s="22">
        <v>1042</v>
      </c>
      <c r="Z370" s="22">
        <v>265</v>
      </c>
      <c r="AA370" s="3">
        <v>0.2543186180422265</v>
      </c>
      <c r="AB370" s="4">
        <v>0.21362705412431604</v>
      </c>
      <c r="AC370" s="4">
        <v>0.16737826032471886</v>
      </c>
      <c r="AD370" s="4">
        <v>0.25987584792391327</v>
      </c>
      <c r="AE370" s="5" t="s">
        <v>12</v>
      </c>
      <c r="AF370" s="21">
        <v>-4.0691563917910456E-2</v>
      </c>
      <c r="AG370" s="20" t="s">
        <v>42</v>
      </c>
      <c r="AH370" s="19">
        <v>27</v>
      </c>
      <c r="AI370" s="18">
        <v>52</v>
      </c>
    </row>
    <row r="371" spans="22:46" s="10" customFormat="1" hidden="1" x14ac:dyDescent="0.2">
      <c r="V371" s="17"/>
      <c r="W371" s="17" t="s">
        <v>58</v>
      </c>
      <c r="X371" s="16" t="s">
        <v>10</v>
      </c>
      <c r="Y371" s="15">
        <v>44457</v>
      </c>
      <c r="Z371" s="15">
        <v>13919</v>
      </c>
      <c r="AA371" s="14">
        <v>0.31308905234271317</v>
      </c>
      <c r="AB371" s="13">
        <v>0.29760755752065526</v>
      </c>
      <c r="AC371" s="13">
        <v>0.26359679220358639</v>
      </c>
      <c r="AD371" s="13">
        <v>0.33161832283772419</v>
      </c>
      <c r="AE371" s="9" t="s">
        <v>9</v>
      </c>
      <c r="AF371" s="12"/>
    </row>
    <row r="372" spans="22:46" s="10" customFormat="1" hidden="1" x14ac:dyDescent="0.2">
      <c r="V372" s="31" t="s">
        <v>35</v>
      </c>
      <c r="W372" s="31" t="s">
        <v>34</v>
      </c>
      <c r="X372" s="44" t="s">
        <v>57</v>
      </c>
      <c r="Y372" s="43"/>
      <c r="Z372" s="43"/>
      <c r="AA372" s="43"/>
      <c r="AB372" s="43"/>
      <c r="AC372" s="42" t="s">
        <v>33</v>
      </c>
      <c r="AD372" s="42"/>
      <c r="AE372" s="42"/>
      <c r="AF372" s="12"/>
      <c r="AG372" s="12"/>
      <c r="AH372" s="12"/>
      <c r="AI372" s="12"/>
      <c r="AJ372" s="12"/>
      <c r="AK372" s="12"/>
      <c r="AL372" s="12"/>
      <c r="AM372" s="12"/>
      <c r="AN372" s="12"/>
      <c r="AO372" s="12"/>
      <c r="AP372" s="12"/>
      <c r="AQ372" s="12"/>
      <c r="AR372" s="12"/>
      <c r="AS372" s="12"/>
      <c r="AT372" s="12"/>
    </row>
    <row r="373" spans="22:46" s="10" customFormat="1" ht="25.5" hidden="1" x14ac:dyDescent="0.2">
      <c r="V373" s="17"/>
      <c r="W373" s="17" t="s">
        <v>57</v>
      </c>
      <c r="X373" s="31" t="s">
        <v>0</v>
      </c>
      <c r="Y373" s="31" t="s">
        <v>1</v>
      </c>
      <c r="Z373" s="31" t="s">
        <v>2</v>
      </c>
      <c r="AA373" s="31" t="s">
        <v>3</v>
      </c>
      <c r="AB373" s="31" t="s">
        <v>4</v>
      </c>
      <c r="AC373" s="31" t="s">
        <v>5</v>
      </c>
      <c r="AD373" s="31" t="s">
        <v>6</v>
      </c>
      <c r="AE373" s="41" t="s">
        <v>7</v>
      </c>
      <c r="AF373" s="31" t="s">
        <v>32</v>
      </c>
      <c r="AG373" s="47" t="s">
        <v>38</v>
      </c>
      <c r="AH373" s="46"/>
      <c r="AI373" s="45"/>
      <c r="AP373" s="40"/>
    </row>
    <row r="374" spans="22:46" s="10" customFormat="1" hidden="1" x14ac:dyDescent="0.2">
      <c r="V374" s="17" t="s">
        <v>14</v>
      </c>
      <c r="W374" s="17" t="s">
        <v>57</v>
      </c>
      <c r="X374" s="2">
        <v>200809</v>
      </c>
      <c r="Y374" s="22">
        <v>1669</v>
      </c>
      <c r="Z374" s="22">
        <v>1039</v>
      </c>
      <c r="AA374" s="3">
        <v>0.62252846015578189</v>
      </c>
      <c r="AB374" s="4">
        <v>0.77394052803566749</v>
      </c>
      <c r="AC374" s="4">
        <v>0.6764793541191565</v>
      </c>
      <c r="AD374" s="4">
        <v>0.87140170195217859</v>
      </c>
      <c r="AE374" s="5" t="s">
        <v>9</v>
      </c>
      <c r="AF374" s="39">
        <v>0.15141206787988559</v>
      </c>
      <c r="AG374" s="25" t="s">
        <v>40</v>
      </c>
      <c r="AH374" s="24">
        <v>53</v>
      </c>
      <c r="AI374" s="23">
        <v>53</v>
      </c>
      <c r="AK374" s="35" t="s">
        <v>31</v>
      </c>
    </row>
    <row r="375" spans="22:46" s="10" customFormat="1" hidden="1" x14ac:dyDescent="0.2">
      <c r="V375" s="17" t="s">
        <v>14</v>
      </c>
      <c r="W375" s="17" t="s">
        <v>57</v>
      </c>
      <c r="X375" s="2">
        <v>200812</v>
      </c>
      <c r="Y375" s="22">
        <v>1596</v>
      </c>
      <c r="Z375" s="22">
        <v>958</v>
      </c>
      <c r="AA375" s="3">
        <v>0.60025062656641603</v>
      </c>
      <c r="AB375" s="4">
        <v>0.59869233155762824</v>
      </c>
      <c r="AC375" s="4">
        <v>0.51477547153857095</v>
      </c>
      <c r="AD375" s="4">
        <v>0.68260919157668565</v>
      </c>
      <c r="AE375" s="5" t="s">
        <v>12</v>
      </c>
      <c r="AF375" s="26">
        <v>-1.5582950087877911E-3</v>
      </c>
      <c r="AG375" s="25" t="s">
        <v>40</v>
      </c>
      <c r="AH375" s="24">
        <v>53</v>
      </c>
      <c r="AI375" s="23">
        <v>54</v>
      </c>
      <c r="AL375" s="34" t="s">
        <v>23</v>
      </c>
      <c r="AM375" s="33"/>
      <c r="AN375" s="32">
        <v>0.05</v>
      </c>
    </row>
    <row r="376" spans="22:46" s="10" customFormat="1" hidden="1" x14ac:dyDescent="0.2">
      <c r="V376" s="17" t="s">
        <v>14</v>
      </c>
      <c r="W376" s="17" t="s">
        <v>57</v>
      </c>
      <c r="X376" s="2">
        <v>200903</v>
      </c>
      <c r="Y376" s="22">
        <v>1045</v>
      </c>
      <c r="Z376" s="22">
        <v>735</v>
      </c>
      <c r="AA376" s="3">
        <v>0.70334928229665072</v>
      </c>
      <c r="AB376" s="4">
        <v>0.6405221112899695</v>
      </c>
      <c r="AC376" s="4">
        <v>0.54737659246144565</v>
      </c>
      <c r="AD376" s="4">
        <v>0.73366763011849345</v>
      </c>
      <c r="AE376" s="5" t="s">
        <v>12</v>
      </c>
      <c r="AF376" s="26">
        <v>-6.2827171006681226E-2</v>
      </c>
      <c r="AG376" s="25" t="s">
        <v>40</v>
      </c>
      <c r="AH376" s="24">
        <v>53</v>
      </c>
      <c r="AI376" s="23">
        <v>55</v>
      </c>
      <c r="AL376" s="31" t="s">
        <v>30</v>
      </c>
      <c r="AM376" s="31" t="s">
        <v>29</v>
      </c>
      <c r="AN376" s="31" t="s">
        <v>28</v>
      </c>
      <c r="AO376" s="31" t="s">
        <v>27</v>
      </c>
    </row>
    <row r="377" spans="22:46" s="10" customFormat="1" hidden="1" x14ac:dyDescent="0.2">
      <c r="V377" s="17" t="s">
        <v>14</v>
      </c>
      <c r="W377" s="17" t="s">
        <v>57</v>
      </c>
      <c r="X377" s="2">
        <v>200906</v>
      </c>
      <c r="Y377" s="22">
        <v>881</v>
      </c>
      <c r="Z377" s="22">
        <v>678</v>
      </c>
      <c r="AA377" s="3">
        <v>0.76958002270147563</v>
      </c>
      <c r="AB377" s="4">
        <v>0.66075700422118078</v>
      </c>
      <c r="AC377" s="4">
        <v>0.56341788492627054</v>
      </c>
      <c r="AD377" s="4">
        <v>0.75809612351609112</v>
      </c>
      <c r="AE377" s="5" t="s">
        <v>9</v>
      </c>
      <c r="AF377" s="26">
        <v>-0.10882301848029485</v>
      </c>
      <c r="AG377" s="25" t="s">
        <v>40</v>
      </c>
      <c r="AH377" s="24">
        <v>53</v>
      </c>
      <c r="AI377" s="23">
        <v>56</v>
      </c>
      <c r="AK377" s="30" t="s">
        <v>15</v>
      </c>
      <c r="AL377" s="37">
        <v>4</v>
      </c>
      <c r="AM377" s="38">
        <v>2</v>
      </c>
      <c r="AN377" s="37">
        <v>2</v>
      </c>
      <c r="AO377" s="36" t="s">
        <v>26</v>
      </c>
    </row>
    <row r="378" spans="22:46" s="10" customFormat="1" hidden="1" x14ac:dyDescent="0.2">
      <c r="V378" s="17" t="s">
        <v>14</v>
      </c>
      <c r="W378" s="17" t="s">
        <v>57</v>
      </c>
      <c r="X378" s="2">
        <v>200909</v>
      </c>
      <c r="Y378" s="22">
        <v>911</v>
      </c>
      <c r="Z378" s="22">
        <v>637</v>
      </c>
      <c r="AA378" s="3">
        <v>0.69923161361141606</v>
      </c>
      <c r="AB378" s="4">
        <v>0.64533834594170814</v>
      </c>
      <c r="AC378" s="4">
        <v>0.5497381953156173</v>
      </c>
      <c r="AD378" s="4">
        <v>0.74093849656779898</v>
      </c>
      <c r="AE378" s="5" t="s">
        <v>12</v>
      </c>
      <c r="AF378" s="26">
        <v>-5.3893267669707923E-2</v>
      </c>
      <c r="AG378" s="25" t="s">
        <v>40</v>
      </c>
      <c r="AH378" s="24">
        <v>53</v>
      </c>
      <c r="AI378" s="23">
        <v>57</v>
      </c>
      <c r="AK378" s="30" t="s">
        <v>14</v>
      </c>
      <c r="AL378" s="37">
        <v>22</v>
      </c>
      <c r="AM378" s="38">
        <v>5</v>
      </c>
      <c r="AN378" s="37">
        <v>14</v>
      </c>
      <c r="AO378" s="36" t="s">
        <v>25</v>
      </c>
    </row>
    <row r="379" spans="22:46" s="10" customFormat="1" hidden="1" x14ac:dyDescent="0.2">
      <c r="V379" s="17" t="s">
        <v>14</v>
      </c>
      <c r="W379" s="17" t="s">
        <v>57</v>
      </c>
      <c r="X379" s="2">
        <v>200912</v>
      </c>
      <c r="Y379" s="22">
        <v>977</v>
      </c>
      <c r="Z379" s="22">
        <v>436</v>
      </c>
      <c r="AA379" s="3">
        <v>0.44626407369498466</v>
      </c>
      <c r="AB379" s="4">
        <v>0.57485943238686421</v>
      </c>
      <c r="AC379" s="4">
        <v>0.48637447273581969</v>
      </c>
      <c r="AD379" s="4">
        <v>0.66334439203790885</v>
      </c>
      <c r="AE379" s="5" t="s">
        <v>9</v>
      </c>
      <c r="AF379" s="26">
        <v>0.12859535869187955</v>
      </c>
      <c r="AG379" s="25" t="s">
        <v>40</v>
      </c>
      <c r="AH379" s="24">
        <v>53</v>
      </c>
      <c r="AI379" s="23">
        <v>58</v>
      </c>
    </row>
    <row r="380" spans="22:46" s="10" customFormat="1" hidden="1" x14ac:dyDescent="0.2">
      <c r="V380" s="17" t="s">
        <v>14</v>
      </c>
      <c r="W380" s="17" t="s">
        <v>57</v>
      </c>
      <c r="X380" s="2">
        <v>201003</v>
      </c>
      <c r="Y380" s="22">
        <v>843</v>
      </c>
      <c r="Z380" s="22">
        <v>333</v>
      </c>
      <c r="AA380" s="3">
        <v>0.39501779359430605</v>
      </c>
      <c r="AB380" s="4">
        <v>0.51352835562048271</v>
      </c>
      <c r="AC380" s="4">
        <v>0.42843550408978315</v>
      </c>
      <c r="AD380" s="4">
        <v>0.59862120715118228</v>
      </c>
      <c r="AE380" s="5" t="s">
        <v>9</v>
      </c>
      <c r="AF380" s="26">
        <v>0.11851056202617666</v>
      </c>
      <c r="AG380" s="25" t="s">
        <v>40</v>
      </c>
      <c r="AH380" s="24">
        <v>53</v>
      </c>
      <c r="AI380" s="23">
        <v>59</v>
      </c>
    </row>
    <row r="381" spans="22:46" s="10" customFormat="1" hidden="1" x14ac:dyDescent="0.2">
      <c r="V381" s="17" t="s">
        <v>14</v>
      </c>
      <c r="W381" s="17" t="s">
        <v>57</v>
      </c>
      <c r="X381" s="2">
        <v>201006</v>
      </c>
      <c r="Y381" s="22">
        <v>742</v>
      </c>
      <c r="Z381" s="22">
        <v>340</v>
      </c>
      <c r="AA381" s="3">
        <v>0.4582210242587601</v>
      </c>
      <c r="AB381" s="4">
        <v>0.46417534154404377</v>
      </c>
      <c r="AC381" s="4">
        <v>0.38187399981663733</v>
      </c>
      <c r="AD381" s="4">
        <v>0.54647668327145027</v>
      </c>
      <c r="AE381" s="5" t="s">
        <v>12</v>
      </c>
      <c r="AF381" s="26">
        <v>5.9543172852836723E-3</v>
      </c>
      <c r="AG381" s="25" t="s">
        <v>40</v>
      </c>
      <c r="AH381" s="24">
        <v>53</v>
      </c>
      <c r="AI381" s="23">
        <v>60</v>
      </c>
      <c r="AK381" s="35" t="s">
        <v>24</v>
      </c>
      <c r="AL381" s="34" t="s">
        <v>23</v>
      </c>
      <c r="AM381" s="33"/>
      <c r="AN381" s="32">
        <v>0.05</v>
      </c>
    </row>
    <row r="382" spans="22:46" s="10" customFormat="1" hidden="1" x14ac:dyDescent="0.2">
      <c r="V382" s="17" t="s">
        <v>14</v>
      </c>
      <c r="W382" s="17" t="s">
        <v>57</v>
      </c>
      <c r="X382" s="2">
        <v>201009</v>
      </c>
      <c r="Y382" s="22">
        <v>418</v>
      </c>
      <c r="Z382" s="22">
        <v>273</v>
      </c>
      <c r="AA382" s="3">
        <v>0.65311004784688997</v>
      </c>
      <c r="AB382" s="4">
        <v>0.39332891649821267</v>
      </c>
      <c r="AC382" s="4">
        <v>0.30716706239950653</v>
      </c>
      <c r="AD382" s="4">
        <v>0.47949077059691886</v>
      </c>
      <c r="AE382" s="5" t="s">
        <v>9</v>
      </c>
      <c r="AF382" s="26">
        <v>-0.25978113134867731</v>
      </c>
      <c r="AG382" s="25" t="s">
        <v>40</v>
      </c>
      <c r="AH382" s="24">
        <v>53</v>
      </c>
      <c r="AI382" s="23">
        <v>61</v>
      </c>
      <c r="AL382" s="31" t="s">
        <v>22</v>
      </c>
      <c r="AM382" s="31" t="s">
        <v>21</v>
      </c>
      <c r="AN382" s="31" t="s">
        <v>20</v>
      </c>
      <c r="AO382" s="31" t="s">
        <v>19</v>
      </c>
      <c r="AP382" s="31" t="s">
        <v>18</v>
      </c>
      <c r="AQ382" s="31" t="s">
        <v>17</v>
      </c>
      <c r="AR382" s="31" t="s">
        <v>16</v>
      </c>
    </row>
    <row r="383" spans="22:46" s="10" customFormat="1" ht="15" hidden="1" x14ac:dyDescent="0.25">
      <c r="V383" s="17" t="s">
        <v>14</v>
      </c>
      <c r="W383" s="17" t="s">
        <v>57</v>
      </c>
      <c r="X383" s="2">
        <v>201012</v>
      </c>
      <c r="Y383" s="22">
        <v>442</v>
      </c>
      <c r="Z383" s="22">
        <v>252</v>
      </c>
      <c r="AA383" s="3">
        <v>0.57013574660633481</v>
      </c>
      <c r="AB383" s="4">
        <v>0.41144316870565306</v>
      </c>
      <c r="AC383" s="4">
        <v>0.32442279450575073</v>
      </c>
      <c r="AD383" s="4">
        <v>0.49846354290555539</v>
      </c>
      <c r="AE383" s="5" t="s">
        <v>9</v>
      </c>
      <c r="AF383" s="26">
        <v>-0.15869257790068175</v>
      </c>
      <c r="AG383" s="25" t="s">
        <v>40</v>
      </c>
      <c r="AH383" s="24">
        <v>53</v>
      </c>
      <c r="AI383" s="23">
        <v>62</v>
      </c>
      <c r="AK383" s="30" t="s">
        <v>15</v>
      </c>
      <c r="AL383" s="29">
        <v>-0.11634335141811664</v>
      </c>
      <c r="AM383" s="29">
        <v>6.3561713564574157E-2</v>
      </c>
      <c r="AN383" s="17">
        <v>4</v>
      </c>
      <c r="AO383" s="17">
        <v>2.9636775539883059E-2</v>
      </c>
      <c r="AP383" s="27">
        <v>0.82784665110819111</v>
      </c>
      <c r="AQ383" s="28">
        <v>-3.6607997139636619</v>
      </c>
      <c r="AR383" s="27">
        <v>6.7185905257986456E-2</v>
      </c>
    </row>
    <row r="384" spans="22:46" s="10" customFormat="1" ht="15" hidden="1" x14ac:dyDescent="0.25">
      <c r="V384" s="17" t="s">
        <v>14</v>
      </c>
      <c r="W384" s="17" t="s">
        <v>57</v>
      </c>
      <c r="X384" s="2">
        <v>201103</v>
      </c>
      <c r="Y384" s="22">
        <v>309</v>
      </c>
      <c r="Z384" s="22">
        <v>186</v>
      </c>
      <c r="AA384" s="3">
        <v>0.60194174757281549</v>
      </c>
      <c r="AB384" s="4">
        <v>0.39957128429582217</v>
      </c>
      <c r="AC384" s="4">
        <v>0.30500107042984881</v>
      </c>
      <c r="AD384" s="4">
        <v>0.49414149816179559</v>
      </c>
      <c r="AE384" s="5" t="s">
        <v>9</v>
      </c>
      <c r="AF384" s="26">
        <v>-0.20237046327699332</v>
      </c>
      <c r="AG384" s="25" t="s">
        <v>40</v>
      </c>
      <c r="AH384" s="24">
        <v>53</v>
      </c>
      <c r="AI384" s="23">
        <v>63</v>
      </c>
      <c r="AK384" s="30" t="s">
        <v>14</v>
      </c>
      <c r="AL384" s="29">
        <v>-9.9658996630446986E-2</v>
      </c>
      <c r="AM384" s="29">
        <v>0.12138025974867277</v>
      </c>
      <c r="AN384" s="17">
        <v>22</v>
      </c>
      <c r="AO384" s="17">
        <v>0.11577923131081425</v>
      </c>
      <c r="AP384" s="27">
        <v>0.12126830487779372</v>
      </c>
      <c r="AQ384" s="28">
        <v>-3.8510555948019372</v>
      </c>
      <c r="AR384" s="27">
        <v>9.96412101985904E-4</v>
      </c>
    </row>
    <row r="385" spans="22:35" s="10" customFormat="1" hidden="1" x14ac:dyDescent="0.2">
      <c r="V385" s="17" t="s">
        <v>14</v>
      </c>
      <c r="W385" s="17" t="s">
        <v>57</v>
      </c>
      <c r="X385" s="2">
        <v>201106</v>
      </c>
      <c r="Y385" s="22">
        <v>327</v>
      </c>
      <c r="Z385" s="22">
        <v>194</v>
      </c>
      <c r="AA385" s="3">
        <v>0.59327217125382259</v>
      </c>
      <c r="AB385" s="4">
        <v>0.44672108196560978</v>
      </c>
      <c r="AC385" s="4">
        <v>0.34816439402242799</v>
      </c>
      <c r="AD385" s="4">
        <v>0.54527776990879162</v>
      </c>
      <c r="AE385" s="5" t="s">
        <v>9</v>
      </c>
      <c r="AF385" s="26">
        <v>-0.14655108928821281</v>
      </c>
      <c r="AG385" s="25" t="s">
        <v>40</v>
      </c>
      <c r="AH385" s="24">
        <v>53</v>
      </c>
      <c r="AI385" s="23">
        <v>64</v>
      </c>
    </row>
    <row r="386" spans="22:35" s="10" customFormat="1" hidden="1" x14ac:dyDescent="0.2">
      <c r="V386" s="17" t="s">
        <v>14</v>
      </c>
      <c r="W386" s="17" t="s">
        <v>57</v>
      </c>
      <c r="X386" s="2">
        <v>201109</v>
      </c>
      <c r="Y386" s="22">
        <v>297</v>
      </c>
      <c r="Z386" s="22">
        <v>205</v>
      </c>
      <c r="AA386" s="3">
        <v>0.6902356902356902</v>
      </c>
      <c r="AB386" s="4">
        <v>0.49058996616262557</v>
      </c>
      <c r="AC386" s="4">
        <v>0.3846767182684232</v>
      </c>
      <c r="AD386" s="4">
        <v>0.59650321405682805</v>
      </c>
      <c r="AE386" s="5" t="s">
        <v>9</v>
      </c>
      <c r="AF386" s="26">
        <v>-0.19964572407306463</v>
      </c>
      <c r="AG386" s="25" t="s">
        <v>40</v>
      </c>
      <c r="AH386" s="24">
        <v>53</v>
      </c>
      <c r="AI386" s="23">
        <v>65</v>
      </c>
    </row>
    <row r="387" spans="22:35" s="10" customFormat="1" hidden="1" x14ac:dyDescent="0.2">
      <c r="V387" s="17" t="s">
        <v>14</v>
      </c>
      <c r="W387" s="17" t="s">
        <v>57</v>
      </c>
      <c r="X387" s="2">
        <v>201112</v>
      </c>
      <c r="Y387" s="22">
        <v>325</v>
      </c>
      <c r="Z387" s="22">
        <v>197</v>
      </c>
      <c r="AA387" s="3">
        <v>0.60615384615384615</v>
      </c>
      <c r="AB387" s="4">
        <v>0.51400594571635649</v>
      </c>
      <c r="AC387" s="4">
        <v>0.40826706206368596</v>
      </c>
      <c r="AD387" s="4">
        <v>0.61974482936902708</v>
      </c>
      <c r="AE387" s="5" t="s">
        <v>12</v>
      </c>
      <c r="AF387" s="26">
        <v>-9.214790043748966E-2</v>
      </c>
      <c r="AG387" s="25" t="s">
        <v>40</v>
      </c>
      <c r="AH387" s="24">
        <v>53</v>
      </c>
      <c r="AI387" s="23">
        <v>66</v>
      </c>
    </row>
    <row r="388" spans="22:35" s="10" customFormat="1" hidden="1" x14ac:dyDescent="0.2">
      <c r="V388" s="17" t="s">
        <v>14</v>
      </c>
      <c r="W388" s="17" t="s">
        <v>57</v>
      </c>
      <c r="X388" s="2">
        <v>201203</v>
      </c>
      <c r="Y388" s="22">
        <v>328</v>
      </c>
      <c r="Z388" s="22">
        <v>205</v>
      </c>
      <c r="AA388" s="3">
        <v>0.625</v>
      </c>
      <c r="AB388" s="4">
        <v>0.52228886167852706</v>
      </c>
      <c r="AC388" s="4">
        <v>0.41600331220786291</v>
      </c>
      <c r="AD388" s="4">
        <v>0.62857441114919121</v>
      </c>
      <c r="AE388" s="5" t="s">
        <v>12</v>
      </c>
      <c r="AF388" s="26">
        <v>-0.10271113832147294</v>
      </c>
      <c r="AG388" s="25" t="s">
        <v>40</v>
      </c>
      <c r="AH388" s="24">
        <v>53</v>
      </c>
      <c r="AI388" s="23">
        <v>67</v>
      </c>
    </row>
    <row r="389" spans="22:35" s="10" customFormat="1" hidden="1" x14ac:dyDescent="0.2">
      <c r="V389" s="17" t="s">
        <v>14</v>
      </c>
      <c r="W389" s="17" t="s">
        <v>57</v>
      </c>
      <c r="X389" s="2">
        <v>201206</v>
      </c>
      <c r="Y389" s="22">
        <v>348</v>
      </c>
      <c r="Z389" s="22">
        <v>243</v>
      </c>
      <c r="AA389" s="3">
        <v>0.69827586206896552</v>
      </c>
      <c r="AB389" s="4">
        <v>0.5299115122150525</v>
      </c>
      <c r="AC389" s="4">
        <v>0.42448189794807412</v>
      </c>
      <c r="AD389" s="4">
        <v>0.635341126482031</v>
      </c>
      <c r="AE389" s="5" t="s">
        <v>9</v>
      </c>
      <c r="AF389" s="26">
        <v>-0.16836434985391302</v>
      </c>
      <c r="AG389" s="25" t="s">
        <v>40</v>
      </c>
      <c r="AH389" s="24">
        <v>53</v>
      </c>
      <c r="AI389" s="23">
        <v>68</v>
      </c>
    </row>
    <row r="390" spans="22:35" s="10" customFormat="1" hidden="1" x14ac:dyDescent="0.2">
      <c r="V390" s="17" t="s">
        <v>14</v>
      </c>
      <c r="W390" s="17" t="s">
        <v>57</v>
      </c>
      <c r="X390" s="2">
        <v>201209</v>
      </c>
      <c r="Y390" s="22">
        <v>460</v>
      </c>
      <c r="Z390" s="22">
        <v>371</v>
      </c>
      <c r="AA390" s="3">
        <v>0.80652173913043479</v>
      </c>
      <c r="AB390" s="4">
        <v>0.52982166469489689</v>
      </c>
      <c r="AC390" s="4">
        <v>0.43122894514336285</v>
      </c>
      <c r="AD390" s="4">
        <v>0.62841438424643092</v>
      </c>
      <c r="AE390" s="5" t="s">
        <v>9</v>
      </c>
      <c r="AF390" s="26">
        <v>-0.2767000744355379</v>
      </c>
      <c r="AG390" s="25" t="s">
        <v>40</v>
      </c>
      <c r="AH390" s="24">
        <v>53</v>
      </c>
      <c r="AI390" s="23">
        <v>69</v>
      </c>
    </row>
    <row r="391" spans="22:35" s="10" customFormat="1" hidden="1" x14ac:dyDescent="0.2">
      <c r="V391" s="17" t="s">
        <v>14</v>
      </c>
      <c r="W391" s="17" t="s">
        <v>57</v>
      </c>
      <c r="X391" s="2">
        <v>201212</v>
      </c>
      <c r="Y391" s="22">
        <v>529</v>
      </c>
      <c r="Z391" s="22">
        <v>425</v>
      </c>
      <c r="AA391" s="3">
        <v>0.80340264650283555</v>
      </c>
      <c r="AB391" s="4">
        <v>0.54438298003706687</v>
      </c>
      <c r="AC391" s="4">
        <v>0.4475049635999071</v>
      </c>
      <c r="AD391" s="4">
        <v>0.64126099647422663</v>
      </c>
      <c r="AE391" s="5" t="s">
        <v>9</v>
      </c>
      <c r="AF391" s="26">
        <v>-0.25901966646576868</v>
      </c>
      <c r="AG391" s="25" t="s">
        <v>40</v>
      </c>
      <c r="AH391" s="24">
        <v>53</v>
      </c>
      <c r="AI391" s="23">
        <v>70</v>
      </c>
    </row>
    <row r="392" spans="22:35" s="10" customFormat="1" hidden="1" x14ac:dyDescent="0.2">
      <c r="V392" s="17" t="s">
        <v>14</v>
      </c>
      <c r="W392" s="17" t="s">
        <v>57</v>
      </c>
      <c r="X392" s="2">
        <v>201303</v>
      </c>
      <c r="Y392" s="22">
        <v>447</v>
      </c>
      <c r="Z392" s="22">
        <v>357</v>
      </c>
      <c r="AA392" s="3">
        <v>0.79865771812080533</v>
      </c>
      <c r="AB392" s="4">
        <v>0.60878231642635305</v>
      </c>
      <c r="AC392" s="4">
        <v>0.50266283617333318</v>
      </c>
      <c r="AD392" s="4">
        <v>0.71490179667937304</v>
      </c>
      <c r="AE392" s="5" t="s">
        <v>9</v>
      </c>
      <c r="AF392" s="26">
        <v>-0.18987540169445227</v>
      </c>
      <c r="AG392" s="25" t="s">
        <v>40</v>
      </c>
      <c r="AH392" s="24">
        <v>53</v>
      </c>
      <c r="AI392" s="23">
        <v>71</v>
      </c>
    </row>
    <row r="393" spans="22:35" s="10" customFormat="1" hidden="1" x14ac:dyDescent="0.2">
      <c r="V393" s="17" t="s">
        <v>14</v>
      </c>
      <c r="W393" s="17" t="s">
        <v>57</v>
      </c>
      <c r="X393" s="2">
        <v>201306</v>
      </c>
      <c r="Y393" s="22">
        <v>476</v>
      </c>
      <c r="Z393" s="22">
        <v>355</v>
      </c>
      <c r="AA393" s="3">
        <v>0.74579831932773111</v>
      </c>
      <c r="AB393" s="4">
        <v>0.61934692329212848</v>
      </c>
      <c r="AC393" s="4">
        <v>0.51379317328125229</v>
      </c>
      <c r="AD393" s="4">
        <v>0.72490067330300478</v>
      </c>
      <c r="AE393" s="5" t="s">
        <v>9</v>
      </c>
      <c r="AF393" s="26">
        <v>-0.12645139603560263</v>
      </c>
      <c r="AG393" s="25" t="s">
        <v>40</v>
      </c>
      <c r="AH393" s="24">
        <v>53</v>
      </c>
      <c r="AI393" s="23">
        <v>72</v>
      </c>
    </row>
    <row r="394" spans="22:35" s="10" customFormat="1" hidden="1" x14ac:dyDescent="0.2">
      <c r="V394" s="17" t="s">
        <v>14</v>
      </c>
      <c r="W394" s="17" t="s">
        <v>57</v>
      </c>
      <c r="X394" s="2">
        <v>201309</v>
      </c>
      <c r="Y394" s="22">
        <v>432</v>
      </c>
      <c r="Z394" s="22">
        <v>314</v>
      </c>
      <c r="AA394" s="3">
        <v>0.72685185185185186</v>
      </c>
      <c r="AB394" s="4">
        <v>0.6367753896040117</v>
      </c>
      <c r="AC394" s="4">
        <v>0.52774683829676461</v>
      </c>
      <c r="AD394" s="4">
        <v>0.74580394091125868</v>
      </c>
      <c r="AE394" s="5" t="s">
        <v>12</v>
      </c>
      <c r="AF394" s="26">
        <v>-9.0076462247840161E-2</v>
      </c>
      <c r="AG394" s="25" t="s">
        <v>40</v>
      </c>
      <c r="AH394" s="24">
        <v>53</v>
      </c>
      <c r="AI394" s="23">
        <v>73</v>
      </c>
    </row>
    <row r="395" spans="22:35" s="10" customFormat="1" hidden="1" x14ac:dyDescent="0.2">
      <c r="V395" s="17" t="s">
        <v>14</v>
      </c>
      <c r="W395" s="17" t="s">
        <v>57</v>
      </c>
      <c r="X395" s="2">
        <v>201312</v>
      </c>
      <c r="Y395" s="22">
        <v>366</v>
      </c>
      <c r="Z395" s="22">
        <v>256</v>
      </c>
      <c r="AA395" s="3">
        <v>0.69945355191256831</v>
      </c>
      <c r="AB395" s="4">
        <v>0.60197244770468816</v>
      </c>
      <c r="AC395" s="4">
        <v>0.49162734079441778</v>
      </c>
      <c r="AD395" s="4">
        <v>0.71231755461495849</v>
      </c>
      <c r="AE395" s="5" t="s">
        <v>12</v>
      </c>
      <c r="AF395" s="26">
        <v>-9.7481104207880143E-2</v>
      </c>
      <c r="AG395" s="25" t="s">
        <v>40</v>
      </c>
      <c r="AH395" s="24">
        <v>53</v>
      </c>
      <c r="AI395" s="23">
        <v>74</v>
      </c>
    </row>
    <row r="396" spans="22:35" s="10" customFormat="1" hidden="1" x14ac:dyDescent="0.2">
      <c r="V396" s="17" t="s">
        <v>13</v>
      </c>
      <c r="W396" s="17" t="s">
        <v>57</v>
      </c>
      <c r="X396" s="2">
        <v>201403</v>
      </c>
      <c r="Y396" s="22">
        <v>336</v>
      </c>
      <c r="Z396" s="22">
        <v>211</v>
      </c>
      <c r="AA396" s="3">
        <v>0.62797619047619047</v>
      </c>
      <c r="AB396" s="4">
        <v>0.58875322344568226</v>
      </c>
      <c r="AC396" s="4">
        <v>0.47726450268799753</v>
      </c>
      <c r="AD396" s="4">
        <v>0.70024194420336705</v>
      </c>
      <c r="AE396" s="5" t="s">
        <v>12</v>
      </c>
      <c r="AF396" s="26">
        <v>-3.9222967030508205E-2</v>
      </c>
      <c r="AG396" s="25" t="s">
        <v>40</v>
      </c>
      <c r="AH396" s="24">
        <v>53</v>
      </c>
      <c r="AI396" s="23">
        <v>75</v>
      </c>
    </row>
    <row r="397" spans="22:35" s="10" customFormat="1" hidden="1" x14ac:dyDescent="0.2">
      <c r="V397" s="17" t="s">
        <v>13</v>
      </c>
      <c r="W397" s="17" t="s">
        <v>57</v>
      </c>
      <c r="X397" s="2">
        <v>201406</v>
      </c>
      <c r="Y397" s="22">
        <v>396</v>
      </c>
      <c r="Z397" s="22">
        <v>296</v>
      </c>
      <c r="AA397" s="3">
        <v>0.74747474747474751</v>
      </c>
      <c r="AB397" s="4">
        <v>0.56083525890707153</v>
      </c>
      <c r="AC397" s="4">
        <v>0.45587165558826831</v>
      </c>
      <c r="AD397" s="4">
        <v>0.66579886222587481</v>
      </c>
      <c r="AE397" s="5" t="s">
        <v>9</v>
      </c>
      <c r="AF397" s="26">
        <v>-0.18663948856767598</v>
      </c>
      <c r="AG397" s="25" t="s">
        <v>40</v>
      </c>
      <c r="AH397" s="24">
        <v>53</v>
      </c>
      <c r="AI397" s="23">
        <v>76</v>
      </c>
    </row>
    <row r="398" spans="22:35" s="10" customFormat="1" hidden="1" x14ac:dyDescent="0.2">
      <c r="V398" s="17" t="s">
        <v>13</v>
      </c>
      <c r="W398" s="17" t="s">
        <v>57</v>
      </c>
      <c r="X398" s="2">
        <v>201409</v>
      </c>
      <c r="Y398" s="22">
        <v>385</v>
      </c>
      <c r="Z398" s="22">
        <v>240</v>
      </c>
      <c r="AA398" s="3">
        <v>0.62337662337662336</v>
      </c>
      <c r="AB398" s="4">
        <v>0.52819642587982507</v>
      </c>
      <c r="AC398" s="4">
        <v>0.42551175513401629</v>
      </c>
      <c r="AD398" s="4">
        <v>0.63088109662563385</v>
      </c>
      <c r="AE398" s="5" t="s">
        <v>12</v>
      </c>
      <c r="AF398" s="26">
        <v>-9.5180197496798291E-2</v>
      </c>
      <c r="AG398" s="25" t="s">
        <v>40</v>
      </c>
      <c r="AH398" s="24">
        <v>53</v>
      </c>
      <c r="AI398" s="23">
        <v>77</v>
      </c>
    </row>
    <row r="399" spans="22:35" s="10" customFormat="1" hidden="1" x14ac:dyDescent="0.2">
      <c r="V399" s="17" t="s">
        <v>13</v>
      </c>
      <c r="W399" s="17" t="s">
        <v>57</v>
      </c>
      <c r="X399" s="2">
        <v>201412</v>
      </c>
      <c r="Y399" s="22">
        <v>329</v>
      </c>
      <c r="Z399" s="22">
        <v>213</v>
      </c>
      <c r="AA399" s="3">
        <v>0.64741641337386013</v>
      </c>
      <c r="AB399" s="4">
        <v>0.50308566079637607</v>
      </c>
      <c r="AC399" s="4">
        <v>0.39874996741251001</v>
      </c>
      <c r="AD399" s="4">
        <v>0.60742135418024212</v>
      </c>
      <c r="AE399" s="5" t="s">
        <v>9</v>
      </c>
      <c r="AF399" s="21">
        <v>-0.14433075257748407</v>
      </c>
      <c r="AG399" s="20" t="s">
        <v>40</v>
      </c>
      <c r="AH399" s="19">
        <v>53</v>
      </c>
      <c r="AI399" s="18">
        <v>78</v>
      </c>
    </row>
    <row r="400" spans="22:35" s="10" customFormat="1" hidden="1" x14ac:dyDescent="0.2">
      <c r="V400" s="17"/>
      <c r="W400" s="17" t="s">
        <v>57</v>
      </c>
      <c r="X400" s="16" t="s">
        <v>10</v>
      </c>
      <c r="Y400" s="15">
        <v>15614</v>
      </c>
      <c r="Z400" s="15">
        <v>9949</v>
      </c>
      <c r="AA400" s="14">
        <v>0.63718457794287175</v>
      </c>
      <c r="AB400" s="13">
        <v>0.55870465161509009</v>
      </c>
      <c r="AC400" s="13">
        <v>0.49504581202985376</v>
      </c>
      <c r="AD400" s="13">
        <v>0.62236349120032652</v>
      </c>
      <c r="AE400" s="9" t="s">
        <v>9</v>
      </c>
      <c r="AF400" s="12"/>
    </row>
    <row r="401" spans="22:46" s="10" customFormat="1" hidden="1" x14ac:dyDescent="0.2">
      <c r="V401" s="31" t="s">
        <v>35</v>
      </c>
      <c r="W401" s="31" t="s">
        <v>34</v>
      </c>
      <c r="X401" s="44" t="s">
        <v>56</v>
      </c>
      <c r="Y401" s="43"/>
      <c r="Z401" s="43"/>
      <c r="AA401" s="43"/>
      <c r="AB401" s="43"/>
      <c r="AC401" s="42" t="s">
        <v>33</v>
      </c>
      <c r="AD401" s="42"/>
      <c r="AE401" s="42"/>
      <c r="AF401" s="12"/>
      <c r="AG401" s="12"/>
      <c r="AH401" s="12"/>
      <c r="AI401" s="12"/>
      <c r="AJ401" s="12"/>
      <c r="AK401" s="12"/>
      <c r="AL401" s="12"/>
      <c r="AM401" s="12"/>
      <c r="AN401" s="12"/>
      <c r="AO401" s="12"/>
      <c r="AP401" s="12"/>
      <c r="AQ401" s="12"/>
      <c r="AR401" s="12"/>
      <c r="AS401" s="12"/>
      <c r="AT401" s="12"/>
    </row>
    <row r="402" spans="22:46" s="10" customFormat="1" ht="25.5" hidden="1" x14ac:dyDescent="0.2">
      <c r="V402" s="17"/>
      <c r="W402" s="17" t="s">
        <v>56</v>
      </c>
      <c r="X402" s="31" t="s">
        <v>0</v>
      </c>
      <c r="Y402" s="31" t="s">
        <v>1</v>
      </c>
      <c r="Z402" s="31" t="s">
        <v>2</v>
      </c>
      <c r="AA402" s="31" t="s">
        <v>3</v>
      </c>
      <c r="AB402" s="31" t="s">
        <v>4</v>
      </c>
      <c r="AC402" s="31" t="s">
        <v>5</v>
      </c>
      <c r="AD402" s="31" t="s">
        <v>6</v>
      </c>
      <c r="AE402" s="41" t="s">
        <v>7</v>
      </c>
      <c r="AF402" s="31" t="s">
        <v>32</v>
      </c>
      <c r="AG402" s="47" t="s">
        <v>38</v>
      </c>
      <c r="AH402" s="46"/>
      <c r="AI402" s="45"/>
      <c r="AP402" s="40"/>
    </row>
    <row r="403" spans="22:46" s="10" customFormat="1" hidden="1" x14ac:dyDescent="0.2">
      <c r="V403" s="17" t="s">
        <v>14</v>
      </c>
      <c r="W403" s="17" t="s">
        <v>56</v>
      </c>
      <c r="X403" s="2">
        <v>200809</v>
      </c>
      <c r="Y403" s="22">
        <v>872</v>
      </c>
      <c r="Z403" s="22">
        <v>837</v>
      </c>
      <c r="AA403" s="3">
        <v>0.95986238532110091</v>
      </c>
      <c r="AB403" s="4">
        <v>0.87815873559308222</v>
      </c>
      <c r="AC403" s="4">
        <v>0.76863217533926076</v>
      </c>
      <c r="AD403" s="4">
        <v>0.98768529584690379</v>
      </c>
      <c r="AE403" s="5" t="s">
        <v>12</v>
      </c>
      <c r="AF403" s="39">
        <v>-8.170364972801869E-2</v>
      </c>
      <c r="AG403" s="25" t="s">
        <v>37</v>
      </c>
      <c r="AH403" s="24">
        <v>79</v>
      </c>
      <c r="AI403" s="23">
        <v>79</v>
      </c>
      <c r="AK403" s="35" t="s">
        <v>31</v>
      </c>
    </row>
    <row r="404" spans="22:46" s="10" customFormat="1" hidden="1" x14ac:dyDescent="0.2">
      <c r="V404" s="17" t="s">
        <v>14</v>
      </c>
      <c r="W404" s="17" t="s">
        <v>56</v>
      </c>
      <c r="X404" s="2">
        <v>200812</v>
      </c>
      <c r="Y404" s="22">
        <v>1270</v>
      </c>
      <c r="Z404" s="22">
        <v>935</v>
      </c>
      <c r="AA404" s="3">
        <v>0.73622047244094491</v>
      </c>
      <c r="AB404" s="4">
        <v>0.63195516840258781</v>
      </c>
      <c r="AC404" s="4">
        <v>0.54223560832137374</v>
      </c>
      <c r="AD404" s="4">
        <v>0.72167472848380188</v>
      </c>
      <c r="AE404" s="5" t="s">
        <v>9</v>
      </c>
      <c r="AF404" s="26">
        <v>-0.1042653040383571</v>
      </c>
      <c r="AG404" s="25" t="s">
        <v>37</v>
      </c>
      <c r="AH404" s="24">
        <v>79</v>
      </c>
      <c r="AI404" s="23">
        <v>80</v>
      </c>
      <c r="AL404" s="34" t="s">
        <v>23</v>
      </c>
      <c r="AM404" s="33"/>
      <c r="AN404" s="32">
        <v>0.05</v>
      </c>
    </row>
    <row r="405" spans="22:46" s="10" customFormat="1" hidden="1" x14ac:dyDescent="0.2">
      <c r="V405" s="17" t="s">
        <v>14</v>
      </c>
      <c r="W405" s="17" t="s">
        <v>56</v>
      </c>
      <c r="X405" s="2">
        <v>200903</v>
      </c>
      <c r="Y405" s="22">
        <v>821</v>
      </c>
      <c r="Z405" s="22">
        <v>617</v>
      </c>
      <c r="AA405" s="3">
        <v>0.75152253349573694</v>
      </c>
      <c r="AB405" s="4">
        <v>0.68539042166373854</v>
      </c>
      <c r="AC405" s="4">
        <v>0.5850876493166397</v>
      </c>
      <c r="AD405" s="4">
        <v>0.78569319401083748</v>
      </c>
      <c r="AE405" s="5" t="s">
        <v>12</v>
      </c>
      <c r="AF405" s="26">
        <v>-6.6132111831998408E-2</v>
      </c>
      <c r="AG405" s="25" t="s">
        <v>37</v>
      </c>
      <c r="AH405" s="24">
        <v>79</v>
      </c>
      <c r="AI405" s="23">
        <v>81</v>
      </c>
      <c r="AL405" s="31" t="s">
        <v>30</v>
      </c>
      <c r="AM405" s="31" t="s">
        <v>29</v>
      </c>
      <c r="AN405" s="31" t="s">
        <v>28</v>
      </c>
      <c r="AO405" s="31" t="s">
        <v>27</v>
      </c>
    </row>
    <row r="406" spans="22:46" s="10" customFormat="1" hidden="1" x14ac:dyDescent="0.2">
      <c r="V406" s="17" t="s">
        <v>14</v>
      </c>
      <c r="W406" s="17" t="s">
        <v>56</v>
      </c>
      <c r="X406" s="2">
        <v>200906</v>
      </c>
      <c r="Y406" s="22">
        <v>571</v>
      </c>
      <c r="Z406" s="22">
        <v>490</v>
      </c>
      <c r="AA406" s="3">
        <v>0.85814360770577935</v>
      </c>
      <c r="AB406" s="4">
        <v>0.71278267378982307</v>
      </c>
      <c r="AC406" s="4">
        <v>0.60439244383613855</v>
      </c>
      <c r="AD406" s="4">
        <v>0.82117290374350771</v>
      </c>
      <c r="AE406" s="5" t="s">
        <v>9</v>
      </c>
      <c r="AF406" s="26">
        <v>-0.14536093391595628</v>
      </c>
      <c r="AG406" s="25" t="s">
        <v>37</v>
      </c>
      <c r="AH406" s="24">
        <v>79</v>
      </c>
      <c r="AI406" s="23">
        <v>82</v>
      </c>
      <c r="AK406" s="30" t="s">
        <v>15</v>
      </c>
      <c r="AL406" s="37">
        <v>4</v>
      </c>
      <c r="AM406" s="38">
        <v>2</v>
      </c>
      <c r="AN406" s="37">
        <v>0</v>
      </c>
      <c r="AO406" s="36" t="s">
        <v>26</v>
      </c>
    </row>
    <row r="407" spans="22:46" s="10" customFormat="1" hidden="1" x14ac:dyDescent="0.2">
      <c r="V407" s="17" t="s">
        <v>14</v>
      </c>
      <c r="W407" s="17" t="s">
        <v>56</v>
      </c>
      <c r="X407" s="2">
        <v>200909</v>
      </c>
      <c r="Y407" s="22">
        <v>535</v>
      </c>
      <c r="Z407" s="22">
        <v>439</v>
      </c>
      <c r="AA407" s="3">
        <v>0.82056074766355136</v>
      </c>
      <c r="AB407" s="4">
        <v>0.69801796133692062</v>
      </c>
      <c r="AC407" s="4">
        <v>0.58931209364771264</v>
      </c>
      <c r="AD407" s="4">
        <v>0.8067238290261286</v>
      </c>
      <c r="AE407" s="5" t="s">
        <v>9</v>
      </c>
      <c r="AF407" s="26">
        <v>-0.12254278632663074</v>
      </c>
      <c r="AG407" s="25" t="s">
        <v>37</v>
      </c>
      <c r="AH407" s="24">
        <v>79</v>
      </c>
      <c r="AI407" s="23">
        <v>83</v>
      </c>
      <c r="AK407" s="30" t="s">
        <v>14</v>
      </c>
      <c r="AL407" s="37">
        <v>22</v>
      </c>
      <c r="AM407" s="38">
        <v>5</v>
      </c>
      <c r="AN407" s="37">
        <v>14</v>
      </c>
      <c r="AO407" s="36" t="s">
        <v>25</v>
      </c>
    </row>
    <row r="408" spans="22:46" s="10" customFormat="1" hidden="1" x14ac:dyDescent="0.2">
      <c r="V408" s="17" t="s">
        <v>14</v>
      </c>
      <c r="W408" s="17" t="s">
        <v>56</v>
      </c>
      <c r="X408" s="2">
        <v>200912</v>
      </c>
      <c r="Y408" s="22">
        <v>457</v>
      </c>
      <c r="Z408" s="22">
        <v>352</v>
      </c>
      <c r="AA408" s="3">
        <v>0.77024070021881841</v>
      </c>
      <c r="AB408" s="4">
        <v>0.67513286856907662</v>
      </c>
      <c r="AC408" s="4">
        <v>0.56468200762311027</v>
      </c>
      <c r="AD408" s="4">
        <v>0.78558372951504307</v>
      </c>
      <c r="AE408" s="5" t="s">
        <v>12</v>
      </c>
      <c r="AF408" s="26">
        <v>-9.5107831649741792E-2</v>
      </c>
      <c r="AG408" s="25" t="s">
        <v>37</v>
      </c>
      <c r="AH408" s="24">
        <v>79</v>
      </c>
      <c r="AI408" s="23">
        <v>84</v>
      </c>
    </row>
    <row r="409" spans="22:46" s="10" customFormat="1" hidden="1" x14ac:dyDescent="0.2">
      <c r="V409" s="17" t="s">
        <v>14</v>
      </c>
      <c r="W409" s="17" t="s">
        <v>56</v>
      </c>
      <c r="X409" s="2">
        <v>201003</v>
      </c>
      <c r="Y409" s="22">
        <v>371</v>
      </c>
      <c r="Z409" s="22">
        <v>280</v>
      </c>
      <c r="AA409" s="3">
        <v>0.75471698113207553</v>
      </c>
      <c r="AB409" s="4">
        <v>0.62622852292888365</v>
      </c>
      <c r="AC409" s="4">
        <v>0.51437557982117743</v>
      </c>
      <c r="AD409" s="4">
        <v>0.73808146603658997</v>
      </c>
      <c r="AE409" s="5" t="s">
        <v>9</v>
      </c>
      <c r="AF409" s="26">
        <v>-0.12848845820319188</v>
      </c>
      <c r="AG409" s="25" t="s">
        <v>37</v>
      </c>
      <c r="AH409" s="24">
        <v>79</v>
      </c>
      <c r="AI409" s="23">
        <v>85</v>
      </c>
    </row>
    <row r="410" spans="22:46" s="10" customFormat="1" hidden="1" x14ac:dyDescent="0.2">
      <c r="V410" s="17" t="s">
        <v>14</v>
      </c>
      <c r="W410" s="17" t="s">
        <v>56</v>
      </c>
      <c r="X410" s="2">
        <v>201006</v>
      </c>
      <c r="Y410" s="22">
        <v>455</v>
      </c>
      <c r="Z410" s="22">
        <v>213</v>
      </c>
      <c r="AA410" s="3">
        <v>0.46813186813186813</v>
      </c>
      <c r="AB410" s="4">
        <v>0.58342851077162949</v>
      </c>
      <c r="AC410" s="4">
        <v>0.47978745517659177</v>
      </c>
      <c r="AD410" s="4">
        <v>0.68706956636666716</v>
      </c>
      <c r="AE410" s="5" t="s">
        <v>9</v>
      </c>
      <c r="AF410" s="26">
        <v>0.11529664263976136</v>
      </c>
      <c r="AG410" s="25" t="s">
        <v>37</v>
      </c>
      <c r="AH410" s="24">
        <v>79</v>
      </c>
      <c r="AI410" s="23">
        <v>86</v>
      </c>
      <c r="AK410" s="35" t="s">
        <v>24</v>
      </c>
      <c r="AL410" s="34" t="s">
        <v>23</v>
      </c>
      <c r="AM410" s="33"/>
      <c r="AN410" s="32">
        <v>0.05</v>
      </c>
    </row>
    <row r="411" spans="22:46" s="10" customFormat="1" hidden="1" x14ac:dyDescent="0.2">
      <c r="V411" s="17" t="s">
        <v>14</v>
      </c>
      <c r="W411" s="17" t="s">
        <v>56</v>
      </c>
      <c r="X411" s="2">
        <v>201009</v>
      </c>
      <c r="Y411" s="22">
        <v>294</v>
      </c>
      <c r="Z411" s="22">
        <v>226</v>
      </c>
      <c r="AA411" s="3">
        <v>0.76870748299319724</v>
      </c>
      <c r="AB411" s="4">
        <v>0.51925941091364458</v>
      </c>
      <c r="AC411" s="4">
        <v>0.41022217459782911</v>
      </c>
      <c r="AD411" s="4">
        <v>0.6282966472294601</v>
      </c>
      <c r="AE411" s="5" t="s">
        <v>9</v>
      </c>
      <c r="AF411" s="26">
        <v>-0.24944807207955266</v>
      </c>
      <c r="AG411" s="25" t="s">
        <v>37</v>
      </c>
      <c r="AH411" s="24">
        <v>79</v>
      </c>
      <c r="AI411" s="23">
        <v>87</v>
      </c>
      <c r="AL411" s="31" t="s">
        <v>22</v>
      </c>
      <c r="AM411" s="31" t="s">
        <v>21</v>
      </c>
      <c r="AN411" s="31" t="s">
        <v>20</v>
      </c>
      <c r="AO411" s="31" t="s">
        <v>19</v>
      </c>
      <c r="AP411" s="31" t="s">
        <v>18</v>
      </c>
      <c r="AQ411" s="31" t="s">
        <v>17</v>
      </c>
      <c r="AR411" s="31" t="s">
        <v>16</v>
      </c>
    </row>
    <row r="412" spans="22:46" s="10" customFormat="1" ht="15" hidden="1" x14ac:dyDescent="0.25">
      <c r="V412" s="17" t="s">
        <v>14</v>
      </c>
      <c r="W412" s="17" t="s">
        <v>56</v>
      </c>
      <c r="X412" s="2">
        <v>201012</v>
      </c>
      <c r="Y412" s="22">
        <v>239</v>
      </c>
      <c r="Z412" s="22">
        <v>161</v>
      </c>
      <c r="AA412" s="3">
        <v>0.67364016736401677</v>
      </c>
      <c r="AB412" s="4">
        <v>0.53665396574743629</v>
      </c>
      <c r="AC412" s="4">
        <v>0.41976936314675595</v>
      </c>
      <c r="AD412" s="4">
        <v>0.65353856834811663</v>
      </c>
      <c r="AE412" s="5" t="s">
        <v>9</v>
      </c>
      <c r="AF412" s="26">
        <v>-0.13698620161658048</v>
      </c>
      <c r="AG412" s="25" t="s">
        <v>37</v>
      </c>
      <c r="AH412" s="24">
        <v>79</v>
      </c>
      <c r="AI412" s="23">
        <v>88</v>
      </c>
      <c r="AK412" s="30" t="s">
        <v>15</v>
      </c>
      <c r="AL412" s="29">
        <v>-0.10499063208311821</v>
      </c>
      <c r="AM412" s="29">
        <v>1.7471088572266456E-2</v>
      </c>
      <c r="AN412" s="17">
        <v>4</v>
      </c>
      <c r="AO412" s="17">
        <v>0.40579889470476488</v>
      </c>
      <c r="AP412" s="27">
        <v>0.36297653525689211</v>
      </c>
      <c r="AQ412" s="28">
        <v>-12.018785394950143</v>
      </c>
      <c r="AR412" s="27">
        <v>6.8516857718136943E-3</v>
      </c>
    </row>
    <row r="413" spans="22:46" s="10" customFormat="1" ht="15" hidden="1" x14ac:dyDescent="0.25">
      <c r="V413" s="17" t="s">
        <v>14</v>
      </c>
      <c r="W413" s="17" t="s">
        <v>56</v>
      </c>
      <c r="X413" s="2">
        <v>201103</v>
      </c>
      <c r="Y413" s="22">
        <v>201</v>
      </c>
      <c r="Z413" s="22">
        <v>165</v>
      </c>
      <c r="AA413" s="3">
        <v>0.82089552238805974</v>
      </c>
      <c r="AB413" s="4">
        <v>0.54858042856946632</v>
      </c>
      <c r="AC413" s="4">
        <v>0.4249268258868043</v>
      </c>
      <c r="AD413" s="4">
        <v>0.67223403125212844</v>
      </c>
      <c r="AE413" s="5" t="s">
        <v>9</v>
      </c>
      <c r="AF413" s="26">
        <v>-0.27231509381859342</v>
      </c>
      <c r="AG413" s="25" t="s">
        <v>37</v>
      </c>
      <c r="AH413" s="24">
        <v>79</v>
      </c>
      <c r="AI413" s="23">
        <v>89</v>
      </c>
      <c r="AK413" s="30" t="s">
        <v>14</v>
      </c>
      <c r="AL413" s="29">
        <v>-0.1250843722647004</v>
      </c>
      <c r="AM413" s="29">
        <v>7.715693057160021E-2</v>
      </c>
      <c r="AN413" s="17">
        <v>22</v>
      </c>
      <c r="AO413" s="17">
        <v>0.47494566860171278</v>
      </c>
      <c r="AP413" s="27">
        <v>3.8901104187147285E-4</v>
      </c>
      <c r="AQ413" s="28">
        <v>-7.6039534832652107</v>
      </c>
      <c r="AR413" s="27">
        <v>2.5309622075177537E-7</v>
      </c>
    </row>
    <row r="414" spans="22:46" s="10" customFormat="1" hidden="1" x14ac:dyDescent="0.2">
      <c r="V414" s="17" t="s">
        <v>14</v>
      </c>
      <c r="W414" s="17" t="s">
        <v>56</v>
      </c>
      <c r="X414" s="2">
        <v>201106</v>
      </c>
      <c r="Y414" s="22">
        <v>178</v>
      </c>
      <c r="Z414" s="22">
        <v>136</v>
      </c>
      <c r="AA414" s="3">
        <v>0.7640449438202247</v>
      </c>
      <c r="AB414" s="4">
        <v>0.61352602816477386</v>
      </c>
      <c r="AC414" s="4">
        <v>0.4806390628650189</v>
      </c>
      <c r="AD414" s="4">
        <v>0.74641299346452894</v>
      </c>
      <c r="AE414" s="5" t="s">
        <v>9</v>
      </c>
      <c r="AF414" s="26">
        <v>-0.15051891565545084</v>
      </c>
      <c r="AG414" s="25" t="s">
        <v>37</v>
      </c>
      <c r="AH414" s="24">
        <v>79</v>
      </c>
      <c r="AI414" s="23">
        <v>90</v>
      </c>
    </row>
    <row r="415" spans="22:46" s="10" customFormat="1" hidden="1" x14ac:dyDescent="0.2">
      <c r="V415" s="17" t="s">
        <v>14</v>
      </c>
      <c r="W415" s="17" t="s">
        <v>56</v>
      </c>
      <c r="X415" s="2">
        <v>201109</v>
      </c>
      <c r="Y415" s="22">
        <v>204</v>
      </c>
      <c r="Z415" s="22">
        <v>164</v>
      </c>
      <c r="AA415" s="3">
        <v>0.80392156862745101</v>
      </c>
      <c r="AB415" s="4">
        <v>0.66094228538566935</v>
      </c>
      <c r="AC415" s="4">
        <v>0.52988722293189328</v>
      </c>
      <c r="AD415" s="4">
        <v>0.79199734783944542</v>
      </c>
      <c r="AE415" s="5" t="s">
        <v>9</v>
      </c>
      <c r="AF415" s="26">
        <v>-0.14297928324178166</v>
      </c>
      <c r="AG415" s="25" t="s">
        <v>37</v>
      </c>
      <c r="AH415" s="24">
        <v>79</v>
      </c>
      <c r="AI415" s="23">
        <v>91</v>
      </c>
    </row>
    <row r="416" spans="22:46" s="10" customFormat="1" hidden="1" x14ac:dyDescent="0.2">
      <c r="V416" s="17" t="s">
        <v>14</v>
      </c>
      <c r="W416" s="17" t="s">
        <v>56</v>
      </c>
      <c r="X416" s="2">
        <v>201112</v>
      </c>
      <c r="Y416" s="22">
        <v>236</v>
      </c>
      <c r="Z416" s="22">
        <v>193</v>
      </c>
      <c r="AA416" s="3">
        <v>0.81779661016949157</v>
      </c>
      <c r="AB416" s="4">
        <v>0.67845120205997622</v>
      </c>
      <c r="AC416" s="4">
        <v>0.55101588187726847</v>
      </c>
      <c r="AD416" s="4">
        <v>0.80588652224268398</v>
      </c>
      <c r="AE416" s="5" t="s">
        <v>9</v>
      </c>
      <c r="AF416" s="26">
        <v>-0.13934540810951535</v>
      </c>
      <c r="AG416" s="25" t="s">
        <v>37</v>
      </c>
      <c r="AH416" s="24">
        <v>79</v>
      </c>
      <c r="AI416" s="23">
        <v>92</v>
      </c>
    </row>
    <row r="417" spans="22:46" s="10" customFormat="1" hidden="1" x14ac:dyDescent="0.2">
      <c r="V417" s="17" t="s">
        <v>14</v>
      </c>
      <c r="W417" s="17" t="s">
        <v>56</v>
      </c>
      <c r="X417" s="2">
        <v>201203</v>
      </c>
      <c r="Y417" s="22">
        <v>182</v>
      </c>
      <c r="Z417" s="22">
        <v>144</v>
      </c>
      <c r="AA417" s="3">
        <v>0.79120879120879117</v>
      </c>
      <c r="AB417" s="4">
        <v>0.68695829859007507</v>
      </c>
      <c r="AC417" s="4">
        <v>0.55089058634314836</v>
      </c>
      <c r="AD417" s="4">
        <v>0.82302601083700189</v>
      </c>
      <c r="AE417" s="5" t="s">
        <v>12</v>
      </c>
      <c r="AF417" s="26">
        <v>-0.10425049261871611</v>
      </c>
      <c r="AG417" s="25" t="s">
        <v>37</v>
      </c>
      <c r="AH417" s="24">
        <v>79</v>
      </c>
      <c r="AI417" s="23">
        <v>93</v>
      </c>
    </row>
    <row r="418" spans="22:46" s="10" customFormat="1" hidden="1" x14ac:dyDescent="0.2">
      <c r="V418" s="17" t="s">
        <v>14</v>
      </c>
      <c r="W418" s="17" t="s">
        <v>56</v>
      </c>
      <c r="X418" s="2">
        <v>201206</v>
      </c>
      <c r="Y418" s="22">
        <v>221</v>
      </c>
      <c r="Z418" s="22">
        <v>177</v>
      </c>
      <c r="AA418" s="3">
        <v>0.80090497737556565</v>
      </c>
      <c r="AB418" s="4">
        <v>0.69048147815118877</v>
      </c>
      <c r="AC418" s="4">
        <v>0.56048366965199647</v>
      </c>
      <c r="AD418" s="4">
        <v>0.82047928665038117</v>
      </c>
      <c r="AE418" s="5" t="s">
        <v>12</v>
      </c>
      <c r="AF418" s="26">
        <v>-0.11042349922437689</v>
      </c>
      <c r="AG418" s="25" t="s">
        <v>37</v>
      </c>
      <c r="AH418" s="24">
        <v>79</v>
      </c>
      <c r="AI418" s="23">
        <v>94</v>
      </c>
    </row>
    <row r="419" spans="22:46" s="10" customFormat="1" hidden="1" x14ac:dyDescent="0.2">
      <c r="V419" s="17" t="s">
        <v>14</v>
      </c>
      <c r="W419" s="17" t="s">
        <v>56</v>
      </c>
      <c r="X419" s="2">
        <v>201209</v>
      </c>
      <c r="Y419" s="22">
        <v>292</v>
      </c>
      <c r="Z419" s="22">
        <v>271</v>
      </c>
      <c r="AA419" s="3">
        <v>0.92808219178082196</v>
      </c>
      <c r="AB419" s="4">
        <v>0.70051658115691218</v>
      </c>
      <c r="AC419" s="4">
        <v>0.57792949607931554</v>
      </c>
      <c r="AD419" s="4">
        <v>0.82310366623450881</v>
      </c>
      <c r="AE419" s="5" t="s">
        <v>9</v>
      </c>
      <c r="AF419" s="26">
        <v>-0.22756561062390979</v>
      </c>
      <c r="AG419" s="25" t="s">
        <v>37</v>
      </c>
      <c r="AH419" s="24">
        <v>79</v>
      </c>
      <c r="AI419" s="23">
        <v>95</v>
      </c>
    </row>
    <row r="420" spans="22:46" s="10" customFormat="1" hidden="1" x14ac:dyDescent="0.2">
      <c r="V420" s="17" t="s">
        <v>14</v>
      </c>
      <c r="W420" s="17" t="s">
        <v>56</v>
      </c>
      <c r="X420" s="2">
        <v>201212</v>
      </c>
      <c r="Y420" s="22">
        <v>350</v>
      </c>
      <c r="Z420" s="22">
        <v>318</v>
      </c>
      <c r="AA420" s="3">
        <v>0.90857142857142859</v>
      </c>
      <c r="AB420" s="4">
        <v>0.72236441553790665</v>
      </c>
      <c r="AC420" s="4">
        <v>0.60321102034533181</v>
      </c>
      <c r="AD420" s="4">
        <v>0.8415178107304816</v>
      </c>
      <c r="AE420" s="5" t="s">
        <v>9</v>
      </c>
      <c r="AF420" s="26">
        <v>-0.18620701303352194</v>
      </c>
      <c r="AG420" s="25" t="s">
        <v>37</v>
      </c>
      <c r="AH420" s="24">
        <v>79</v>
      </c>
      <c r="AI420" s="23">
        <v>96</v>
      </c>
    </row>
    <row r="421" spans="22:46" s="10" customFormat="1" hidden="1" x14ac:dyDescent="0.2">
      <c r="V421" s="17" t="s">
        <v>14</v>
      </c>
      <c r="W421" s="17" t="s">
        <v>56</v>
      </c>
      <c r="X421" s="2">
        <v>201303</v>
      </c>
      <c r="Y421" s="22">
        <v>283</v>
      </c>
      <c r="Z421" s="22">
        <v>259</v>
      </c>
      <c r="AA421" s="3">
        <v>0.9151943462897526</v>
      </c>
      <c r="AB421" s="4">
        <v>0.77029327596704444</v>
      </c>
      <c r="AC421" s="4">
        <v>0.64425563225693772</v>
      </c>
      <c r="AD421" s="4">
        <v>0.89633091967715128</v>
      </c>
      <c r="AE421" s="5" t="s">
        <v>9</v>
      </c>
      <c r="AF421" s="26">
        <v>-0.14490107032270816</v>
      </c>
      <c r="AG421" s="25" t="s">
        <v>37</v>
      </c>
      <c r="AH421" s="24">
        <v>79</v>
      </c>
      <c r="AI421" s="23">
        <v>97</v>
      </c>
    </row>
    <row r="422" spans="22:46" s="10" customFormat="1" hidden="1" x14ac:dyDescent="0.2">
      <c r="V422" s="17" t="s">
        <v>14</v>
      </c>
      <c r="W422" s="17" t="s">
        <v>56</v>
      </c>
      <c r="X422" s="2">
        <v>201306</v>
      </c>
      <c r="Y422" s="22">
        <v>294</v>
      </c>
      <c r="Z422" s="22">
        <v>265</v>
      </c>
      <c r="AA422" s="3">
        <v>0.90136054421768708</v>
      </c>
      <c r="AB422" s="4">
        <v>0.78054164660845204</v>
      </c>
      <c r="AC422" s="4">
        <v>0.6551779638684071</v>
      </c>
      <c r="AD422" s="4">
        <v>0.9059053293484971</v>
      </c>
      <c r="AE422" s="5" t="s">
        <v>12</v>
      </c>
      <c r="AF422" s="26">
        <v>-0.12081889760923503</v>
      </c>
      <c r="AG422" s="25" t="s">
        <v>37</v>
      </c>
      <c r="AH422" s="24">
        <v>79</v>
      </c>
      <c r="AI422" s="23">
        <v>98</v>
      </c>
    </row>
    <row r="423" spans="22:46" s="10" customFormat="1" hidden="1" x14ac:dyDescent="0.2">
      <c r="V423" s="17" t="s">
        <v>14</v>
      </c>
      <c r="W423" s="17" t="s">
        <v>56</v>
      </c>
      <c r="X423" s="2">
        <v>201309</v>
      </c>
      <c r="Y423" s="22">
        <v>289</v>
      </c>
      <c r="Z423" s="22">
        <v>249</v>
      </c>
      <c r="AA423" s="3">
        <v>0.86159169550173009</v>
      </c>
      <c r="AB423" s="4">
        <v>0.79757547889783664</v>
      </c>
      <c r="AC423" s="4">
        <v>0.67149280316119186</v>
      </c>
      <c r="AD423" s="4">
        <v>0.92365815463448153</v>
      </c>
      <c r="AE423" s="5" t="s">
        <v>12</v>
      </c>
      <c r="AF423" s="26">
        <v>-6.401621660389345E-2</v>
      </c>
      <c r="AG423" s="25" t="s">
        <v>37</v>
      </c>
      <c r="AH423" s="24">
        <v>79</v>
      </c>
      <c r="AI423" s="23">
        <v>99</v>
      </c>
    </row>
    <row r="424" spans="22:46" s="10" customFormat="1" hidden="1" x14ac:dyDescent="0.2">
      <c r="V424" s="17" t="s">
        <v>14</v>
      </c>
      <c r="W424" s="17" t="s">
        <v>56</v>
      </c>
      <c r="X424" s="2">
        <v>201312</v>
      </c>
      <c r="Y424" s="22">
        <v>267</v>
      </c>
      <c r="Z424" s="22">
        <v>227</v>
      </c>
      <c r="AA424" s="3">
        <v>0.85018726591760296</v>
      </c>
      <c r="AB424" s="4">
        <v>0.77641128370616352</v>
      </c>
      <c r="AC424" s="4">
        <v>0.64879394499469645</v>
      </c>
      <c r="AD424" s="4">
        <v>0.90402862241763071</v>
      </c>
      <c r="AE424" s="5" t="s">
        <v>12</v>
      </c>
      <c r="AF424" s="26">
        <v>-7.3775982211439439E-2</v>
      </c>
      <c r="AG424" s="25" t="s">
        <v>37</v>
      </c>
      <c r="AH424" s="24">
        <v>79</v>
      </c>
      <c r="AI424" s="23">
        <v>100</v>
      </c>
    </row>
    <row r="425" spans="22:46" s="10" customFormat="1" hidden="1" x14ac:dyDescent="0.2">
      <c r="V425" s="17" t="s">
        <v>13</v>
      </c>
      <c r="W425" s="17" t="s">
        <v>56</v>
      </c>
      <c r="X425" s="2">
        <v>201403</v>
      </c>
      <c r="Y425" s="22">
        <v>195</v>
      </c>
      <c r="Z425" s="22">
        <v>168</v>
      </c>
      <c r="AA425" s="3">
        <v>0.86153846153846159</v>
      </c>
      <c r="AB425" s="4">
        <v>0.7770068927043069</v>
      </c>
      <c r="AC425" s="4">
        <v>0.64088251916448025</v>
      </c>
      <c r="AD425" s="4">
        <v>0.91313126624413354</v>
      </c>
      <c r="AE425" s="5" t="s">
        <v>12</v>
      </c>
      <c r="AF425" s="26">
        <v>-8.4531568834154691E-2</v>
      </c>
      <c r="AG425" s="25" t="s">
        <v>37</v>
      </c>
      <c r="AH425" s="24">
        <v>79</v>
      </c>
      <c r="AI425" s="23">
        <v>101</v>
      </c>
    </row>
    <row r="426" spans="22:46" s="10" customFormat="1" hidden="1" x14ac:dyDescent="0.2">
      <c r="V426" s="17" t="s">
        <v>13</v>
      </c>
      <c r="W426" s="17" t="s">
        <v>56</v>
      </c>
      <c r="X426" s="2">
        <v>201406</v>
      </c>
      <c r="Y426" s="22">
        <v>180</v>
      </c>
      <c r="Z426" s="22">
        <v>156</v>
      </c>
      <c r="AA426" s="3">
        <v>0.8666666666666667</v>
      </c>
      <c r="AB426" s="4">
        <v>0.76034734074835708</v>
      </c>
      <c r="AC426" s="4">
        <v>0.62195219401964519</v>
      </c>
      <c r="AD426" s="4">
        <v>0.89874248747706897</v>
      </c>
      <c r="AE426" s="5" t="s">
        <v>12</v>
      </c>
      <c r="AF426" s="26">
        <v>-0.10631932591830962</v>
      </c>
      <c r="AG426" s="25" t="s">
        <v>37</v>
      </c>
      <c r="AH426" s="24">
        <v>79</v>
      </c>
      <c r="AI426" s="23">
        <v>102</v>
      </c>
    </row>
    <row r="427" spans="22:46" s="10" customFormat="1" hidden="1" x14ac:dyDescent="0.2">
      <c r="V427" s="17" t="s">
        <v>13</v>
      </c>
      <c r="W427" s="17" t="s">
        <v>56</v>
      </c>
      <c r="X427" s="2">
        <v>201409</v>
      </c>
      <c r="Y427" s="22">
        <v>211</v>
      </c>
      <c r="Z427" s="22">
        <v>185</v>
      </c>
      <c r="AA427" s="3">
        <v>0.87677725118483407</v>
      </c>
      <c r="AB427" s="4">
        <v>0.74972358269116723</v>
      </c>
      <c r="AC427" s="4">
        <v>0.61630352599610616</v>
      </c>
      <c r="AD427" s="4">
        <v>0.88314363938622831</v>
      </c>
      <c r="AE427" s="5" t="s">
        <v>12</v>
      </c>
      <c r="AF427" s="26">
        <v>-0.12705366849366684</v>
      </c>
      <c r="AG427" s="25" t="s">
        <v>37</v>
      </c>
      <c r="AH427" s="24">
        <v>79</v>
      </c>
      <c r="AI427" s="23">
        <v>103</v>
      </c>
    </row>
    <row r="428" spans="22:46" s="10" customFormat="1" hidden="1" x14ac:dyDescent="0.2">
      <c r="V428" s="17" t="s">
        <v>13</v>
      </c>
      <c r="W428" s="17" t="s">
        <v>56</v>
      </c>
      <c r="X428" s="2">
        <v>201412</v>
      </c>
      <c r="Y428" s="22">
        <v>229</v>
      </c>
      <c r="Z428" s="22">
        <v>190</v>
      </c>
      <c r="AA428" s="3">
        <v>0.82969432314410485</v>
      </c>
      <c r="AB428" s="4">
        <v>0.72763635805776317</v>
      </c>
      <c r="AC428" s="4">
        <v>0.59721438527898485</v>
      </c>
      <c r="AD428" s="4">
        <v>0.85805833083654159</v>
      </c>
      <c r="AE428" s="5" t="s">
        <v>12</v>
      </c>
      <c r="AF428" s="21">
        <v>-0.10205796508634168</v>
      </c>
      <c r="AG428" s="20" t="s">
        <v>37</v>
      </c>
      <c r="AH428" s="19">
        <v>79</v>
      </c>
      <c r="AI428" s="18">
        <v>104</v>
      </c>
    </row>
    <row r="429" spans="22:46" s="10" customFormat="1" hidden="1" x14ac:dyDescent="0.2">
      <c r="V429" s="17"/>
      <c r="W429" s="17" t="s">
        <v>56</v>
      </c>
      <c r="X429" s="16" t="s">
        <v>10</v>
      </c>
      <c r="Y429" s="15">
        <v>9697</v>
      </c>
      <c r="Z429" s="15">
        <v>7817</v>
      </c>
      <c r="AA429" s="14">
        <v>0.80612560585748172</v>
      </c>
      <c r="AB429" s="13">
        <v>0.70088022646678261</v>
      </c>
      <c r="AC429" s="13">
        <v>0.62167894176573546</v>
      </c>
      <c r="AD429" s="13">
        <v>0.78008151116782987</v>
      </c>
      <c r="AE429" s="9" t="s">
        <v>9</v>
      </c>
      <c r="AF429" s="12"/>
    </row>
    <row r="430" spans="22:46" s="10" customFormat="1" hidden="1" x14ac:dyDescent="0.2">
      <c r="V430" s="31" t="s">
        <v>35</v>
      </c>
      <c r="W430" s="31" t="s">
        <v>34</v>
      </c>
      <c r="X430" s="44" t="s">
        <v>55</v>
      </c>
      <c r="Y430" s="43"/>
      <c r="Z430" s="43"/>
      <c r="AA430" s="43"/>
      <c r="AB430" s="43"/>
      <c r="AC430" s="42" t="s">
        <v>33</v>
      </c>
      <c r="AD430" s="42"/>
      <c r="AE430" s="42"/>
      <c r="AF430" s="12"/>
      <c r="AG430" s="12"/>
      <c r="AH430" s="12"/>
      <c r="AI430" s="12"/>
      <c r="AJ430" s="12"/>
      <c r="AK430" s="12"/>
      <c r="AL430" s="12"/>
      <c r="AM430" s="12"/>
      <c r="AN430" s="12"/>
      <c r="AO430" s="12"/>
      <c r="AP430" s="12"/>
      <c r="AQ430" s="12"/>
      <c r="AR430" s="12"/>
      <c r="AS430" s="12"/>
      <c r="AT430" s="12"/>
    </row>
    <row r="431" spans="22:46" s="10" customFormat="1" ht="25.5" hidden="1" x14ac:dyDescent="0.2">
      <c r="V431" s="17"/>
      <c r="W431" s="17" t="s">
        <v>55</v>
      </c>
      <c r="X431" s="31" t="s">
        <v>0</v>
      </c>
      <c r="Y431" s="31" t="s">
        <v>1</v>
      </c>
      <c r="Z431" s="31" t="s">
        <v>2</v>
      </c>
      <c r="AA431" s="31" t="s">
        <v>3</v>
      </c>
      <c r="AB431" s="31" t="s">
        <v>4</v>
      </c>
      <c r="AC431" s="31" t="s">
        <v>5</v>
      </c>
      <c r="AD431" s="31" t="s">
        <v>6</v>
      </c>
      <c r="AE431" s="41" t="s">
        <v>7</v>
      </c>
      <c r="AF431" s="31" t="s">
        <v>32</v>
      </c>
      <c r="AG431" s="12"/>
      <c r="AH431" s="12"/>
      <c r="AI431" s="12"/>
      <c r="AP431" s="40"/>
    </row>
    <row r="432" spans="22:46" s="10" customFormat="1" hidden="1" x14ac:dyDescent="0.2">
      <c r="V432" s="17" t="s">
        <v>14</v>
      </c>
      <c r="W432" s="17" t="s">
        <v>55</v>
      </c>
      <c r="X432" s="2">
        <v>200809</v>
      </c>
      <c r="Y432" s="22">
        <v>8246</v>
      </c>
      <c r="Z432" s="22">
        <v>3502</v>
      </c>
      <c r="AA432" s="3">
        <v>0.42469075915595439</v>
      </c>
      <c r="AB432" s="4">
        <v>0.59278117646268835</v>
      </c>
      <c r="AC432" s="4">
        <v>0.52289862342654503</v>
      </c>
      <c r="AD432" s="4">
        <v>0.66266372949883179</v>
      </c>
      <c r="AE432" s="5" t="s">
        <v>9</v>
      </c>
      <c r="AF432" s="39">
        <v>0.16809041730673396</v>
      </c>
      <c r="AG432" s="25"/>
      <c r="AH432" s="24"/>
      <c r="AI432" s="23"/>
      <c r="AK432" s="35" t="s">
        <v>31</v>
      </c>
    </row>
    <row r="433" spans="22:44" s="10" customFormat="1" hidden="1" x14ac:dyDescent="0.2">
      <c r="V433" s="17" t="s">
        <v>14</v>
      </c>
      <c r="W433" s="17" t="s">
        <v>55</v>
      </c>
      <c r="X433" s="2">
        <v>200812</v>
      </c>
      <c r="Y433" s="22">
        <v>6360</v>
      </c>
      <c r="Z433" s="22">
        <v>3311</v>
      </c>
      <c r="AA433" s="3">
        <v>0.52059748427672958</v>
      </c>
      <c r="AB433" s="4">
        <v>0.50756444689127844</v>
      </c>
      <c r="AC433" s="4">
        <v>0.44452117273965952</v>
      </c>
      <c r="AD433" s="4">
        <v>0.57060772104289748</v>
      </c>
      <c r="AE433" s="5" t="s">
        <v>12</v>
      </c>
      <c r="AF433" s="26">
        <v>-1.3033037385451141E-2</v>
      </c>
      <c r="AG433" s="25"/>
      <c r="AH433" s="24"/>
      <c r="AI433" s="23"/>
      <c r="AL433" s="34" t="s">
        <v>23</v>
      </c>
      <c r="AM433" s="33"/>
      <c r="AN433" s="32">
        <v>0.05</v>
      </c>
    </row>
    <row r="434" spans="22:44" s="10" customFormat="1" hidden="1" x14ac:dyDescent="0.2">
      <c r="V434" s="17" t="s">
        <v>14</v>
      </c>
      <c r="W434" s="17" t="s">
        <v>55</v>
      </c>
      <c r="X434" s="2">
        <v>200903</v>
      </c>
      <c r="Y434" s="22">
        <v>4351</v>
      </c>
      <c r="Z434" s="22">
        <v>2477</v>
      </c>
      <c r="AA434" s="3">
        <v>0.56929441507699374</v>
      </c>
      <c r="AB434" s="4">
        <v>0.53984918242757596</v>
      </c>
      <c r="AC434" s="4">
        <v>0.47105478204309631</v>
      </c>
      <c r="AD434" s="4">
        <v>0.60864358281205566</v>
      </c>
      <c r="AE434" s="5" t="s">
        <v>12</v>
      </c>
      <c r="AF434" s="26">
        <v>-2.9445232649417785E-2</v>
      </c>
      <c r="AG434" s="25"/>
      <c r="AH434" s="24"/>
      <c r="AI434" s="23"/>
      <c r="AL434" s="31" t="s">
        <v>30</v>
      </c>
      <c r="AM434" s="31" t="s">
        <v>29</v>
      </c>
      <c r="AN434" s="31" t="s">
        <v>28</v>
      </c>
      <c r="AO434" s="31" t="s">
        <v>27</v>
      </c>
    </row>
    <row r="435" spans="22:44" s="10" customFormat="1" hidden="1" x14ac:dyDescent="0.2">
      <c r="V435" s="17" t="s">
        <v>14</v>
      </c>
      <c r="W435" s="17" t="s">
        <v>55</v>
      </c>
      <c r="X435" s="2">
        <v>200906</v>
      </c>
      <c r="Y435" s="22">
        <v>3491</v>
      </c>
      <c r="Z435" s="22">
        <v>2119</v>
      </c>
      <c r="AA435" s="3">
        <v>0.60698940131767398</v>
      </c>
      <c r="AB435" s="4">
        <v>0.55873438507348405</v>
      </c>
      <c r="AC435" s="4">
        <v>0.48638972119281793</v>
      </c>
      <c r="AD435" s="4">
        <v>0.63107904895415023</v>
      </c>
      <c r="AE435" s="5" t="s">
        <v>12</v>
      </c>
      <c r="AF435" s="26">
        <v>-4.825501624418993E-2</v>
      </c>
      <c r="AG435" s="25"/>
      <c r="AH435" s="24"/>
      <c r="AI435" s="23"/>
      <c r="AK435" s="30" t="s">
        <v>15</v>
      </c>
      <c r="AL435" s="37">
        <v>4</v>
      </c>
      <c r="AM435" s="38">
        <v>2</v>
      </c>
      <c r="AN435" s="37">
        <v>3</v>
      </c>
      <c r="AO435" s="36" t="s">
        <v>25</v>
      </c>
    </row>
    <row r="436" spans="22:44" s="10" customFormat="1" hidden="1" x14ac:dyDescent="0.2">
      <c r="V436" s="17" t="s">
        <v>14</v>
      </c>
      <c r="W436" s="17" t="s">
        <v>55</v>
      </c>
      <c r="X436" s="2">
        <v>200909</v>
      </c>
      <c r="Y436" s="22">
        <v>3576</v>
      </c>
      <c r="Z436" s="22">
        <v>1811</v>
      </c>
      <c r="AA436" s="3">
        <v>0.50643176733780759</v>
      </c>
      <c r="AB436" s="4">
        <v>0.53854712455010156</v>
      </c>
      <c r="AC436" s="4">
        <v>0.46835343477480457</v>
      </c>
      <c r="AD436" s="4">
        <v>0.60874081432539862</v>
      </c>
      <c r="AE436" s="5" t="s">
        <v>12</v>
      </c>
      <c r="AF436" s="26">
        <v>3.2115357212293971E-2</v>
      </c>
      <c r="AG436" s="25"/>
      <c r="AH436" s="24"/>
      <c r="AI436" s="23"/>
      <c r="AK436" s="30" t="s">
        <v>14</v>
      </c>
      <c r="AL436" s="37">
        <v>22</v>
      </c>
      <c r="AM436" s="38">
        <v>5</v>
      </c>
      <c r="AN436" s="37">
        <v>13</v>
      </c>
      <c r="AO436" s="36" t="s">
        <v>25</v>
      </c>
    </row>
    <row r="437" spans="22:44" s="10" customFormat="1" hidden="1" x14ac:dyDescent="0.2">
      <c r="V437" s="17" t="s">
        <v>14</v>
      </c>
      <c r="W437" s="17" t="s">
        <v>55</v>
      </c>
      <c r="X437" s="2">
        <v>200912</v>
      </c>
      <c r="Y437" s="22">
        <v>3475</v>
      </c>
      <c r="Z437" s="22">
        <v>1338</v>
      </c>
      <c r="AA437" s="3">
        <v>0.38503597122302158</v>
      </c>
      <c r="AB437" s="4">
        <v>0.46745351486739256</v>
      </c>
      <c r="AC437" s="4">
        <v>0.40411922237433318</v>
      </c>
      <c r="AD437" s="4">
        <v>0.53078780736045195</v>
      </c>
      <c r="AE437" s="5" t="s">
        <v>9</v>
      </c>
      <c r="AF437" s="26">
        <v>8.2417543644370983E-2</v>
      </c>
      <c r="AG437" s="25"/>
      <c r="AH437" s="24"/>
      <c r="AI437" s="23"/>
    </row>
    <row r="438" spans="22:44" s="10" customFormat="1" hidden="1" x14ac:dyDescent="0.2">
      <c r="V438" s="17" t="s">
        <v>14</v>
      </c>
      <c r="W438" s="17" t="s">
        <v>55</v>
      </c>
      <c r="X438" s="2">
        <v>201003</v>
      </c>
      <c r="Y438" s="22">
        <v>3122</v>
      </c>
      <c r="Z438" s="22">
        <v>1067</v>
      </c>
      <c r="AA438" s="3">
        <v>0.34176809737347852</v>
      </c>
      <c r="AB438" s="4">
        <v>0.40900589226177259</v>
      </c>
      <c r="AC438" s="4">
        <v>0.35085931821759109</v>
      </c>
      <c r="AD438" s="4">
        <v>0.46715246630595414</v>
      </c>
      <c r="AE438" s="5" t="s">
        <v>9</v>
      </c>
      <c r="AF438" s="26">
        <v>6.7237794888294067E-2</v>
      </c>
      <c r="AG438" s="25"/>
      <c r="AH438" s="24"/>
      <c r="AI438" s="23"/>
    </row>
    <row r="439" spans="22:44" s="10" customFormat="1" hidden="1" x14ac:dyDescent="0.2">
      <c r="V439" s="17" t="s">
        <v>14</v>
      </c>
      <c r="W439" s="17" t="s">
        <v>55</v>
      </c>
      <c r="X439" s="2">
        <v>201006</v>
      </c>
      <c r="Y439" s="22">
        <v>2858</v>
      </c>
      <c r="Z439" s="22">
        <v>924</v>
      </c>
      <c r="AA439" s="3">
        <v>0.32330300909727083</v>
      </c>
      <c r="AB439" s="4">
        <v>0.37783408849074573</v>
      </c>
      <c r="AC439" s="4">
        <v>0.32227522760282523</v>
      </c>
      <c r="AD439" s="4">
        <v>0.43339294937866629</v>
      </c>
      <c r="AE439" s="5" t="s">
        <v>12</v>
      </c>
      <c r="AF439" s="26">
        <v>5.4531079393474902E-2</v>
      </c>
      <c r="AG439" s="25"/>
      <c r="AH439" s="24"/>
      <c r="AI439" s="23"/>
      <c r="AK439" s="35" t="s">
        <v>24</v>
      </c>
      <c r="AL439" s="34" t="s">
        <v>23</v>
      </c>
      <c r="AM439" s="33"/>
      <c r="AN439" s="32">
        <v>0.05</v>
      </c>
    </row>
    <row r="440" spans="22:44" s="10" customFormat="1" hidden="1" x14ac:dyDescent="0.2">
      <c r="V440" s="17" t="s">
        <v>14</v>
      </c>
      <c r="W440" s="17" t="s">
        <v>55</v>
      </c>
      <c r="X440" s="2">
        <v>201009</v>
      </c>
      <c r="Y440" s="22">
        <v>1787</v>
      </c>
      <c r="Z440" s="22">
        <v>838</v>
      </c>
      <c r="AA440" s="3">
        <v>0.46894236149972018</v>
      </c>
      <c r="AB440" s="4">
        <v>0.31640353598102433</v>
      </c>
      <c r="AC440" s="4">
        <v>0.26320032141207639</v>
      </c>
      <c r="AD440" s="4">
        <v>0.36960675054997227</v>
      </c>
      <c r="AE440" s="5" t="s">
        <v>9</v>
      </c>
      <c r="AF440" s="26">
        <v>-0.15253882551869585</v>
      </c>
      <c r="AG440" s="25"/>
      <c r="AH440" s="24"/>
      <c r="AI440" s="23"/>
      <c r="AL440" s="31" t="s">
        <v>22</v>
      </c>
      <c r="AM440" s="31" t="s">
        <v>21</v>
      </c>
      <c r="AN440" s="31" t="s">
        <v>20</v>
      </c>
      <c r="AO440" s="31" t="s">
        <v>19</v>
      </c>
      <c r="AP440" s="31" t="s">
        <v>18</v>
      </c>
      <c r="AQ440" s="31" t="s">
        <v>17</v>
      </c>
      <c r="AR440" s="31" t="s">
        <v>16</v>
      </c>
    </row>
    <row r="441" spans="22:44" s="10" customFormat="1" ht="15" hidden="1" x14ac:dyDescent="0.25">
      <c r="V441" s="17" t="s">
        <v>14</v>
      </c>
      <c r="W441" s="17" t="s">
        <v>55</v>
      </c>
      <c r="X441" s="2">
        <v>201012</v>
      </c>
      <c r="Y441" s="22">
        <v>2032</v>
      </c>
      <c r="Z441" s="22">
        <v>717</v>
      </c>
      <c r="AA441" s="3">
        <v>0.3528543307086614</v>
      </c>
      <c r="AB441" s="4">
        <v>0.30676483508653141</v>
      </c>
      <c r="AC441" s="4">
        <v>0.25603766175607062</v>
      </c>
      <c r="AD441" s="4">
        <v>0.35749200841699219</v>
      </c>
      <c r="AE441" s="5" t="s">
        <v>12</v>
      </c>
      <c r="AF441" s="26">
        <v>-4.6089495622129995E-2</v>
      </c>
      <c r="AG441" s="25"/>
      <c r="AH441" s="24"/>
      <c r="AI441" s="23"/>
      <c r="AK441" s="30" t="s">
        <v>15</v>
      </c>
      <c r="AL441" s="29">
        <v>-6.2930240687974953E-2</v>
      </c>
      <c r="AM441" s="29">
        <v>1.4481598000544068E-2</v>
      </c>
      <c r="AN441" s="17">
        <v>4</v>
      </c>
      <c r="AO441" s="17">
        <v>0.64694248957908518</v>
      </c>
      <c r="AP441" s="27">
        <v>0.19567264768298837</v>
      </c>
      <c r="AQ441" s="28">
        <v>-8.6910630561089572</v>
      </c>
      <c r="AR441" s="27">
        <v>1.2981734240404313E-2</v>
      </c>
    </row>
    <row r="442" spans="22:44" s="10" customFormat="1" ht="15" hidden="1" x14ac:dyDescent="0.25">
      <c r="V442" s="17" t="s">
        <v>14</v>
      </c>
      <c r="W442" s="17" t="s">
        <v>55</v>
      </c>
      <c r="X442" s="2">
        <v>201103</v>
      </c>
      <c r="Y442" s="22">
        <v>1706</v>
      </c>
      <c r="Z442" s="22">
        <v>616</v>
      </c>
      <c r="AA442" s="3">
        <v>0.36107854630715125</v>
      </c>
      <c r="AB442" s="4">
        <v>0.28006757745054384</v>
      </c>
      <c r="AC442" s="4">
        <v>0.23075315464715615</v>
      </c>
      <c r="AD442" s="4">
        <v>0.3293820002539315</v>
      </c>
      <c r="AE442" s="5" t="s">
        <v>9</v>
      </c>
      <c r="AF442" s="26">
        <v>-8.1010968856607413E-2</v>
      </c>
      <c r="AG442" s="25"/>
      <c r="AH442" s="24"/>
      <c r="AI442" s="23"/>
      <c r="AK442" s="30" t="s">
        <v>14</v>
      </c>
      <c r="AL442" s="29">
        <v>-4.0966414442845836E-2</v>
      </c>
      <c r="AM442" s="29">
        <v>8.0799877223782651E-2</v>
      </c>
      <c r="AN442" s="17">
        <v>22</v>
      </c>
      <c r="AO442" s="17">
        <v>0.33384777913866087</v>
      </c>
      <c r="AP442" s="27">
        <v>4.8592948069310759E-3</v>
      </c>
      <c r="AQ442" s="28">
        <v>-2.3780916819218256</v>
      </c>
      <c r="AR442" s="27">
        <v>2.7485764291269359E-2</v>
      </c>
    </row>
    <row r="443" spans="22:44" s="10" customFormat="1" hidden="1" x14ac:dyDescent="0.2">
      <c r="V443" s="17" t="s">
        <v>14</v>
      </c>
      <c r="W443" s="17" t="s">
        <v>55</v>
      </c>
      <c r="X443" s="2">
        <v>201106</v>
      </c>
      <c r="Y443" s="22">
        <v>1597</v>
      </c>
      <c r="Z443" s="22">
        <v>591</v>
      </c>
      <c r="AA443" s="3">
        <v>0.37006887914840325</v>
      </c>
      <c r="AB443" s="4">
        <v>0.30247795153705154</v>
      </c>
      <c r="AC443" s="4">
        <v>0.24970221722304875</v>
      </c>
      <c r="AD443" s="4">
        <v>0.35525368585105438</v>
      </c>
      <c r="AE443" s="5" t="s">
        <v>9</v>
      </c>
      <c r="AF443" s="26">
        <v>-6.7590927611351714E-2</v>
      </c>
      <c r="AG443" s="25"/>
      <c r="AH443" s="24"/>
      <c r="AI443" s="23"/>
    </row>
    <row r="444" spans="22:44" s="10" customFormat="1" hidden="1" x14ac:dyDescent="0.2">
      <c r="V444" s="17" t="s">
        <v>14</v>
      </c>
      <c r="W444" s="17" t="s">
        <v>55</v>
      </c>
      <c r="X444" s="2">
        <v>201109</v>
      </c>
      <c r="Y444" s="22">
        <v>1629</v>
      </c>
      <c r="Z444" s="22">
        <v>641</v>
      </c>
      <c r="AA444" s="3">
        <v>0.39349294045426642</v>
      </c>
      <c r="AB444" s="4">
        <v>0.31930206850946297</v>
      </c>
      <c r="AC444" s="4">
        <v>0.26473242425529248</v>
      </c>
      <c r="AD444" s="4">
        <v>0.37387171276363351</v>
      </c>
      <c r="AE444" s="5" t="s">
        <v>9</v>
      </c>
      <c r="AF444" s="26">
        <v>-7.4190871944803449E-2</v>
      </c>
      <c r="AG444" s="25"/>
      <c r="AH444" s="24"/>
      <c r="AI444" s="23"/>
    </row>
    <row r="445" spans="22:44" s="10" customFormat="1" hidden="1" x14ac:dyDescent="0.2">
      <c r="V445" s="17" t="s">
        <v>14</v>
      </c>
      <c r="W445" s="17" t="s">
        <v>55</v>
      </c>
      <c r="X445" s="2">
        <v>201112</v>
      </c>
      <c r="Y445" s="22">
        <v>1765</v>
      </c>
      <c r="Z445" s="22">
        <v>657</v>
      </c>
      <c r="AA445" s="3">
        <v>0.37223796033994333</v>
      </c>
      <c r="AB445" s="4">
        <v>0.33698825596622584</v>
      </c>
      <c r="AC445" s="4">
        <v>0.28123764637516724</v>
      </c>
      <c r="AD445" s="4">
        <v>0.39273886555728449</v>
      </c>
      <c r="AE445" s="5" t="s">
        <v>12</v>
      </c>
      <c r="AF445" s="26">
        <v>-3.5249704373717494E-2</v>
      </c>
      <c r="AG445" s="25"/>
      <c r="AH445" s="24"/>
      <c r="AI445" s="23"/>
    </row>
    <row r="446" spans="22:44" s="10" customFormat="1" hidden="1" x14ac:dyDescent="0.2">
      <c r="V446" s="17" t="s">
        <v>14</v>
      </c>
      <c r="W446" s="17" t="s">
        <v>55</v>
      </c>
      <c r="X446" s="2">
        <v>201203</v>
      </c>
      <c r="Y446" s="22">
        <v>1715</v>
      </c>
      <c r="Z446" s="22">
        <v>680</v>
      </c>
      <c r="AA446" s="3">
        <v>0.39650145772594753</v>
      </c>
      <c r="AB446" s="4">
        <v>0.32737849328536534</v>
      </c>
      <c r="AC446" s="4">
        <v>0.27243177321873324</v>
      </c>
      <c r="AD446" s="4">
        <v>0.38232521335199748</v>
      </c>
      <c r="AE446" s="5" t="s">
        <v>9</v>
      </c>
      <c r="AF446" s="26">
        <v>-6.9122964440582191E-2</v>
      </c>
      <c r="AG446" s="25"/>
      <c r="AH446" s="24"/>
      <c r="AI446" s="23"/>
    </row>
    <row r="447" spans="22:44" s="10" customFormat="1" hidden="1" x14ac:dyDescent="0.2">
      <c r="V447" s="17" t="s">
        <v>14</v>
      </c>
      <c r="W447" s="17" t="s">
        <v>55</v>
      </c>
      <c r="X447" s="2">
        <v>201206</v>
      </c>
      <c r="Y447" s="22">
        <v>2036</v>
      </c>
      <c r="Z447" s="22">
        <v>858</v>
      </c>
      <c r="AA447" s="3">
        <v>0.42141453831041259</v>
      </c>
      <c r="AB447" s="4">
        <v>0.32772677079384677</v>
      </c>
      <c r="AC447" s="4">
        <v>0.27456546241696611</v>
      </c>
      <c r="AD447" s="4">
        <v>0.38088807917072742</v>
      </c>
      <c r="AE447" s="5" t="s">
        <v>9</v>
      </c>
      <c r="AF447" s="26">
        <v>-9.3687767516565823E-2</v>
      </c>
      <c r="AG447" s="25"/>
      <c r="AH447" s="24"/>
      <c r="AI447" s="23"/>
    </row>
    <row r="448" spans="22:44" s="10" customFormat="1" hidden="1" x14ac:dyDescent="0.2">
      <c r="V448" s="17" t="s">
        <v>14</v>
      </c>
      <c r="W448" s="17" t="s">
        <v>55</v>
      </c>
      <c r="X448" s="2">
        <v>201209</v>
      </c>
      <c r="Y448" s="22">
        <v>2397</v>
      </c>
      <c r="Z448" s="22">
        <v>1191</v>
      </c>
      <c r="AA448" s="3">
        <v>0.49687108886107634</v>
      </c>
      <c r="AB448" s="4">
        <v>0.34079425708031086</v>
      </c>
      <c r="AC448" s="4">
        <v>0.28774031571517572</v>
      </c>
      <c r="AD448" s="4">
        <v>0.39384819844544605</v>
      </c>
      <c r="AE448" s="5" t="s">
        <v>9</v>
      </c>
      <c r="AF448" s="26">
        <v>-0.15607683178076548</v>
      </c>
      <c r="AG448" s="25"/>
      <c r="AH448" s="24"/>
      <c r="AI448" s="23"/>
    </row>
    <row r="449" spans="22:42" s="10" customFormat="1" hidden="1" x14ac:dyDescent="0.2">
      <c r="V449" s="17" t="s">
        <v>14</v>
      </c>
      <c r="W449" s="17" t="s">
        <v>55</v>
      </c>
      <c r="X449" s="2">
        <v>201212</v>
      </c>
      <c r="Y449" s="22">
        <v>2568</v>
      </c>
      <c r="Z449" s="22">
        <v>1288</v>
      </c>
      <c r="AA449" s="3">
        <v>0.50155763239875384</v>
      </c>
      <c r="AB449" s="4">
        <v>0.36229578848685168</v>
      </c>
      <c r="AC449" s="4">
        <v>0.30747567555488359</v>
      </c>
      <c r="AD449" s="4">
        <v>0.41711590141881977</v>
      </c>
      <c r="AE449" s="5" t="s">
        <v>9</v>
      </c>
      <c r="AF449" s="26">
        <v>-0.13926184391190216</v>
      </c>
      <c r="AG449" s="25"/>
      <c r="AH449" s="24"/>
      <c r="AI449" s="23"/>
    </row>
    <row r="450" spans="22:42" s="10" customFormat="1" hidden="1" x14ac:dyDescent="0.2">
      <c r="V450" s="17" t="s">
        <v>14</v>
      </c>
      <c r="W450" s="17" t="s">
        <v>55</v>
      </c>
      <c r="X450" s="2">
        <v>201303</v>
      </c>
      <c r="Y450" s="22">
        <v>2172</v>
      </c>
      <c r="Z450" s="22">
        <v>1148</v>
      </c>
      <c r="AA450" s="3">
        <v>0.52854511970534068</v>
      </c>
      <c r="AB450" s="4">
        <v>0.40920935669795055</v>
      </c>
      <c r="AC450" s="4">
        <v>0.34761045761641801</v>
      </c>
      <c r="AD450" s="4">
        <v>0.47080825577948315</v>
      </c>
      <c r="AE450" s="5" t="s">
        <v>9</v>
      </c>
      <c r="AF450" s="26">
        <v>-0.11933576300739013</v>
      </c>
      <c r="AG450" s="25"/>
      <c r="AH450" s="24"/>
      <c r="AI450" s="23"/>
    </row>
    <row r="451" spans="22:42" s="10" customFormat="1" hidden="1" x14ac:dyDescent="0.2">
      <c r="V451" s="17" t="s">
        <v>14</v>
      </c>
      <c r="W451" s="17" t="s">
        <v>55</v>
      </c>
      <c r="X451" s="2">
        <v>201306</v>
      </c>
      <c r="Y451" s="22">
        <v>2078</v>
      </c>
      <c r="Z451" s="22">
        <v>1079</v>
      </c>
      <c r="AA451" s="3">
        <v>0.51924927815206934</v>
      </c>
      <c r="AB451" s="4">
        <v>0.43323882446470624</v>
      </c>
      <c r="AC451" s="4">
        <v>0.3686095735285953</v>
      </c>
      <c r="AD451" s="4">
        <v>0.49786807540081723</v>
      </c>
      <c r="AE451" s="5" t="s">
        <v>9</v>
      </c>
      <c r="AF451" s="26">
        <v>-8.6010453687363098E-2</v>
      </c>
      <c r="AG451" s="25"/>
      <c r="AH451" s="24"/>
      <c r="AI451" s="23"/>
    </row>
    <row r="452" spans="22:42" s="10" customFormat="1" hidden="1" x14ac:dyDescent="0.2">
      <c r="V452" s="17" t="s">
        <v>14</v>
      </c>
      <c r="W452" s="17" t="s">
        <v>55</v>
      </c>
      <c r="X452" s="2">
        <v>201309</v>
      </c>
      <c r="Y452" s="22">
        <v>2148</v>
      </c>
      <c r="Z452" s="22">
        <v>1015</v>
      </c>
      <c r="AA452" s="3">
        <v>0.47253258845437618</v>
      </c>
      <c r="AB452" s="4">
        <v>0.4388743339959647</v>
      </c>
      <c r="AC452" s="4">
        <v>0.37400083088548819</v>
      </c>
      <c r="AD452" s="4">
        <v>0.50374783710644133</v>
      </c>
      <c r="AE452" s="5" t="s">
        <v>12</v>
      </c>
      <c r="AF452" s="26">
        <v>-3.3658254458411474E-2</v>
      </c>
      <c r="AG452" s="25"/>
      <c r="AH452" s="24"/>
      <c r="AI452" s="23"/>
    </row>
    <row r="453" spans="22:42" s="10" customFormat="1" hidden="1" x14ac:dyDescent="0.2">
      <c r="V453" s="17" t="s">
        <v>14</v>
      </c>
      <c r="W453" s="17" t="s">
        <v>55</v>
      </c>
      <c r="X453" s="2">
        <v>201312</v>
      </c>
      <c r="Y453" s="22">
        <v>1909</v>
      </c>
      <c r="Z453" s="22">
        <v>903</v>
      </c>
      <c r="AA453" s="3">
        <v>0.47302252488213725</v>
      </c>
      <c r="AB453" s="4">
        <v>0.41192717370370618</v>
      </c>
      <c r="AC453" s="4">
        <v>0.34865588823585442</v>
      </c>
      <c r="AD453" s="4">
        <v>0.47519845917155801</v>
      </c>
      <c r="AE453" s="5" t="s">
        <v>12</v>
      </c>
      <c r="AF453" s="26">
        <v>-6.1095351178431068E-2</v>
      </c>
      <c r="AG453" s="25"/>
      <c r="AH453" s="24"/>
      <c r="AI453" s="23"/>
    </row>
    <row r="454" spans="22:42" s="10" customFormat="1" hidden="1" x14ac:dyDescent="0.2">
      <c r="V454" s="17" t="s">
        <v>13</v>
      </c>
      <c r="W454" s="17" t="s">
        <v>55</v>
      </c>
      <c r="X454" s="2">
        <v>201403</v>
      </c>
      <c r="Y454" s="22">
        <v>1650</v>
      </c>
      <c r="Z454" s="22">
        <v>724</v>
      </c>
      <c r="AA454" s="3">
        <v>0.43878787878787878</v>
      </c>
      <c r="AB454" s="4">
        <v>0.39756182070989093</v>
      </c>
      <c r="AC454" s="4">
        <v>0.33419190294034495</v>
      </c>
      <c r="AD454" s="4">
        <v>0.46093173847943697</v>
      </c>
      <c r="AE454" s="5" t="s">
        <v>12</v>
      </c>
      <c r="AF454" s="26">
        <v>-4.1226058077987848E-2</v>
      </c>
      <c r="AG454" s="25"/>
      <c r="AH454" s="24"/>
      <c r="AI454" s="23"/>
    </row>
    <row r="455" spans="22:42" s="10" customFormat="1" hidden="1" x14ac:dyDescent="0.2">
      <c r="V455" s="17" t="s">
        <v>13</v>
      </c>
      <c r="W455" s="17" t="s">
        <v>55</v>
      </c>
      <c r="X455" s="2">
        <v>201406</v>
      </c>
      <c r="Y455" s="22">
        <v>1747</v>
      </c>
      <c r="Z455" s="22">
        <v>775</v>
      </c>
      <c r="AA455" s="3">
        <v>0.44361763022323986</v>
      </c>
      <c r="AB455" s="4">
        <v>0.37327444179155256</v>
      </c>
      <c r="AC455" s="4">
        <v>0.3132664012973892</v>
      </c>
      <c r="AD455" s="4">
        <v>0.43328248228571592</v>
      </c>
      <c r="AE455" s="5" t="s">
        <v>9</v>
      </c>
      <c r="AF455" s="26">
        <v>-7.0343188431687298E-2</v>
      </c>
      <c r="AG455" s="25"/>
      <c r="AH455" s="24"/>
      <c r="AI455" s="23"/>
    </row>
    <row r="456" spans="22:42" s="10" customFormat="1" hidden="1" x14ac:dyDescent="0.2">
      <c r="V456" s="17" t="s">
        <v>13</v>
      </c>
      <c r="W456" s="17" t="s">
        <v>55</v>
      </c>
      <c r="X456" s="2">
        <v>201409</v>
      </c>
      <c r="Y456" s="22">
        <v>1753</v>
      </c>
      <c r="Z456" s="22">
        <v>747</v>
      </c>
      <c r="AA456" s="3">
        <v>0.42612664004563605</v>
      </c>
      <c r="AB456" s="4">
        <v>0.35676036205667844</v>
      </c>
      <c r="AC456" s="4">
        <v>0.29865935793406934</v>
      </c>
      <c r="AD456" s="4">
        <v>0.41486136617928759</v>
      </c>
      <c r="AE456" s="5" t="s">
        <v>9</v>
      </c>
      <c r="AF456" s="26">
        <v>-6.9366277988957614E-2</v>
      </c>
      <c r="AG456" s="25"/>
      <c r="AH456" s="24"/>
      <c r="AI456" s="23"/>
    </row>
    <row r="457" spans="22:42" s="10" customFormat="1" hidden="1" x14ac:dyDescent="0.2">
      <c r="V457" s="17" t="s">
        <v>13</v>
      </c>
      <c r="W457" s="17" t="s">
        <v>55</v>
      </c>
      <c r="X457" s="2">
        <v>201412</v>
      </c>
      <c r="Y457" s="22">
        <v>1600</v>
      </c>
      <c r="Z457" s="22">
        <v>668</v>
      </c>
      <c r="AA457" s="3">
        <v>0.41749999999999998</v>
      </c>
      <c r="AB457" s="4">
        <v>0.34671456174673293</v>
      </c>
      <c r="AC457" s="4">
        <v>0.28872326217270672</v>
      </c>
      <c r="AD457" s="4">
        <v>0.4047058613207592</v>
      </c>
      <c r="AE457" s="5" t="s">
        <v>9</v>
      </c>
      <c r="AF457" s="21">
        <v>-7.0785438253267052E-2</v>
      </c>
      <c r="AG457" s="20"/>
      <c r="AH457" s="19"/>
      <c r="AI457" s="18"/>
    </row>
    <row r="458" spans="22:42" s="10" customFormat="1" hidden="1" x14ac:dyDescent="0.2">
      <c r="V458" s="17"/>
      <c r="W458" s="17" t="s">
        <v>55</v>
      </c>
      <c r="X458" s="16" t="s">
        <v>10</v>
      </c>
      <c r="Y458" s="15">
        <v>69768</v>
      </c>
      <c r="Z458" s="15">
        <v>31685</v>
      </c>
      <c r="AA458" s="14">
        <v>0.45414803348239879</v>
      </c>
      <c r="AB458" s="13">
        <v>0.40614401664100142</v>
      </c>
      <c r="AC458" s="13">
        <v>0.36188542883448049</v>
      </c>
      <c r="AD458" s="13">
        <v>0.45040260444752239</v>
      </c>
      <c r="AE458" s="9" t="s">
        <v>9</v>
      </c>
      <c r="AF458" s="12"/>
    </row>
    <row r="459" spans="22:42" s="10" customFormat="1" hidden="1" x14ac:dyDescent="0.2">
      <c r="V459" s="31" t="s">
        <v>35</v>
      </c>
      <c r="W459" s="31" t="s">
        <v>34</v>
      </c>
      <c r="X459" s="44" t="s">
        <v>54</v>
      </c>
      <c r="Y459" s="43"/>
      <c r="Z459" s="43"/>
      <c r="AA459" s="43"/>
      <c r="AB459" s="43"/>
      <c r="AC459" s="42" t="s">
        <v>33</v>
      </c>
      <c r="AD459" s="42"/>
      <c r="AE459" s="42"/>
    </row>
    <row r="460" spans="22:42" s="10" customFormat="1" ht="25.5" hidden="1" x14ac:dyDescent="0.2">
      <c r="V460" s="17"/>
      <c r="W460" s="17" t="s">
        <v>54</v>
      </c>
      <c r="X460" s="31" t="s">
        <v>0</v>
      </c>
      <c r="Y460" s="31" t="s">
        <v>1</v>
      </c>
      <c r="Z460" s="31" t="s">
        <v>2</v>
      </c>
      <c r="AA460" s="31" t="s">
        <v>3</v>
      </c>
      <c r="AB460" s="31" t="s">
        <v>4</v>
      </c>
      <c r="AC460" s="31" t="s">
        <v>5</v>
      </c>
      <c r="AD460" s="31" t="s">
        <v>6</v>
      </c>
      <c r="AE460" s="41" t="s">
        <v>7</v>
      </c>
      <c r="AF460" s="31" t="s">
        <v>32</v>
      </c>
      <c r="AG460" s="47" t="s">
        <v>38</v>
      </c>
      <c r="AH460" s="46"/>
      <c r="AI460" s="45"/>
      <c r="AP460" s="40"/>
    </row>
    <row r="461" spans="22:42" s="10" customFormat="1" hidden="1" x14ac:dyDescent="0.2">
      <c r="V461" s="17" t="s">
        <v>14</v>
      </c>
      <c r="W461" s="17" t="s">
        <v>54</v>
      </c>
      <c r="X461" s="2">
        <v>200809</v>
      </c>
      <c r="Y461" s="22">
        <v>372661</v>
      </c>
      <c r="Z461" s="22">
        <v>8251</v>
      </c>
      <c r="AA461" s="3">
        <v>2.2140766004492017E-2</v>
      </c>
      <c r="AB461" s="4">
        <v>2.1933028188174868E-2</v>
      </c>
      <c r="AC461" s="4">
        <v>1.9269479798553198E-2</v>
      </c>
      <c r="AD461" s="4">
        <v>2.4596576577796538E-2</v>
      </c>
      <c r="AE461" s="5" t="s">
        <v>12</v>
      </c>
      <c r="AF461" s="39">
        <v>-2.077378163171488E-4</v>
      </c>
      <c r="AG461" s="25" t="s">
        <v>44</v>
      </c>
      <c r="AH461" s="24">
        <v>1</v>
      </c>
      <c r="AI461" s="23">
        <v>1</v>
      </c>
      <c r="AK461" s="35" t="s">
        <v>31</v>
      </c>
    </row>
    <row r="462" spans="22:42" s="10" customFormat="1" hidden="1" x14ac:dyDescent="0.2">
      <c r="V462" s="17" t="s">
        <v>14</v>
      </c>
      <c r="W462" s="17" t="s">
        <v>54</v>
      </c>
      <c r="X462" s="2">
        <v>200812</v>
      </c>
      <c r="Y462" s="22">
        <v>355737</v>
      </c>
      <c r="Z462" s="22">
        <v>6937</v>
      </c>
      <c r="AA462" s="3">
        <v>1.9500361221913943E-2</v>
      </c>
      <c r="AB462" s="4">
        <v>1.7848000938162755E-2</v>
      </c>
      <c r="AC462" s="4">
        <v>1.5628122252330883E-2</v>
      </c>
      <c r="AD462" s="4">
        <v>2.0067879623994631E-2</v>
      </c>
      <c r="AE462" s="5" t="s">
        <v>12</v>
      </c>
      <c r="AF462" s="26">
        <v>-1.6523602837511878E-3</v>
      </c>
      <c r="AG462" s="25" t="s">
        <v>44</v>
      </c>
      <c r="AH462" s="24">
        <v>1</v>
      </c>
      <c r="AI462" s="23">
        <v>2</v>
      </c>
      <c r="AL462" s="34" t="s">
        <v>23</v>
      </c>
      <c r="AM462" s="33"/>
      <c r="AN462" s="32">
        <v>0.05</v>
      </c>
    </row>
    <row r="463" spans="22:42" s="10" customFormat="1" hidden="1" x14ac:dyDescent="0.2">
      <c r="V463" s="17" t="s">
        <v>14</v>
      </c>
      <c r="W463" s="17" t="s">
        <v>54</v>
      </c>
      <c r="X463" s="2">
        <v>200903</v>
      </c>
      <c r="Y463" s="22">
        <v>338911</v>
      </c>
      <c r="Z463" s="22">
        <v>5750</v>
      </c>
      <c r="AA463" s="3">
        <v>1.6966106145861304E-2</v>
      </c>
      <c r="AB463" s="4">
        <v>1.6655726604505317E-2</v>
      </c>
      <c r="AC463" s="4">
        <v>1.4559290303376908E-2</v>
      </c>
      <c r="AD463" s="4">
        <v>1.8752162905633724E-2</v>
      </c>
      <c r="AE463" s="5" t="s">
        <v>12</v>
      </c>
      <c r="AF463" s="26">
        <v>-3.1037954135598733E-4</v>
      </c>
      <c r="AG463" s="25" t="s">
        <v>44</v>
      </c>
      <c r="AH463" s="24">
        <v>1</v>
      </c>
      <c r="AI463" s="23">
        <v>3</v>
      </c>
      <c r="AL463" s="31" t="s">
        <v>30</v>
      </c>
      <c r="AM463" s="31" t="s">
        <v>29</v>
      </c>
      <c r="AN463" s="31" t="s">
        <v>28</v>
      </c>
      <c r="AO463" s="31" t="s">
        <v>27</v>
      </c>
    </row>
    <row r="464" spans="22:42" s="10" customFormat="1" hidden="1" x14ac:dyDescent="0.2">
      <c r="V464" s="17" t="s">
        <v>14</v>
      </c>
      <c r="W464" s="17" t="s">
        <v>54</v>
      </c>
      <c r="X464" s="2">
        <v>200906</v>
      </c>
      <c r="Y464" s="22">
        <v>319202</v>
      </c>
      <c r="Z464" s="22">
        <v>4378</v>
      </c>
      <c r="AA464" s="3">
        <v>1.3715452910696048E-2</v>
      </c>
      <c r="AB464" s="4">
        <v>1.5277444475360386E-2</v>
      </c>
      <c r="AC464" s="4">
        <v>1.3324201963256732E-2</v>
      </c>
      <c r="AD464" s="4">
        <v>1.723068698746404E-2</v>
      </c>
      <c r="AE464" s="5" t="s">
        <v>12</v>
      </c>
      <c r="AF464" s="26">
        <v>1.5619915646643383E-3</v>
      </c>
      <c r="AG464" s="25" t="s">
        <v>44</v>
      </c>
      <c r="AH464" s="24">
        <v>1</v>
      </c>
      <c r="AI464" s="23">
        <v>4</v>
      </c>
      <c r="AK464" s="30" t="s">
        <v>15</v>
      </c>
      <c r="AL464" s="37">
        <v>4</v>
      </c>
      <c r="AM464" s="38">
        <v>2</v>
      </c>
      <c r="AN464" s="37">
        <v>4</v>
      </c>
      <c r="AO464" s="36" t="s">
        <v>25</v>
      </c>
    </row>
    <row r="465" spans="22:44" s="10" customFormat="1" hidden="1" x14ac:dyDescent="0.2">
      <c r="V465" s="17" t="s">
        <v>14</v>
      </c>
      <c r="W465" s="17" t="s">
        <v>54</v>
      </c>
      <c r="X465" s="2">
        <v>200909</v>
      </c>
      <c r="Y465" s="22">
        <v>300203</v>
      </c>
      <c r="Z465" s="22">
        <v>3209</v>
      </c>
      <c r="AA465" s="3">
        <v>1.0689433483342939E-2</v>
      </c>
      <c r="AB465" s="4">
        <v>1.2563170484250092E-2</v>
      </c>
      <c r="AC465" s="4">
        <v>1.0908430010880552E-2</v>
      </c>
      <c r="AD465" s="4">
        <v>1.4217910957619633E-2</v>
      </c>
      <c r="AE465" s="5" t="s">
        <v>9</v>
      </c>
      <c r="AF465" s="26">
        <v>1.8737370009071531E-3</v>
      </c>
      <c r="AG465" s="25" t="s">
        <v>44</v>
      </c>
      <c r="AH465" s="24">
        <v>1</v>
      </c>
      <c r="AI465" s="23">
        <v>5</v>
      </c>
      <c r="AK465" s="30" t="s">
        <v>14</v>
      </c>
      <c r="AL465" s="37">
        <v>22</v>
      </c>
      <c r="AM465" s="38">
        <v>5</v>
      </c>
      <c r="AN465" s="37">
        <v>5</v>
      </c>
      <c r="AO465" s="36" t="s">
        <v>26</v>
      </c>
    </row>
    <row r="466" spans="22:44" s="10" customFormat="1" hidden="1" x14ac:dyDescent="0.2">
      <c r="V466" s="17" t="s">
        <v>14</v>
      </c>
      <c r="W466" s="17" t="s">
        <v>54</v>
      </c>
      <c r="X466" s="2">
        <v>200912</v>
      </c>
      <c r="Y466" s="22">
        <v>278280</v>
      </c>
      <c r="Z466" s="22">
        <v>2669</v>
      </c>
      <c r="AA466" s="3">
        <v>9.5910593646686797E-3</v>
      </c>
      <c r="AB466" s="4">
        <v>9.6740148068282864E-3</v>
      </c>
      <c r="AC466" s="4">
        <v>8.3429499595287226E-3</v>
      </c>
      <c r="AD466" s="4">
        <v>1.1005079654127852E-2</v>
      </c>
      <c r="AE466" s="5" t="s">
        <v>12</v>
      </c>
      <c r="AF466" s="26">
        <v>8.2955442159606679E-5</v>
      </c>
      <c r="AG466" s="25" t="s">
        <v>44</v>
      </c>
      <c r="AH466" s="24">
        <v>1</v>
      </c>
      <c r="AI466" s="23">
        <v>6</v>
      </c>
    </row>
    <row r="467" spans="22:44" s="10" customFormat="1" hidden="1" x14ac:dyDescent="0.2">
      <c r="V467" s="17" t="s">
        <v>14</v>
      </c>
      <c r="W467" s="17" t="s">
        <v>54</v>
      </c>
      <c r="X467" s="2">
        <v>201003</v>
      </c>
      <c r="Y467" s="22">
        <v>258984</v>
      </c>
      <c r="Z467" s="22">
        <v>2307</v>
      </c>
      <c r="AA467" s="3">
        <v>8.9078862014641824E-3</v>
      </c>
      <c r="AB467" s="4">
        <v>8.5902982837279072E-3</v>
      </c>
      <c r="AC467" s="4">
        <v>7.3758480742106402E-3</v>
      </c>
      <c r="AD467" s="4">
        <v>9.8047484932451759E-3</v>
      </c>
      <c r="AE467" s="5" t="s">
        <v>12</v>
      </c>
      <c r="AF467" s="26">
        <v>-3.1758791773627525E-4</v>
      </c>
      <c r="AG467" s="25" t="s">
        <v>44</v>
      </c>
      <c r="AH467" s="24">
        <v>1</v>
      </c>
      <c r="AI467" s="23">
        <v>7</v>
      </c>
    </row>
    <row r="468" spans="22:44" s="10" customFormat="1" hidden="1" x14ac:dyDescent="0.2">
      <c r="V468" s="17" t="s">
        <v>14</v>
      </c>
      <c r="W468" s="17" t="s">
        <v>54</v>
      </c>
      <c r="X468" s="2">
        <v>201006</v>
      </c>
      <c r="Y468" s="22">
        <v>247131</v>
      </c>
      <c r="Z468" s="22">
        <v>2039</v>
      </c>
      <c r="AA468" s="3">
        <v>8.2506848594470147E-3</v>
      </c>
      <c r="AB468" s="4">
        <v>7.9406457825852879E-3</v>
      </c>
      <c r="AC468" s="4">
        <v>6.7966511713567247E-3</v>
      </c>
      <c r="AD468" s="4">
        <v>9.0846403938138528E-3</v>
      </c>
      <c r="AE468" s="5" t="s">
        <v>12</v>
      </c>
      <c r="AF468" s="26">
        <v>-3.1003907686172685E-4</v>
      </c>
      <c r="AG468" s="25" t="s">
        <v>44</v>
      </c>
      <c r="AH468" s="24">
        <v>1</v>
      </c>
      <c r="AI468" s="23">
        <v>8</v>
      </c>
      <c r="AK468" s="35" t="s">
        <v>24</v>
      </c>
      <c r="AL468" s="34" t="s">
        <v>23</v>
      </c>
      <c r="AM468" s="33"/>
      <c r="AN468" s="32">
        <v>0.05</v>
      </c>
    </row>
    <row r="469" spans="22:44" s="10" customFormat="1" hidden="1" x14ac:dyDescent="0.2">
      <c r="V469" s="17" t="s">
        <v>14</v>
      </c>
      <c r="W469" s="17" t="s">
        <v>54</v>
      </c>
      <c r="X469" s="2">
        <v>201009</v>
      </c>
      <c r="Y469" s="22">
        <v>244114</v>
      </c>
      <c r="Z469" s="22">
        <v>1798</v>
      </c>
      <c r="AA469" s="3">
        <v>7.365411242288439E-3</v>
      </c>
      <c r="AB469" s="4">
        <v>6.9795980326799118E-3</v>
      </c>
      <c r="AC469" s="4">
        <v>5.9513857864026323E-3</v>
      </c>
      <c r="AD469" s="4">
        <v>8.007810278957193E-3</v>
      </c>
      <c r="AE469" s="5" t="s">
        <v>12</v>
      </c>
      <c r="AF469" s="26">
        <v>-3.8581320960852719E-4</v>
      </c>
      <c r="AG469" s="25" t="s">
        <v>44</v>
      </c>
      <c r="AH469" s="24">
        <v>1</v>
      </c>
      <c r="AI469" s="23">
        <v>9</v>
      </c>
      <c r="AL469" s="31" t="s">
        <v>22</v>
      </c>
      <c r="AM469" s="31" t="s">
        <v>21</v>
      </c>
      <c r="AN469" s="31" t="s">
        <v>20</v>
      </c>
      <c r="AO469" s="31" t="s">
        <v>19</v>
      </c>
      <c r="AP469" s="31" t="s">
        <v>18</v>
      </c>
      <c r="AQ469" s="31" t="s">
        <v>17</v>
      </c>
      <c r="AR469" s="31" t="s">
        <v>16</v>
      </c>
    </row>
    <row r="470" spans="22:44" s="10" customFormat="1" ht="15" hidden="1" x14ac:dyDescent="0.25">
      <c r="V470" s="17" t="s">
        <v>14</v>
      </c>
      <c r="W470" s="17" t="s">
        <v>54</v>
      </c>
      <c r="X470" s="2">
        <v>201012</v>
      </c>
      <c r="Y470" s="22">
        <v>246035</v>
      </c>
      <c r="Z470" s="22">
        <v>1610</v>
      </c>
      <c r="AA470" s="3">
        <v>6.5437844209157237E-3</v>
      </c>
      <c r="AB470" s="4">
        <v>7.0361251392607443E-3</v>
      </c>
      <c r="AC470" s="4">
        <v>6.0022319632550359E-3</v>
      </c>
      <c r="AD470" s="4">
        <v>8.0700183152664536E-3</v>
      </c>
      <c r="AE470" s="5" t="s">
        <v>12</v>
      </c>
      <c r="AF470" s="26">
        <v>4.9234071834502059E-4</v>
      </c>
      <c r="AG470" s="25" t="s">
        <v>44</v>
      </c>
      <c r="AH470" s="24">
        <v>1</v>
      </c>
      <c r="AI470" s="23">
        <v>10</v>
      </c>
      <c r="AK470" s="30" t="s">
        <v>15</v>
      </c>
      <c r="AL470" s="29">
        <v>1.1740316963850153E-3</v>
      </c>
      <c r="AM470" s="29">
        <v>3.3804213017106087E-5</v>
      </c>
      <c r="AN470" s="17">
        <v>4</v>
      </c>
      <c r="AO470" s="17">
        <v>0.99736456723136013</v>
      </c>
      <c r="AP470" s="27">
        <v>1.3185857183523233E-3</v>
      </c>
      <c r="AQ470" s="28">
        <v>69.460673188333956</v>
      </c>
      <c r="AR470" s="27">
        <v>2.0719870165735284E-4</v>
      </c>
    </row>
    <row r="471" spans="22:44" s="10" customFormat="1" ht="15" hidden="1" x14ac:dyDescent="0.25">
      <c r="V471" s="17" t="s">
        <v>14</v>
      </c>
      <c r="W471" s="17" t="s">
        <v>54</v>
      </c>
      <c r="X471" s="2">
        <v>201103</v>
      </c>
      <c r="Y471" s="22">
        <v>244443</v>
      </c>
      <c r="Z471" s="22">
        <v>1555</v>
      </c>
      <c r="AA471" s="3">
        <v>6.3614012264617929E-3</v>
      </c>
      <c r="AB471" s="4">
        <v>6.4075450445051294E-3</v>
      </c>
      <c r="AC471" s="4">
        <v>5.4504832037328638E-3</v>
      </c>
      <c r="AD471" s="4">
        <v>7.3646068852773958E-3</v>
      </c>
      <c r="AE471" s="5" t="s">
        <v>12</v>
      </c>
      <c r="AF471" s="26">
        <v>4.6143818043336421E-5</v>
      </c>
      <c r="AG471" s="25" t="s">
        <v>44</v>
      </c>
      <c r="AH471" s="24">
        <v>1</v>
      </c>
      <c r="AI471" s="23">
        <v>11</v>
      </c>
      <c r="AK471" s="30" t="s">
        <v>14</v>
      </c>
      <c r="AL471" s="29">
        <v>-1.3478182262513721E-5</v>
      </c>
      <c r="AM471" s="29">
        <v>9.1825356646080454E-4</v>
      </c>
      <c r="AN471" s="17">
        <v>22</v>
      </c>
      <c r="AO471" s="17">
        <v>0.96088401924053746</v>
      </c>
      <c r="AP471" s="27">
        <v>1.5045447247916284E-15</v>
      </c>
      <c r="AQ471" s="28">
        <v>-6.8846210683969539E-2</v>
      </c>
      <c r="AR471" s="27">
        <v>0.94579571873536139</v>
      </c>
    </row>
    <row r="472" spans="22:44" s="10" customFormat="1" hidden="1" x14ac:dyDescent="0.2">
      <c r="V472" s="17" t="s">
        <v>14</v>
      </c>
      <c r="W472" s="17" t="s">
        <v>54</v>
      </c>
      <c r="X472" s="2">
        <v>201106</v>
      </c>
      <c r="Y472" s="22">
        <v>245654</v>
      </c>
      <c r="Z472" s="22">
        <v>1508</v>
      </c>
      <c r="AA472" s="3">
        <v>6.1387154290180497E-3</v>
      </c>
      <c r="AB472" s="4">
        <v>6.4342330825209737E-3</v>
      </c>
      <c r="AC472" s="4">
        <v>5.4746308806815618E-3</v>
      </c>
      <c r="AD472" s="4">
        <v>7.3938352843603856E-3</v>
      </c>
      <c r="AE472" s="5" t="s">
        <v>12</v>
      </c>
      <c r="AF472" s="26">
        <v>2.95517653502924E-4</v>
      </c>
      <c r="AG472" s="25" t="s">
        <v>44</v>
      </c>
      <c r="AH472" s="24">
        <v>1</v>
      </c>
      <c r="AI472" s="23">
        <v>12</v>
      </c>
    </row>
    <row r="473" spans="22:44" s="10" customFormat="1" hidden="1" x14ac:dyDescent="0.2">
      <c r="V473" s="17" t="s">
        <v>14</v>
      </c>
      <c r="W473" s="17" t="s">
        <v>54</v>
      </c>
      <c r="X473" s="2">
        <v>201109</v>
      </c>
      <c r="Y473" s="22">
        <v>240312</v>
      </c>
      <c r="Z473" s="22">
        <v>1517</v>
      </c>
      <c r="AA473" s="3">
        <v>6.3126269183394921E-3</v>
      </c>
      <c r="AB473" s="4">
        <v>6.6481578788684754E-3</v>
      </c>
      <c r="AC473" s="4">
        <v>5.6584324673825525E-3</v>
      </c>
      <c r="AD473" s="4">
        <v>7.6378832903543983E-3</v>
      </c>
      <c r="AE473" s="5" t="s">
        <v>12</v>
      </c>
      <c r="AF473" s="26">
        <v>3.3553096052898329E-4</v>
      </c>
      <c r="AG473" s="25" t="s">
        <v>44</v>
      </c>
      <c r="AH473" s="24">
        <v>1</v>
      </c>
      <c r="AI473" s="23">
        <v>13</v>
      </c>
    </row>
    <row r="474" spans="22:44" s="10" customFormat="1" hidden="1" x14ac:dyDescent="0.2">
      <c r="V474" s="17" t="s">
        <v>14</v>
      </c>
      <c r="W474" s="17" t="s">
        <v>54</v>
      </c>
      <c r="X474" s="2">
        <v>201112</v>
      </c>
      <c r="Y474" s="22">
        <v>238450</v>
      </c>
      <c r="Z474" s="22">
        <v>1584</v>
      </c>
      <c r="AA474" s="3">
        <v>6.6429020759068988E-3</v>
      </c>
      <c r="AB474" s="4">
        <v>6.7280371305814286E-3</v>
      </c>
      <c r="AC474" s="4">
        <v>5.7271171929006975E-3</v>
      </c>
      <c r="AD474" s="4">
        <v>7.7289570682621605E-3</v>
      </c>
      <c r="AE474" s="5" t="s">
        <v>12</v>
      </c>
      <c r="AF474" s="26">
        <v>8.5135054674529732E-5</v>
      </c>
      <c r="AG474" s="25" t="s">
        <v>44</v>
      </c>
      <c r="AH474" s="24">
        <v>1</v>
      </c>
      <c r="AI474" s="23">
        <v>14</v>
      </c>
    </row>
    <row r="475" spans="22:44" s="10" customFormat="1" hidden="1" x14ac:dyDescent="0.2">
      <c r="V475" s="17" t="s">
        <v>14</v>
      </c>
      <c r="W475" s="17" t="s">
        <v>54</v>
      </c>
      <c r="X475" s="2">
        <v>201203</v>
      </c>
      <c r="Y475" s="22">
        <v>236364</v>
      </c>
      <c r="Z475" s="22">
        <v>1686</v>
      </c>
      <c r="AA475" s="3">
        <v>7.1330659491293091E-3</v>
      </c>
      <c r="AB475" s="4">
        <v>6.6548949050434045E-3</v>
      </c>
      <c r="AC475" s="4">
        <v>5.6616286950943485E-3</v>
      </c>
      <c r="AD475" s="4">
        <v>7.6481611149924614E-3</v>
      </c>
      <c r="AE475" s="5" t="s">
        <v>12</v>
      </c>
      <c r="AF475" s="26">
        <v>-4.7817104408590452E-4</v>
      </c>
      <c r="AG475" s="25" t="s">
        <v>44</v>
      </c>
      <c r="AH475" s="24">
        <v>1</v>
      </c>
      <c r="AI475" s="23">
        <v>15</v>
      </c>
    </row>
    <row r="476" spans="22:44" s="10" customFormat="1" hidden="1" x14ac:dyDescent="0.2">
      <c r="V476" s="17" t="s">
        <v>14</v>
      </c>
      <c r="W476" s="17" t="s">
        <v>54</v>
      </c>
      <c r="X476" s="2">
        <v>201206</v>
      </c>
      <c r="Y476" s="22">
        <v>246633</v>
      </c>
      <c r="Z476" s="22">
        <v>1853</v>
      </c>
      <c r="AA476" s="3">
        <v>7.5131876107414662E-3</v>
      </c>
      <c r="AB476" s="4">
        <v>6.6322734395887475E-3</v>
      </c>
      <c r="AC476" s="4">
        <v>5.6487078941647251E-3</v>
      </c>
      <c r="AD476" s="4">
        <v>7.6158389850127699E-3</v>
      </c>
      <c r="AE476" s="5" t="s">
        <v>12</v>
      </c>
      <c r="AF476" s="26">
        <v>-8.8091417115271874E-4</v>
      </c>
      <c r="AG476" s="25" t="s">
        <v>44</v>
      </c>
      <c r="AH476" s="24">
        <v>1</v>
      </c>
      <c r="AI476" s="23">
        <v>16</v>
      </c>
    </row>
    <row r="477" spans="22:44" s="10" customFormat="1" hidden="1" x14ac:dyDescent="0.2">
      <c r="V477" s="17" t="s">
        <v>14</v>
      </c>
      <c r="W477" s="17" t="s">
        <v>54</v>
      </c>
      <c r="X477" s="2">
        <v>201209</v>
      </c>
      <c r="Y477" s="22">
        <v>256205</v>
      </c>
      <c r="Z477" s="22">
        <v>2026</v>
      </c>
      <c r="AA477" s="3">
        <v>7.9077301379754487E-3</v>
      </c>
      <c r="AB477" s="4">
        <v>6.4253085407541682E-3</v>
      </c>
      <c r="AC477" s="4">
        <v>5.4733910549546764E-3</v>
      </c>
      <c r="AD477" s="4">
        <v>7.3772260265536609E-3</v>
      </c>
      <c r="AE477" s="5" t="s">
        <v>9</v>
      </c>
      <c r="AF477" s="26">
        <v>-1.4824215972212805E-3</v>
      </c>
      <c r="AG477" s="25" t="s">
        <v>44</v>
      </c>
      <c r="AH477" s="24">
        <v>1</v>
      </c>
      <c r="AI477" s="23">
        <v>17</v>
      </c>
    </row>
    <row r="478" spans="22:44" s="10" customFormat="1" hidden="1" x14ac:dyDescent="0.2">
      <c r="V478" s="17" t="s">
        <v>14</v>
      </c>
      <c r="W478" s="17" t="s">
        <v>54</v>
      </c>
      <c r="X478" s="2">
        <v>201212</v>
      </c>
      <c r="Y478" s="22">
        <v>265026</v>
      </c>
      <c r="Z478" s="22">
        <v>2024</v>
      </c>
      <c r="AA478" s="3">
        <v>7.636986559809226E-3</v>
      </c>
      <c r="AB478" s="4">
        <v>6.301177422959014E-3</v>
      </c>
      <c r="AC478" s="4">
        <v>5.3697992505317644E-3</v>
      </c>
      <c r="AD478" s="4">
        <v>7.2325555953862645E-3</v>
      </c>
      <c r="AE478" s="5" t="s">
        <v>9</v>
      </c>
      <c r="AF478" s="26">
        <v>-1.335809136850212E-3</v>
      </c>
      <c r="AG478" s="25" t="s">
        <v>44</v>
      </c>
      <c r="AH478" s="24">
        <v>1</v>
      </c>
      <c r="AI478" s="23">
        <v>18</v>
      </c>
    </row>
    <row r="479" spans="22:44" s="10" customFormat="1" hidden="1" x14ac:dyDescent="0.2">
      <c r="V479" s="17" t="s">
        <v>14</v>
      </c>
      <c r="W479" s="17" t="s">
        <v>54</v>
      </c>
      <c r="X479" s="2">
        <v>201303</v>
      </c>
      <c r="Y479" s="22">
        <v>279849</v>
      </c>
      <c r="Z479" s="22">
        <v>2002</v>
      </c>
      <c r="AA479" s="3">
        <v>7.1538579734070872E-3</v>
      </c>
      <c r="AB479" s="4">
        <v>6.7603400938699631E-3</v>
      </c>
      <c r="AC479" s="4">
        <v>5.7807090605925269E-3</v>
      </c>
      <c r="AD479" s="4">
        <v>7.7399711271474003E-3</v>
      </c>
      <c r="AE479" s="5" t="s">
        <v>12</v>
      </c>
      <c r="AF479" s="26">
        <v>-3.9351787953712403E-4</v>
      </c>
      <c r="AG479" s="25" t="s">
        <v>44</v>
      </c>
      <c r="AH479" s="24">
        <v>1</v>
      </c>
      <c r="AI479" s="23">
        <v>19</v>
      </c>
    </row>
    <row r="480" spans="22:44" s="10" customFormat="1" hidden="1" x14ac:dyDescent="0.2">
      <c r="V480" s="17" t="s">
        <v>14</v>
      </c>
      <c r="W480" s="17" t="s">
        <v>54</v>
      </c>
      <c r="X480" s="2">
        <v>201306</v>
      </c>
      <c r="Y480" s="22">
        <v>287396</v>
      </c>
      <c r="Z480" s="22">
        <v>1841</v>
      </c>
      <c r="AA480" s="3">
        <v>6.4057954877590499E-3</v>
      </c>
      <c r="AB480" s="4">
        <v>6.7043319082821483E-3</v>
      </c>
      <c r="AC480" s="4">
        <v>5.735549601450186E-3</v>
      </c>
      <c r="AD480" s="4">
        <v>7.6731142151141105E-3</v>
      </c>
      <c r="AE480" s="5" t="s">
        <v>12</v>
      </c>
      <c r="AF480" s="26">
        <v>2.985364205230984E-4</v>
      </c>
      <c r="AG480" s="25" t="s">
        <v>44</v>
      </c>
      <c r="AH480" s="24">
        <v>1</v>
      </c>
      <c r="AI480" s="23">
        <v>20</v>
      </c>
    </row>
    <row r="481" spans="22:42" s="10" customFormat="1" hidden="1" x14ac:dyDescent="0.2">
      <c r="V481" s="17" t="s">
        <v>14</v>
      </c>
      <c r="W481" s="17" t="s">
        <v>54</v>
      </c>
      <c r="X481" s="2">
        <v>201309</v>
      </c>
      <c r="Y481" s="22">
        <v>296478</v>
      </c>
      <c r="Z481" s="22">
        <v>1664</v>
      </c>
      <c r="AA481" s="3">
        <v>5.6125580987459438E-3</v>
      </c>
      <c r="AB481" s="4">
        <v>6.8696176311175946E-3</v>
      </c>
      <c r="AC481" s="4">
        <v>5.8853378210842154E-3</v>
      </c>
      <c r="AD481" s="4">
        <v>7.8538974411509737E-3</v>
      </c>
      <c r="AE481" s="5" t="s">
        <v>9</v>
      </c>
      <c r="AF481" s="26">
        <v>1.2570595323716507E-3</v>
      </c>
      <c r="AG481" s="25" t="s">
        <v>44</v>
      </c>
      <c r="AH481" s="24">
        <v>1</v>
      </c>
      <c r="AI481" s="23">
        <v>21</v>
      </c>
    </row>
    <row r="482" spans="22:42" s="10" customFormat="1" hidden="1" x14ac:dyDescent="0.2">
      <c r="V482" s="17" t="s">
        <v>14</v>
      </c>
      <c r="W482" s="17" t="s">
        <v>54</v>
      </c>
      <c r="X482" s="2">
        <v>201312</v>
      </c>
      <c r="Y482" s="22">
        <v>309132</v>
      </c>
      <c r="Z482" s="22">
        <v>1596</v>
      </c>
      <c r="AA482" s="3">
        <v>5.162843057334731E-3</v>
      </c>
      <c r="AB482" s="4">
        <v>6.2921265563168809E-3</v>
      </c>
      <c r="AC482" s="4">
        <v>5.3841707534786117E-3</v>
      </c>
      <c r="AD482" s="4">
        <v>7.2000823591551501E-3</v>
      </c>
      <c r="AE482" s="5" t="s">
        <v>9</v>
      </c>
      <c r="AF482" s="26">
        <v>1.1292834989821499E-3</v>
      </c>
      <c r="AG482" s="25" t="s">
        <v>44</v>
      </c>
      <c r="AH482" s="24">
        <v>1</v>
      </c>
      <c r="AI482" s="23">
        <v>22</v>
      </c>
    </row>
    <row r="483" spans="22:42" s="10" customFormat="1" hidden="1" x14ac:dyDescent="0.2">
      <c r="V483" s="17" t="s">
        <v>13</v>
      </c>
      <c r="W483" s="17" t="s">
        <v>54</v>
      </c>
      <c r="X483" s="2">
        <v>201403</v>
      </c>
      <c r="Y483" s="22">
        <v>320151</v>
      </c>
      <c r="Z483" s="22">
        <v>1556</v>
      </c>
      <c r="AA483" s="3">
        <v>4.8602065900153367E-3</v>
      </c>
      <c r="AB483" s="4">
        <v>6.077138057537893E-3</v>
      </c>
      <c r="AC483" s="4">
        <v>5.2002109273296473E-3</v>
      </c>
      <c r="AD483" s="4">
        <v>6.9540651877461395E-3</v>
      </c>
      <c r="AE483" s="5" t="s">
        <v>9</v>
      </c>
      <c r="AF483" s="26">
        <v>1.2169314675225563E-3</v>
      </c>
      <c r="AG483" s="25" t="s">
        <v>44</v>
      </c>
      <c r="AH483" s="24">
        <v>1</v>
      </c>
      <c r="AI483" s="23">
        <v>23</v>
      </c>
    </row>
    <row r="484" spans="22:42" s="10" customFormat="1" hidden="1" x14ac:dyDescent="0.2">
      <c r="V484" s="17" t="s">
        <v>13</v>
      </c>
      <c r="W484" s="17" t="s">
        <v>54</v>
      </c>
      <c r="X484" s="2">
        <v>201406</v>
      </c>
      <c r="Y484" s="22">
        <v>332193</v>
      </c>
      <c r="Z484" s="22">
        <v>1497</v>
      </c>
      <c r="AA484" s="3">
        <v>4.5064164506777686E-3</v>
      </c>
      <c r="AB484" s="4">
        <v>5.6835772993883409E-3</v>
      </c>
      <c r="AC484" s="4">
        <v>4.8595811966955426E-3</v>
      </c>
      <c r="AD484" s="4">
        <v>6.5075734020811401E-3</v>
      </c>
      <c r="AE484" s="5" t="s">
        <v>9</v>
      </c>
      <c r="AF484" s="26">
        <v>1.1771608487105723E-3</v>
      </c>
      <c r="AG484" s="25" t="s">
        <v>44</v>
      </c>
      <c r="AH484" s="24">
        <v>1</v>
      </c>
      <c r="AI484" s="23">
        <v>24</v>
      </c>
    </row>
    <row r="485" spans="22:42" s="10" customFormat="1" hidden="1" x14ac:dyDescent="0.2">
      <c r="V485" s="17" t="s">
        <v>13</v>
      </c>
      <c r="W485" s="17" t="s">
        <v>54</v>
      </c>
      <c r="X485" s="2">
        <v>201409</v>
      </c>
      <c r="Y485" s="22">
        <v>342613</v>
      </c>
      <c r="Z485" s="22">
        <v>1457</v>
      </c>
      <c r="AA485" s="3">
        <v>4.2526115471391924E-3</v>
      </c>
      <c r="AB485" s="4">
        <v>5.3875250307140769E-3</v>
      </c>
      <c r="AC485" s="4">
        <v>4.6036587215442133E-3</v>
      </c>
      <c r="AD485" s="4">
        <v>6.1713913398839413E-3</v>
      </c>
      <c r="AE485" s="5" t="s">
        <v>9</v>
      </c>
      <c r="AF485" s="26">
        <v>1.1349134835748845E-3</v>
      </c>
      <c r="AG485" s="25" t="s">
        <v>44</v>
      </c>
      <c r="AH485" s="24">
        <v>1</v>
      </c>
      <c r="AI485" s="23">
        <v>25</v>
      </c>
    </row>
    <row r="486" spans="22:42" s="10" customFormat="1" hidden="1" x14ac:dyDescent="0.2">
      <c r="V486" s="17" t="s">
        <v>13</v>
      </c>
      <c r="W486" s="17" t="s">
        <v>54</v>
      </c>
      <c r="X486" s="2">
        <v>201412</v>
      </c>
      <c r="Y486" s="22">
        <v>354384</v>
      </c>
      <c r="Z486" s="22">
        <v>1462</v>
      </c>
      <c r="AA486" s="3">
        <v>4.1254684184387561E-3</v>
      </c>
      <c r="AB486" s="4">
        <v>5.2925894041708039E-3</v>
      </c>
      <c r="AC486" s="4">
        <v>4.5244432988222217E-3</v>
      </c>
      <c r="AD486" s="4">
        <v>6.0607355095193861E-3</v>
      </c>
      <c r="AE486" s="5" t="s">
        <v>9</v>
      </c>
      <c r="AF486" s="21">
        <v>1.1671209857320479E-3</v>
      </c>
      <c r="AG486" s="20" t="s">
        <v>44</v>
      </c>
      <c r="AH486" s="19">
        <v>1</v>
      </c>
      <c r="AI486" s="18">
        <v>26</v>
      </c>
    </row>
    <row r="487" spans="22:42" s="10" customFormat="1" hidden="1" x14ac:dyDescent="0.2">
      <c r="V487" s="17"/>
      <c r="W487" s="17" t="s">
        <v>54</v>
      </c>
      <c r="X487" s="16" t="s">
        <v>10</v>
      </c>
      <c r="Y487" s="15">
        <v>7456541</v>
      </c>
      <c r="Z487" s="15">
        <v>65776</v>
      </c>
      <c r="AA487" s="14">
        <v>8.8212483509444925E-3</v>
      </c>
      <c r="AB487" s="13">
        <v>8.9177883428157023E-3</v>
      </c>
      <c r="AC487" s="13">
        <v>7.9585314145490613E-3</v>
      </c>
      <c r="AD487" s="13">
        <v>9.8770452710823433E-3</v>
      </c>
      <c r="AE487" s="9" t="s">
        <v>9</v>
      </c>
      <c r="AF487" s="12"/>
    </row>
    <row r="488" spans="22:42" s="10" customFormat="1" hidden="1" x14ac:dyDescent="0.2">
      <c r="V488" s="31" t="s">
        <v>35</v>
      </c>
      <c r="W488" s="31" t="s">
        <v>34</v>
      </c>
      <c r="X488" s="44" t="s">
        <v>53</v>
      </c>
      <c r="Y488" s="43"/>
      <c r="Z488" s="43"/>
      <c r="AA488" s="43"/>
      <c r="AB488" s="43"/>
      <c r="AC488" s="42" t="s">
        <v>33</v>
      </c>
      <c r="AD488" s="42"/>
      <c r="AE488" s="42"/>
    </row>
    <row r="489" spans="22:42" s="10" customFormat="1" ht="25.5" hidden="1" x14ac:dyDescent="0.2">
      <c r="V489" s="17"/>
      <c r="W489" s="17" t="s">
        <v>53</v>
      </c>
      <c r="X489" s="31" t="s">
        <v>0</v>
      </c>
      <c r="Y489" s="31" t="s">
        <v>1</v>
      </c>
      <c r="Z489" s="31" t="s">
        <v>2</v>
      </c>
      <c r="AA489" s="31" t="s">
        <v>3</v>
      </c>
      <c r="AB489" s="31" t="s">
        <v>4</v>
      </c>
      <c r="AC489" s="31" t="s">
        <v>5</v>
      </c>
      <c r="AD489" s="31" t="s">
        <v>6</v>
      </c>
      <c r="AE489" s="41" t="s">
        <v>7</v>
      </c>
      <c r="AF489" s="31" t="s">
        <v>32</v>
      </c>
      <c r="AG489" s="47" t="s">
        <v>38</v>
      </c>
      <c r="AH489" s="46"/>
      <c r="AI489" s="45"/>
      <c r="AP489" s="40"/>
    </row>
    <row r="490" spans="22:42" s="10" customFormat="1" hidden="1" x14ac:dyDescent="0.2">
      <c r="V490" s="17" t="s">
        <v>14</v>
      </c>
      <c r="W490" s="17" t="s">
        <v>53</v>
      </c>
      <c r="X490" s="2">
        <v>200809</v>
      </c>
      <c r="Y490" s="22">
        <v>5705</v>
      </c>
      <c r="Z490" s="22">
        <v>1626</v>
      </c>
      <c r="AA490" s="3">
        <v>0.28501314636283959</v>
      </c>
      <c r="AB490" s="4">
        <v>0.49616343950615804</v>
      </c>
      <c r="AC490" s="4">
        <v>0.43357298824633134</v>
      </c>
      <c r="AD490" s="4">
        <v>0.55875389076598481</v>
      </c>
      <c r="AE490" s="5" t="s">
        <v>9</v>
      </c>
      <c r="AF490" s="39">
        <v>0.21115029314331846</v>
      </c>
      <c r="AG490" s="25" t="s">
        <v>42</v>
      </c>
      <c r="AH490" s="24">
        <v>27</v>
      </c>
      <c r="AI490" s="23">
        <v>27</v>
      </c>
      <c r="AK490" s="35" t="s">
        <v>31</v>
      </c>
    </row>
    <row r="491" spans="22:42" s="10" customFormat="1" hidden="1" x14ac:dyDescent="0.2">
      <c r="V491" s="17" t="s">
        <v>14</v>
      </c>
      <c r="W491" s="17" t="s">
        <v>53</v>
      </c>
      <c r="X491" s="2">
        <v>200812</v>
      </c>
      <c r="Y491" s="22">
        <v>3494</v>
      </c>
      <c r="Z491" s="22">
        <v>1418</v>
      </c>
      <c r="AA491" s="3">
        <v>0.40583858042358328</v>
      </c>
      <c r="AB491" s="4">
        <v>0.42072520240162276</v>
      </c>
      <c r="AC491" s="4">
        <v>0.36228345325928069</v>
      </c>
      <c r="AD491" s="4">
        <v>0.47916695154396488</v>
      </c>
      <c r="AE491" s="5" t="s">
        <v>12</v>
      </c>
      <c r="AF491" s="26">
        <v>1.4886621978039472E-2</v>
      </c>
      <c r="AG491" s="25" t="s">
        <v>42</v>
      </c>
      <c r="AH491" s="24">
        <v>27</v>
      </c>
      <c r="AI491" s="23">
        <v>28</v>
      </c>
      <c r="AL491" s="34" t="s">
        <v>23</v>
      </c>
      <c r="AM491" s="33"/>
      <c r="AN491" s="32">
        <v>0.05</v>
      </c>
    </row>
    <row r="492" spans="22:42" s="10" customFormat="1" hidden="1" x14ac:dyDescent="0.2">
      <c r="V492" s="17" t="s">
        <v>14</v>
      </c>
      <c r="W492" s="17" t="s">
        <v>53</v>
      </c>
      <c r="X492" s="2">
        <v>200903</v>
      </c>
      <c r="Y492" s="22">
        <v>2485</v>
      </c>
      <c r="Z492" s="22">
        <v>1125</v>
      </c>
      <c r="AA492" s="3">
        <v>0.45271629778672035</v>
      </c>
      <c r="AB492" s="4">
        <v>0.44942963793095991</v>
      </c>
      <c r="AC492" s="4">
        <v>0.38492877674101267</v>
      </c>
      <c r="AD492" s="4">
        <v>0.51393049912090716</v>
      </c>
      <c r="AE492" s="5" t="s">
        <v>12</v>
      </c>
      <c r="AF492" s="26">
        <v>-3.2866598557604321E-3</v>
      </c>
      <c r="AG492" s="25" t="s">
        <v>42</v>
      </c>
      <c r="AH492" s="24">
        <v>27</v>
      </c>
      <c r="AI492" s="23">
        <v>29</v>
      </c>
      <c r="AL492" s="31" t="s">
        <v>30</v>
      </c>
      <c r="AM492" s="31" t="s">
        <v>29</v>
      </c>
      <c r="AN492" s="31" t="s">
        <v>28</v>
      </c>
      <c r="AO492" s="31" t="s">
        <v>27</v>
      </c>
    </row>
    <row r="493" spans="22:42" s="10" customFormat="1" hidden="1" x14ac:dyDescent="0.2">
      <c r="V493" s="17" t="s">
        <v>14</v>
      </c>
      <c r="W493" s="17" t="s">
        <v>53</v>
      </c>
      <c r="X493" s="2">
        <v>200906</v>
      </c>
      <c r="Y493" s="22">
        <v>2039</v>
      </c>
      <c r="Z493" s="22">
        <v>951</v>
      </c>
      <c r="AA493" s="3">
        <v>0.46640510053948014</v>
      </c>
      <c r="AB493" s="4">
        <v>0.47151344327547029</v>
      </c>
      <c r="AC493" s="4">
        <v>0.40269486412657568</v>
      </c>
      <c r="AD493" s="4">
        <v>0.54033202242436495</v>
      </c>
      <c r="AE493" s="5" t="s">
        <v>12</v>
      </c>
      <c r="AF493" s="26">
        <v>5.1083427359901457E-3</v>
      </c>
      <c r="AG493" s="25" t="s">
        <v>42</v>
      </c>
      <c r="AH493" s="24">
        <v>27</v>
      </c>
      <c r="AI493" s="23">
        <v>30</v>
      </c>
      <c r="AK493" s="30" t="s">
        <v>15</v>
      </c>
      <c r="AL493" s="37">
        <v>4</v>
      </c>
      <c r="AM493" s="38">
        <v>2</v>
      </c>
      <c r="AN493" s="37">
        <v>1</v>
      </c>
      <c r="AO493" s="36" t="s">
        <v>26</v>
      </c>
    </row>
    <row r="494" spans="22:42" s="10" customFormat="1" hidden="1" x14ac:dyDescent="0.2">
      <c r="V494" s="17" t="s">
        <v>14</v>
      </c>
      <c r="W494" s="17" t="s">
        <v>53</v>
      </c>
      <c r="X494" s="2">
        <v>200909</v>
      </c>
      <c r="Y494" s="22">
        <v>2130</v>
      </c>
      <c r="Z494" s="22">
        <v>735</v>
      </c>
      <c r="AA494" s="3">
        <v>0.34507042253521125</v>
      </c>
      <c r="AB494" s="4">
        <v>0.45281768775728393</v>
      </c>
      <c r="AC494" s="4">
        <v>0.38639684270588559</v>
      </c>
      <c r="AD494" s="4">
        <v>0.51923853280868237</v>
      </c>
      <c r="AE494" s="5" t="s">
        <v>9</v>
      </c>
      <c r="AF494" s="26">
        <v>0.10774726522207267</v>
      </c>
      <c r="AG494" s="25" t="s">
        <v>42</v>
      </c>
      <c r="AH494" s="24">
        <v>27</v>
      </c>
      <c r="AI494" s="23">
        <v>31</v>
      </c>
      <c r="AK494" s="30" t="s">
        <v>14</v>
      </c>
      <c r="AL494" s="37">
        <v>22</v>
      </c>
      <c r="AM494" s="38">
        <v>5</v>
      </c>
      <c r="AN494" s="37">
        <v>11</v>
      </c>
      <c r="AO494" s="36" t="s">
        <v>25</v>
      </c>
    </row>
    <row r="495" spans="22:42" s="10" customFormat="1" hidden="1" x14ac:dyDescent="0.2">
      <c r="V495" s="17" t="s">
        <v>14</v>
      </c>
      <c r="W495" s="17" t="s">
        <v>53</v>
      </c>
      <c r="X495" s="2">
        <v>200912</v>
      </c>
      <c r="Y495" s="22">
        <v>2041</v>
      </c>
      <c r="Z495" s="22">
        <v>550</v>
      </c>
      <c r="AA495" s="3">
        <v>0.26947574718275358</v>
      </c>
      <c r="AB495" s="4">
        <v>0.36953825467229534</v>
      </c>
      <c r="AC495" s="4">
        <v>0.31164399607824211</v>
      </c>
      <c r="AD495" s="4">
        <v>0.42743251326634862</v>
      </c>
      <c r="AE495" s="5" t="s">
        <v>9</v>
      </c>
      <c r="AF495" s="26">
        <v>0.10006250748954176</v>
      </c>
      <c r="AG495" s="25" t="s">
        <v>42</v>
      </c>
      <c r="AH495" s="24">
        <v>27</v>
      </c>
      <c r="AI495" s="23">
        <v>32</v>
      </c>
    </row>
    <row r="496" spans="22:42" s="10" customFormat="1" hidden="1" x14ac:dyDescent="0.2">
      <c r="V496" s="17" t="s">
        <v>14</v>
      </c>
      <c r="W496" s="17" t="s">
        <v>53</v>
      </c>
      <c r="X496" s="2">
        <v>201003</v>
      </c>
      <c r="Y496" s="22">
        <v>1908</v>
      </c>
      <c r="Z496" s="22">
        <v>454</v>
      </c>
      <c r="AA496" s="3">
        <v>0.23794549266247381</v>
      </c>
      <c r="AB496" s="4">
        <v>0.32058763618793029</v>
      </c>
      <c r="AC496" s="4">
        <v>0.26758779558355572</v>
      </c>
      <c r="AD496" s="4">
        <v>0.37358747679230492</v>
      </c>
      <c r="AE496" s="5" t="s">
        <v>9</v>
      </c>
      <c r="AF496" s="26">
        <v>8.2642143525456485E-2</v>
      </c>
      <c r="AG496" s="25" t="s">
        <v>42</v>
      </c>
      <c r="AH496" s="24">
        <v>27</v>
      </c>
      <c r="AI496" s="23">
        <v>33</v>
      </c>
    </row>
    <row r="497" spans="22:44" s="10" customFormat="1" hidden="1" x14ac:dyDescent="0.2">
      <c r="V497" s="17" t="s">
        <v>14</v>
      </c>
      <c r="W497" s="17" t="s">
        <v>53</v>
      </c>
      <c r="X497" s="2">
        <v>201006</v>
      </c>
      <c r="Y497" s="22">
        <v>1661</v>
      </c>
      <c r="Z497" s="22">
        <v>371</v>
      </c>
      <c r="AA497" s="3">
        <v>0.22335942203491874</v>
      </c>
      <c r="AB497" s="4">
        <v>0.28294506266091474</v>
      </c>
      <c r="AC497" s="4">
        <v>0.23298895549246501</v>
      </c>
      <c r="AD497" s="4">
        <v>0.33290116982936446</v>
      </c>
      <c r="AE497" s="5" t="s">
        <v>9</v>
      </c>
      <c r="AF497" s="26">
        <v>5.9585640625996E-2</v>
      </c>
      <c r="AG497" s="25" t="s">
        <v>42</v>
      </c>
      <c r="AH497" s="24">
        <v>27</v>
      </c>
      <c r="AI497" s="23">
        <v>34</v>
      </c>
      <c r="AK497" s="35" t="s">
        <v>24</v>
      </c>
      <c r="AL497" s="34" t="s">
        <v>23</v>
      </c>
      <c r="AM497" s="33"/>
      <c r="AN497" s="32">
        <v>0.05</v>
      </c>
    </row>
    <row r="498" spans="22:44" s="10" customFormat="1" hidden="1" x14ac:dyDescent="0.2">
      <c r="V498" s="17" t="s">
        <v>14</v>
      </c>
      <c r="W498" s="17" t="s">
        <v>53</v>
      </c>
      <c r="X498" s="2">
        <v>201009</v>
      </c>
      <c r="Y498" s="22">
        <v>1075</v>
      </c>
      <c r="Z498" s="22">
        <v>339</v>
      </c>
      <c r="AA498" s="3">
        <v>0.31534883720930235</v>
      </c>
      <c r="AB498" s="4">
        <v>0.2310133626913731</v>
      </c>
      <c r="AC498" s="4">
        <v>0.18271659458264258</v>
      </c>
      <c r="AD498" s="4">
        <v>0.27931013080010364</v>
      </c>
      <c r="AE498" s="5" t="s">
        <v>9</v>
      </c>
      <c r="AF498" s="26">
        <v>-8.4335474517929249E-2</v>
      </c>
      <c r="AG498" s="25" t="s">
        <v>42</v>
      </c>
      <c r="AH498" s="24">
        <v>27</v>
      </c>
      <c r="AI498" s="23">
        <v>35</v>
      </c>
      <c r="AL498" s="31" t="s">
        <v>22</v>
      </c>
      <c r="AM498" s="31" t="s">
        <v>21</v>
      </c>
      <c r="AN498" s="31" t="s">
        <v>20</v>
      </c>
      <c r="AO498" s="31" t="s">
        <v>19</v>
      </c>
      <c r="AP498" s="31" t="s">
        <v>18</v>
      </c>
      <c r="AQ498" s="31" t="s">
        <v>17</v>
      </c>
      <c r="AR498" s="31" t="s">
        <v>16</v>
      </c>
    </row>
    <row r="499" spans="22:44" s="10" customFormat="1" ht="15" hidden="1" x14ac:dyDescent="0.25">
      <c r="V499" s="17" t="s">
        <v>14</v>
      </c>
      <c r="W499" s="17" t="s">
        <v>53</v>
      </c>
      <c r="X499" s="2">
        <v>201012</v>
      </c>
      <c r="Y499" s="22">
        <v>1351</v>
      </c>
      <c r="Z499" s="22">
        <v>304</v>
      </c>
      <c r="AA499" s="3">
        <v>0.22501850481125094</v>
      </c>
      <c r="AB499" s="4">
        <v>0.23184929886416067</v>
      </c>
      <c r="AC499" s="4">
        <v>0.18616105262292204</v>
      </c>
      <c r="AD499" s="4">
        <v>0.2775375451053993</v>
      </c>
      <c r="AE499" s="5" t="s">
        <v>12</v>
      </c>
      <c r="AF499" s="26">
        <v>6.8307940529097333E-3</v>
      </c>
      <c r="AG499" s="25" t="s">
        <v>42</v>
      </c>
      <c r="AH499" s="24">
        <v>27</v>
      </c>
      <c r="AI499" s="23">
        <v>36</v>
      </c>
      <c r="AK499" s="30" t="s">
        <v>15</v>
      </c>
      <c r="AL499" s="29">
        <v>-3.5046573450674058E-2</v>
      </c>
      <c r="AM499" s="29">
        <v>1.4533245183915458E-2</v>
      </c>
      <c r="AN499" s="17">
        <v>4</v>
      </c>
      <c r="AO499" s="17">
        <v>0.77231825195188231</v>
      </c>
      <c r="AP499" s="27">
        <v>0.12118360732257992</v>
      </c>
      <c r="AQ499" s="28">
        <v>-4.8229522047094546</v>
      </c>
      <c r="AR499" s="27">
        <v>4.0403127975239241E-2</v>
      </c>
    </row>
    <row r="500" spans="22:44" s="10" customFormat="1" ht="15" hidden="1" x14ac:dyDescent="0.25">
      <c r="V500" s="17" t="s">
        <v>14</v>
      </c>
      <c r="W500" s="17" t="s">
        <v>53</v>
      </c>
      <c r="X500" s="2">
        <v>201103</v>
      </c>
      <c r="Y500" s="22">
        <v>1193</v>
      </c>
      <c r="Z500" s="22">
        <v>265</v>
      </c>
      <c r="AA500" s="3">
        <v>0.22212908633696563</v>
      </c>
      <c r="AB500" s="4">
        <v>0.20405460308055862</v>
      </c>
      <c r="AC500" s="4">
        <v>0.16078037812672716</v>
      </c>
      <c r="AD500" s="4">
        <v>0.2473288280343901</v>
      </c>
      <c r="AE500" s="5" t="s">
        <v>12</v>
      </c>
      <c r="AF500" s="26">
        <v>-1.8074483256407009E-2</v>
      </c>
      <c r="AG500" s="25" t="s">
        <v>42</v>
      </c>
      <c r="AH500" s="24">
        <v>27</v>
      </c>
      <c r="AI500" s="23">
        <v>37</v>
      </c>
      <c r="AK500" s="30" t="s">
        <v>14</v>
      </c>
      <c r="AL500" s="29">
        <v>2.7196910244455465E-3</v>
      </c>
      <c r="AM500" s="29">
        <v>7.203023616543118E-2</v>
      </c>
      <c r="AN500" s="17">
        <v>22</v>
      </c>
      <c r="AO500" s="17">
        <v>0.51963907461194003</v>
      </c>
      <c r="AP500" s="27">
        <v>1.5383619099512317E-4</v>
      </c>
      <c r="AQ500" s="28">
        <v>0.17709898401015964</v>
      </c>
      <c r="AR500" s="27">
        <v>0.86121186784630277</v>
      </c>
    </row>
    <row r="501" spans="22:44" s="10" customFormat="1" hidden="1" x14ac:dyDescent="0.2">
      <c r="V501" s="17" t="s">
        <v>14</v>
      </c>
      <c r="W501" s="17" t="s">
        <v>53</v>
      </c>
      <c r="X501" s="2">
        <v>201106</v>
      </c>
      <c r="Y501" s="22">
        <v>1083</v>
      </c>
      <c r="Z501" s="22">
        <v>257</v>
      </c>
      <c r="AA501" s="3">
        <v>0.23730378578024008</v>
      </c>
      <c r="AB501" s="4">
        <v>0.20854512541271208</v>
      </c>
      <c r="AC501" s="4">
        <v>0.16349442414167695</v>
      </c>
      <c r="AD501" s="4">
        <v>0.25359582668374719</v>
      </c>
      <c r="AE501" s="5" t="s">
        <v>12</v>
      </c>
      <c r="AF501" s="26">
        <v>-2.8758660367527999E-2</v>
      </c>
      <c r="AG501" s="25" t="s">
        <v>42</v>
      </c>
      <c r="AH501" s="24">
        <v>27</v>
      </c>
      <c r="AI501" s="23">
        <v>38</v>
      </c>
    </row>
    <row r="502" spans="22:44" s="10" customFormat="1" hidden="1" x14ac:dyDescent="0.2">
      <c r="V502" s="17" t="s">
        <v>14</v>
      </c>
      <c r="W502" s="17" t="s">
        <v>53</v>
      </c>
      <c r="X502" s="2">
        <v>201109</v>
      </c>
      <c r="Y502" s="22">
        <v>1102</v>
      </c>
      <c r="Z502" s="22">
        <v>256</v>
      </c>
      <c r="AA502" s="3">
        <v>0.23230490018148819</v>
      </c>
      <c r="AB502" s="4">
        <v>0.21202999093652813</v>
      </c>
      <c r="AC502" s="4">
        <v>0.16669402116522708</v>
      </c>
      <c r="AD502" s="4">
        <v>0.25736596070782924</v>
      </c>
      <c r="AE502" s="5" t="s">
        <v>12</v>
      </c>
      <c r="AF502" s="26">
        <v>-2.027490924496006E-2</v>
      </c>
      <c r="AG502" s="25" t="s">
        <v>42</v>
      </c>
      <c r="AH502" s="24">
        <v>27</v>
      </c>
      <c r="AI502" s="23">
        <v>39</v>
      </c>
    </row>
    <row r="503" spans="22:44" s="10" customFormat="1" hidden="1" x14ac:dyDescent="0.2">
      <c r="V503" s="17" t="s">
        <v>14</v>
      </c>
      <c r="W503" s="17" t="s">
        <v>53</v>
      </c>
      <c r="X503" s="2">
        <v>201112</v>
      </c>
      <c r="Y503" s="22">
        <v>1158</v>
      </c>
      <c r="Z503" s="22">
        <v>240</v>
      </c>
      <c r="AA503" s="3">
        <v>0.20725388601036268</v>
      </c>
      <c r="AB503" s="4">
        <v>0.22006335734710553</v>
      </c>
      <c r="AC503" s="4">
        <v>0.17419554360598319</v>
      </c>
      <c r="AD503" s="4">
        <v>0.26593117108822789</v>
      </c>
      <c r="AE503" s="5" t="s">
        <v>12</v>
      </c>
      <c r="AF503" s="26">
        <v>1.2809471336742845E-2</v>
      </c>
      <c r="AG503" s="25" t="s">
        <v>42</v>
      </c>
      <c r="AH503" s="24">
        <v>27</v>
      </c>
      <c r="AI503" s="23">
        <v>40</v>
      </c>
    </row>
    <row r="504" spans="22:44" s="10" customFormat="1" hidden="1" x14ac:dyDescent="0.2">
      <c r="V504" s="17" t="s">
        <v>14</v>
      </c>
      <c r="W504" s="17" t="s">
        <v>53</v>
      </c>
      <c r="X504" s="2">
        <v>201203</v>
      </c>
      <c r="Y504" s="22">
        <v>1085</v>
      </c>
      <c r="Z504" s="22">
        <v>253</v>
      </c>
      <c r="AA504" s="3">
        <v>0.23317972350230415</v>
      </c>
      <c r="AB504" s="4">
        <v>0.21382534496837002</v>
      </c>
      <c r="AC504" s="4">
        <v>0.16804660221680498</v>
      </c>
      <c r="AD504" s="4">
        <v>0.25960408771993509</v>
      </c>
      <c r="AE504" s="5" t="s">
        <v>12</v>
      </c>
      <c r="AF504" s="26">
        <v>-1.9354378533934125E-2</v>
      </c>
      <c r="AG504" s="25" t="s">
        <v>42</v>
      </c>
      <c r="AH504" s="24">
        <v>27</v>
      </c>
      <c r="AI504" s="23">
        <v>41</v>
      </c>
    </row>
    <row r="505" spans="22:44" s="10" customFormat="1" hidden="1" x14ac:dyDescent="0.2">
      <c r="V505" s="17" t="s">
        <v>14</v>
      </c>
      <c r="W505" s="17" t="s">
        <v>53</v>
      </c>
      <c r="X505" s="2">
        <v>201206</v>
      </c>
      <c r="Y505" s="22">
        <v>1237</v>
      </c>
      <c r="Z505" s="22">
        <v>294</v>
      </c>
      <c r="AA505" s="3">
        <v>0.23767178658043653</v>
      </c>
      <c r="AB505" s="4">
        <v>0.21023498264261442</v>
      </c>
      <c r="AC505" s="4">
        <v>0.16650422717204166</v>
      </c>
      <c r="AD505" s="4">
        <v>0.25396573811318718</v>
      </c>
      <c r="AE505" s="5" t="s">
        <v>12</v>
      </c>
      <c r="AF505" s="26">
        <v>-2.7436803937822107E-2</v>
      </c>
      <c r="AG505" s="25" t="s">
        <v>42</v>
      </c>
      <c r="AH505" s="24">
        <v>27</v>
      </c>
      <c r="AI505" s="23">
        <v>42</v>
      </c>
    </row>
    <row r="506" spans="22:44" s="10" customFormat="1" hidden="1" x14ac:dyDescent="0.2">
      <c r="V506" s="17" t="s">
        <v>14</v>
      </c>
      <c r="W506" s="17" t="s">
        <v>53</v>
      </c>
      <c r="X506" s="2">
        <v>201209</v>
      </c>
      <c r="Y506" s="22">
        <v>1327</v>
      </c>
      <c r="Z506" s="22">
        <v>332</v>
      </c>
      <c r="AA506" s="3">
        <v>0.25018839487565936</v>
      </c>
      <c r="AB506" s="4">
        <v>0.19434404003599295</v>
      </c>
      <c r="AC506" s="4">
        <v>0.1536197638047398</v>
      </c>
      <c r="AD506" s="4">
        <v>0.23506831626724611</v>
      </c>
      <c r="AE506" s="5" t="s">
        <v>9</v>
      </c>
      <c r="AF506" s="26">
        <v>-5.5844354839666405E-2</v>
      </c>
      <c r="AG506" s="25" t="s">
        <v>42</v>
      </c>
      <c r="AH506" s="24">
        <v>27</v>
      </c>
      <c r="AI506" s="23">
        <v>43</v>
      </c>
    </row>
    <row r="507" spans="22:44" s="10" customFormat="1" hidden="1" x14ac:dyDescent="0.2">
      <c r="V507" s="17" t="s">
        <v>14</v>
      </c>
      <c r="W507" s="17" t="s">
        <v>53</v>
      </c>
      <c r="X507" s="2">
        <v>201212</v>
      </c>
      <c r="Y507" s="22">
        <v>1356</v>
      </c>
      <c r="Z507" s="22">
        <v>331</v>
      </c>
      <c r="AA507" s="3">
        <v>0.24410029498525074</v>
      </c>
      <c r="AB507" s="4">
        <v>0.18733776264982091</v>
      </c>
      <c r="AC507" s="4">
        <v>0.14783640358766847</v>
      </c>
      <c r="AD507" s="4">
        <v>0.22683912171197335</v>
      </c>
      <c r="AE507" s="5" t="s">
        <v>9</v>
      </c>
      <c r="AF507" s="26">
        <v>-5.6762532335429827E-2</v>
      </c>
      <c r="AG507" s="25" t="s">
        <v>42</v>
      </c>
      <c r="AH507" s="24">
        <v>27</v>
      </c>
      <c r="AI507" s="23">
        <v>44</v>
      </c>
    </row>
    <row r="508" spans="22:44" s="10" customFormat="1" hidden="1" x14ac:dyDescent="0.2">
      <c r="V508" s="17" t="s">
        <v>14</v>
      </c>
      <c r="W508" s="17" t="s">
        <v>53</v>
      </c>
      <c r="X508" s="2">
        <v>201303</v>
      </c>
      <c r="Y508" s="22">
        <v>1130</v>
      </c>
      <c r="Z508" s="22">
        <v>355</v>
      </c>
      <c r="AA508" s="3">
        <v>0.31415929203539822</v>
      </c>
      <c r="AB508" s="4">
        <v>0.22185864355155099</v>
      </c>
      <c r="AC508" s="4">
        <v>0.17544708142769644</v>
      </c>
      <c r="AD508" s="4">
        <v>0.26827020567540555</v>
      </c>
      <c r="AE508" s="5" t="s">
        <v>9</v>
      </c>
      <c r="AF508" s="26">
        <v>-9.2300648483847225E-2</v>
      </c>
      <c r="AG508" s="25" t="s">
        <v>42</v>
      </c>
      <c r="AH508" s="24">
        <v>27</v>
      </c>
      <c r="AI508" s="23">
        <v>45</v>
      </c>
    </row>
    <row r="509" spans="22:44" s="10" customFormat="1" hidden="1" x14ac:dyDescent="0.2">
      <c r="V509" s="17" t="s">
        <v>14</v>
      </c>
      <c r="W509" s="17" t="s">
        <v>53</v>
      </c>
      <c r="X509" s="2">
        <v>201306</v>
      </c>
      <c r="Y509" s="22">
        <v>1053</v>
      </c>
      <c r="Z509" s="22">
        <v>310</v>
      </c>
      <c r="AA509" s="3">
        <v>0.29439696106362773</v>
      </c>
      <c r="AB509" s="4">
        <v>0.23357583634923756</v>
      </c>
      <c r="AC509" s="4">
        <v>0.18466286607250773</v>
      </c>
      <c r="AD509" s="4">
        <v>0.28248880662596748</v>
      </c>
      <c r="AE509" s="5" t="s">
        <v>9</v>
      </c>
      <c r="AF509" s="26">
        <v>-6.0821124714390162E-2</v>
      </c>
      <c r="AG509" s="25" t="s">
        <v>42</v>
      </c>
      <c r="AH509" s="24">
        <v>27</v>
      </c>
      <c r="AI509" s="23">
        <v>46</v>
      </c>
    </row>
    <row r="510" spans="22:44" s="10" customFormat="1" hidden="1" x14ac:dyDescent="0.2">
      <c r="V510" s="17" t="s">
        <v>14</v>
      </c>
      <c r="W510" s="17" t="s">
        <v>53</v>
      </c>
      <c r="X510" s="2">
        <v>201309</v>
      </c>
      <c r="Y510" s="22">
        <v>1167</v>
      </c>
      <c r="Z510" s="22">
        <v>317</v>
      </c>
      <c r="AA510" s="3">
        <v>0.27163667523564694</v>
      </c>
      <c r="AB510" s="4">
        <v>0.25689922036053525</v>
      </c>
      <c r="AC510" s="4">
        <v>0.20614140057269981</v>
      </c>
      <c r="AD510" s="4">
        <v>0.3076570401483707</v>
      </c>
      <c r="AE510" s="5" t="s">
        <v>12</v>
      </c>
      <c r="AF510" s="26">
        <v>-1.4737454875111689E-2</v>
      </c>
      <c r="AG510" s="25" t="s">
        <v>42</v>
      </c>
      <c r="AH510" s="24">
        <v>27</v>
      </c>
      <c r="AI510" s="23">
        <v>47</v>
      </c>
    </row>
    <row r="511" spans="22:44" s="10" customFormat="1" hidden="1" x14ac:dyDescent="0.2">
      <c r="V511" s="17" t="s">
        <v>14</v>
      </c>
      <c r="W511" s="17" t="s">
        <v>53</v>
      </c>
      <c r="X511" s="2">
        <v>201312</v>
      </c>
      <c r="Y511" s="22">
        <v>1049</v>
      </c>
      <c r="Z511" s="22">
        <v>314</v>
      </c>
      <c r="AA511" s="3">
        <v>0.29933269780743565</v>
      </c>
      <c r="AB511" s="4">
        <v>0.24033030519795631</v>
      </c>
      <c r="AC511" s="4">
        <v>0.19044034128405507</v>
      </c>
      <c r="AD511" s="4">
        <v>0.29022026911185755</v>
      </c>
      <c r="AE511" s="5" t="s">
        <v>9</v>
      </c>
      <c r="AF511" s="26">
        <v>-5.9002392609479343E-2</v>
      </c>
      <c r="AG511" s="25" t="s">
        <v>42</v>
      </c>
      <c r="AH511" s="24">
        <v>27</v>
      </c>
      <c r="AI511" s="23">
        <v>48</v>
      </c>
    </row>
    <row r="512" spans="22:44" s="10" customFormat="1" hidden="1" x14ac:dyDescent="0.2">
      <c r="V512" s="17" t="s">
        <v>13</v>
      </c>
      <c r="W512" s="17" t="s">
        <v>53</v>
      </c>
      <c r="X512" s="2">
        <v>201403</v>
      </c>
      <c r="Y512" s="22">
        <v>960</v>
      </c>
      <c r="Z512" s="22">
        <v>281</v>
      </c>
      <c r="AA512" s="3">
        <v>0.29270833333333335</v>
      </c>
      <c r="AB512" s="4">
        <v>0.24125651807860599</v>
      </c>
      <c r="AC512" s="4">
        <v>0.19006639862995897</v>
      </c>
      <c r="AD512" s="4">
        <v>0.29244663752725303</v>
      </c>
      <c r="AE512" s="5" t="s">
        <v>9</v>
      </c>
      <c r="AF512" s="26">
        <v>-5.1451815254727362E-2</v>
      </c>
      <c r="AG512" s="25" t="s">
        <v>42</v>
      </c>
      <c r="AH512" s="24">
        <v>27</v>
      </c>
      <c r="AI512" s="23">
        <v>49</v>
      </c>
    </row>
    <row r="513" spans="22:46" s="10" customFormat="1" hidden="1" x14ac:dyDescent="0.2">
      <c r="V513" s="17" t="s">
        <v>13</v>
      </c>
      <c r="W513" s="17" t="s">
        <v>53</v>
      </c>
      <c r="X513" s="2">
        <v>201406</v>
      </c>
      <c r="Y513" s="22">
        <v>971</v>
      </c>
      <c r="Z513" s="22">
        <v>234</v>
      </c>
      <c r="AA513" s="3">
        <v>0.24098867147270855</v>
      </c>
      <c r="AB513" s="4">
        <v>0.22346330043582771</v>
      </c>
      <c r="AC513" s="4">
        <v>0.17491568647133432</v>
      </c>
      <c r="AD513" s="4">
        <v>0.2720109144003211</v>
      </c>
      <c r="AE513" s="5" t="s">
        <v>12</v>
      </c>
      <c r="AF513" s="26">
        <v>-1.7525371036880844E-2</v>
      </c>
      <c r="AG513" s="25" t="s">
        <v>42</v>
      </c>
      <c r="AH513" s="24">
        <v>27</v>
      </c>
      <c r="AI513" s="23">
        <v>50</v>
      </c>
    </row>
    <row r="514" spans="22:46" s="10" customFormat="1" hidden="1" x14ac:dyDescent="0.2">
      <c r="V514" s="17" t="s">
        <v>13</v>
      </c>
      <c r="W514" s="17" t="s">
        <v>53</v>
      </c>
      <c r="X514" s="2">
        <v>201409</v>
      </c>
      <c r="Y514" s="22">
        <v>991</v>
      </c>
      <c r="Z514" s="22">
        <v>246</v>
      </c>
      <c r="AA514" s="3">
        <v>0.24823410696266399</v>
      </c>
      <c r="AB514" s="4">
        <v>0.20729577077756828</v>
      </c>
      <c r="AC514" s="4">
        <v>0.16132777898935022</v>
      </c>
      <c r="AD514" s="4">
        <v>0.25326376256578637</v>
      </c>
      <c r="AE514" s="5" t="s">
        <v>12</v>
      </c>
      <c r="AF514" s="26">
        <v>-4.0938336185095708E-2</v>
      </c>
      <c r="AG514" s="25" t="s">
        <v>42</v>
      </c>
      <c r="AH514" s="24">
        <v>27</v>
      </c>
      <c r="AI514" s="23">
        <v>51</v>
      </c>
    </row>
    <row r="515" spans="22:46" s="10" customFormat="1" hidden="1" x14ac:dyDescent="0.2">
      <c r="V515" s="17" t="s">
        <v>13</v>
      </c>
      <c r="W515" s="17" t="s">
        <v>53</v>
      </c>
      <c r="X515" s="2">
        <v>201412</v>
      </c>
      <c r="Y515" s="22">
        <v>904</v>
      </c>
      <c r="Z515" s="22">
        <v>206</v>
      </c>
      <c r="AA515" s="3">
        <v>0.22787610619469026</v>
      </c>
      <c r="AB515" s="4">
        <v>0.19760533486869794</v>
      </c>
      <c r="AC515" s="4">
        <v>0.15188763835791871</v>
      </c>
      <c r="AD515" s="4">
        <v>0.24332303137947719</v>
      </c>
      <c r="AE515" s="5" t="s">
        <v>12</v>
      </c>
      <c r="AF515" s="21">
        <v>-3.0270771325992318E-2</v>
      </c>
      <c r="AG515" s="20" t="s">
        <v>42</v>
      </c>
      <c r="AH515" s="19">
        <v>27</v>
      </c>
      <c r="AI515" s="18">
        <v>52</v>
      </c>
    </row>
    <row r="516" spans="22:46" s="10" customFormat="1" hidden="1" x14ac:dyDescent="0.2">
      <c r="V516" s="17"/>
      <c r="W516" s="17" t="s">
        <v>53</v>
      </c>
      <c r="X516" s="16" t="s">
        <v>10</v>
      </c>
      <c r="Y516" s="15">
        <v>41655</v>
      </c>
      <c r="Z516" s="15">
        <v>12364</v>
      </c>
      <c r="AA516" s="14">
        <v>0.29681910935061817</v>
      </c>
      <c r="AB516" s="13">
        <v>0.28159622099839743</v>
      </c>
      <c r="AC516" s="13">
        <v>0.24911731016152674</v>
      </c>
      <c r="AD516" s="13">
        <v>0.31407513183526808</v>
      </c>
      <c r="AE516" s="9" t="s">
        <v>9</v>
      </c>
      <c r="AF516" s="12"/>
    </row>
    <row r="517" spans="22:46" s="10" customFormat="1" hidden="1" x14ac:dyDescent="0.2">
      <c r="V517" s="31" t="s">
        <v>35</v>
      </c>
      <c r="W517" s="31" t="s">
        <v>34</v>
      </c>
      <c r="X517" s="44" t="s">
        <v>52</v>
      </c>
      <c r="Y517" s="43"/>
      <c r="Z517" s="43"/>
      <c r="AA517" s="43"/>
      <c r="AB517" s="43"/>
      <c r="AC517" s="42" t="s">
        <v>33</v>
      </c>
      <c r="AD517" s="42"/>
      <c r="AE517" s="42"/>
      <c r="AF517" s="12"/>
      <c r="AG517" s="12"/>
      <c r="AH517" s="12"/>
      <c r="AI517" s="12"/>
      <c r="AJ517" s="12"/>
      <c r="AK517" s="12"/>
      <c r="AL517" s="12"/>
      <c r="AM517" s="12"/>
      <c r="AN517" s="12"/>
      <c r="AO517" s="12"/>
      <c r="AP517" s="12"/>
      <c r="AQ517" s="12"/>
      <c r="AR517" s="12"/>
      <c r="AS517" s="12"/>
      <c r="AT517" s="12"/>
    </row>
    <row r="518" spans="22:46" s="10" customFormat="1" ht="25.5" hidden="1" x14ac:dyDescent="0.2">
      <c r="V518" s="17"/>
      <c r="W518" s="17" t="s">
        <v>52</v>
      </c>
      <c r="X518" s="31" t="s">
        <v>0</v>
      </c>
      <c r="Y518" s="31" t="s">
        <v>1</v>
      </c>
      <c r="Z518" s="31" t="s">
        <v>2</v>
      </c>
      <c r="AA518" s="31" t="s">
        <v>3</v>
      </c>
      <c r="AB518" s="31" t="s">
        <v>4</v>
      </c>
      <c r="AC518" s="31" t="s">
        <v>5</v>
      </c>
      <c r="AD518" s="31" t="s">
        <v>6</v>
      </c>
      <c r="AE518" s="41" t="s">
        <v>7</v>
      </c>
      <c r="AF518" s="31" t="s">
        <v>32</v>
      </c>
      <c r="AG518" s="47" t="s">
        <v>38</v>
      </c>
      <c r="AH518" s="46"/>
      <c r="AI518" s="45"/>
      <c r="AP518" s="40"/>
    </row>
    <row r="519" spans="22:46" s="10" customFormat="1" hidden="1" x14ac:dyDescent="0.2">
      <c r="V519" s="17" t="s">
        <v>14</v>
      </c>
      <c r="W519" s="17" t="s">
        <v>52</v>
      </c>
      <c r="X519" s="2">
        <v>200809</v>
      </c>
      <c r="Y519" s="22">
        <v>1669</v>
      </c>
      <c r="Z519" s="22">
        <v>1039</v>
      </c>
      <c r="AA519" s="3">
        <v>0.62252846015578189</v>
      </c>
      <c r="AB519" s="4">
        <v>0.77394052803566749</v>
      </c>
      <c r="AC519" s="4">
        <v>0.6764793541191565</v>
      </c>
      <c r="AD519" s="4">
        <v>0.87140170195217859</v>
      </c>
      <c r="AE519" s="5" t="s">
        <v>9</v>
      </c>
      <c r="AF519" s="39">
        <v>0.15141206787988559</v>
      </c>
      <c r="AG519" s="25" t="s">
        <v>40</v>
      </c>
      <c r="AH519" s="24">
        <v>53</v>
      </c>
      <c r="AI519" s="23">
        <v>53</v>
      </c>
      <c r="AK519" s="35" t="s">
        <v>31</v>
      </c>
    </row>
    <row r="520" spans="22:46" s="10" customFormat="1" hidden="1" x14ac:dyDescent="0.2">
      <c r="V520" s="17" t="s">
        <v>14</v>
      </c>
      <c r="W520" s="17" t="s">
        <v>52</v>
      </c>
      <c r="X520" s="2">
        <v>200812</v>
      </c>
      <c r="Y520" s="22">
        <v>1596</v>
      </c>
      <c r="Z520" s="22">
        <v>958</v>
      </c>
      <c r="AA520" s="3">
        <v>0.60025062656641603</v>
      </c>
      <c r="AB520" s="4">
        <v>0.59869233155762824</v>
      </c>
      <c r="AC520" s="4">
        <v>0.51477547153857095</v>
      </c>
      <c r="AD520" s="4">
        <v>0.68260919157668565</v>
      </c>
      <c r="AE520" s="5" t="s">
        <v>12</v>
      </c>
      <c r="AF520" s="26">
        <v>-1.5582950087877911E-3</v>
      </c>
      <c r="AG520" s="25" t="s">
        <v>40</v>
      </c>
      <c r="AH520" s="24">
        <v>53</v>
      </c>
      <c r="AI520" s="23">
        <v>54</v>
      </c>
      <c r="AL520" s="34" t="s">
        <v>23</v>
      </c>
      <c r="AM520" s="33"/>
      <c r="AN520" s="32">
        <v>0.05</v>
      </c>
    </row>
    <row r="521" spans="22:46" s="10" customFormat="1" hidden="1" x14ac:dyDescent="0.2">
      <c r="V521" s="17" t="s">
        <v>14</v>
      </c>
      <c r="W521" s="17" t="s">
        <v>52</v>
      </c>
      <c r="X521" s="2">
        <v>200903</v>
      </c>
      <c r="Y521" s="22">
        <v>1045</v>
      </c>
      <c r="Z521" s="22">
        <v>735</v>
      </c>
      <c r="AA521" s="3">
        <v>0.70334928229665072</v>
      </c>
      <c r="AB521" s="4">
        <v>0.6405221112899695</v>
      </c>
      <c r="AC521" s="4">
        <v>0.54737659246144565</v>
      </c>
      <c r="AD521" s="4">
        <v>0.73366763011849345</v>
      </c>
      <c r="AE521" s="5" t="s">
        <v>12</v>
      </c>
      <c r="AF521" s="26">
        <v>-6.2827171006681226E-2</v>
      </c>
      <c r="AG521" s="25" t="s">
        <v>40</v>
      </c>
      <c r="AH521" s="24">
        <v>53</v>
      </c>
      <c r="AI521" s="23">
        <v>55</v>
      </c>
      <c r="AL521" s="31" t="s">
        <v>30</v>
      </c>
      <c r="AM521" s="31" t="s">
        <v>29</v>
      </c>
      <c r="AN521" s="31" t="s">
        <v>28</v>
      </c>
      <c r="AO521" s="31" t="s">
        <v>27</v>
      </c>
    </row>
    <row r="522" spans="22:46" s="10" customFormat="1" hidden="1" x14ac:dyDescent="0.2">
      <c r="V522" s="17" t="s">
        <v>14</v>
      </c>
      <c r="W522" s="17" t="s">
        <v>52</v>
      </c>
      <c r="X522" s="2">
        <v>200906</v>
      </c>
      <c r="Y522" s="22">
        <v>881</v>
      </c>
      <c r="Z522" s="22">
        <v>678</v>
      </c>
      <c r="AA522" s="3">
        <v>0.76958002270147563</v>
      </c>
      <c r="AB522" s="4">
        <v>0.66075700422118078</v>
      </c>
      <c r="AC522" s="4">
        <v>0.56341788492627054</v>
      </c>
      <c r="AD522" s="4">
        <v>0.75809612351609112</v>
      </c>
      <c r="AE522" s="5" t="s">
        <v>9</v>
      </c>
      <c r="AF522" s="26">
        <v>-0.10882301848029485</v>
      </c>
      <c r="AG522" s="25" t="s">
        <v>40</v>
      </c>
      <c r="AH522" s="24">
        <v>53</v>
      </c>
      <c r="AI522" s="23">
        <v>56</v>
      </c>
      <c r="AK522" s="30" t="s">
        <v>15</v>
      </c>
      <c r="AL522" s="37">
        <v>4</v>
      </c>
      <c r="AM522" s="38">
        <v>2</v>
      </c>
      <c r="AN522" s="37">
        <v>2</v>
      </c>
      <c r="AO522" s="36" t="s">
        <v>26</v>
      </c>
    </row>
    <row r="523" spans="22:46" s="10" customFormat="1" hidden="1" x14ac:dyDescent="0.2">
      <c r="V523" s="17" t="s">
        <v>14</v>
      </c>
      <c r="W523" s="17" t="s">
        <v>52</v>
      </c>
      <c r="X523" s="2">
        <v>200909</v>
      </c>
      <c r="Y523" s="22">
        <v>911</v>
      </c>
      <c r="Z523" s="22">
        <v>637</v>
      </c>
      <c r="AA523" s="3">
        <v>0.69923161361141606</v>
      </c>
      <c r="AB523" s="4">
        <v>0.64533834594170814</v>
      </c>
      <c r="AC523" s="4">
        <v>0.5497381953156173</v>
      </c>
      <c r="AD523" s="4">
        <v>0.74093849656779898</v>
      </c>
      <c r="AE523" s="5" t="s">
        <v>12</v>
      </c>
      <c r="AF523" s="26">
        <v>-5.3893267669707923E-2</v>
      </c>
      <c r="AG523" s="25" t="s">
        <v>40</v>
      </c>
      <c r="AH523" s="24">
        <v>53</v>
      </c>
      <c r="AI523" s="23">
        <v>57</v>
      </c>
      <c r="AK523" s="30" t="s">
        <v>14</v>
      </c>
      <c r="AL523" s="37">
        <v>22</v>
      </c>
      <c r="AM523" s="38">
        <v>5</v>
      </c>
      <c r="AN523" s="37">
        <v>16</v>
      </c>
      <c r="AO523" s="36" t="s">
        <v>25</v>
      </c>
    </row>
    <row r="524" spans="22:46" s="10" customFormat="1" hidden="1" x14ac:dyDescent="0.2">
      <c r="V524" s="17" t="s">
        <v>14</v>
      </c>
      <c r="W524" s="17" t="s">
        <v>52</v>
      </c>
      <c r="X524" s="2">
        <v>200912</v>
      </c>
      <c r="Y524" s="22">
        <v>977</v>
      </c>
      <c r="Z524" s="22">
        <v>436</v>
      </c>
      <c r="AA524" s="3">
        <v>0.44626407369498466</v>
      </c>
      <c r="AB524" s="4">
        <v>0.57485943238686421</v>
      </c>
      <c r="AC524" s="4">
        <v>0.48637447273581969</v>
      </c>
      <c r="AD524" s="4">
        <v>0.66334439203790885</v>
      </c>
      <c r="AE524" s="5" t="s">
        <v>9</v>
      </c>
      <c r="AF524" s="26">
        <v>0.12859535869187955</v>
      </c>
      <c r="AG524" s="25" t="s">
        <v>40</v>
      </c>
      <c r="AH524" s="24">
        <v>53</v>
      </c>
      <c r="AI524" s="23">
        <v>58</v>
      </c>
    </row>
    <row r="525" spans="22:46" s="10" customFormat="1" hidden="1" x14ac:dyDescent="0.2">
      <c r="V525" s="17" t="s">
        <v>14</v>
      </c>
      <c r="W525" s="17" t="s">
        <v>52</v>
      </c>
      <c r="X525" s="2">
        <v>201003</v>
      </c>
      <c r="Y525" s="22">
        <v>843</v>
      </c>
      <c r="Z525" s="22">
        <v>333</v>
      </c>
      <c r="AA525" s="3">
        <v>0.39501779359430605</v>
      </c>
      <c r="AB525" s="4">
        <v>0.51352835562048271</v>
      </c>
      <c r="AC525" s="4">
        <v>0.42843550408978315</v>
      </c>
      <c r="AD525" s="4">
        <v>0.59862120715118228</v>
      </c>
      <c r="AE525" s="5" t="s">
        <v>9</v>
      </c>
      <c r="AF525" s="26">
        <v>0.11851056202617666</v>
      </c>
      <c r="AG525" s="25" t="s">
        <v>40</v>
      </c>
      <c r="AH525" s="24">
        <v>53</v>
      </c>
      <c r="AI525" s="23">
        <v>59</v>
      </c>
    </row>
    <row r="526" spans="22:46" s="10" customFormat="1" hidden="1" x14ac:dyDescent="0.2">
      <c r="V526" s="17" t="s">
        <v>14</v>
      </c>
      <c r="W526" s="17" t="s">
        <v>52</v>
      </c>
      <c r="X526" s="2">
        <v>201006</v>
      </c>
      <c r="Y526" s="22">
        <v>742</v>
      </c>
      <c r="Z526" s="22">
        <v>340</v>
      </c>
      <c r="AA526" s="3">
        <v>0.4582210242587601</v>
      </c>
      <c r="AB526" s="4">
        <v>0.46417534154404377</v>
      </c>
      <c r="AC526" s="4">
        <v>0.38187399981663733</v>
      </c>
      <c r="AD526" s="4">
        <v>0.54647668327145027</v>
      </c>
      <c r="AE526" s="5" t="s">
        <v>12</v>
      </c>
      <c r="AF526" s="26">
        <v>5.9543172852836723E-3</v>
      </c>
      <c r="AG526" s="25" t="s">
        <v>40</v>
      </c>
      <c r="AH526" s="24">
        <v>53</v>
      </c>
      <c r="AI526" s="23">
        <v>60</v>
      </c>
      <c r="AK526" s="35" t="s">
        <v>24</v>
      </c>
      <c r="AL526" s="34" t="s">
        <v>23</v>
      </c>
      <c r="AM526" s="33"/>
      <c r="AN526" s="32">
        <v>0.05</v>
      </c>
    </row>
    <row r="527" spans="22:46" s="10" customFormat="1" hidden="1" x14ac:dyDescent="0.2">
      <c r="V527" s="17" t="s">
        <v>14</v>
      </c>
      <c r="W527" s="17" t="s">
        <v>52</v>
      </c>
      <c r="X527" s="2">
        <v>201009</v>
      </c>
      <c r="Y527" s="22">
        <v>418</v>
      </c>
      <c r="Z527" s="22">
        <v>273</v>
      </c>
      <c r="AA527" s="3">
        <v>0.65311004784688997</v>
      </c>
      <c r="AB527" s="4">
        <v>0.39332891649821267</v>
      </c>
      <c r="AC527" s="4">
        <v>0.30716706239950653</v>
      </c>
      <c r="AD527" s="4">
        <v>0.47949077059691886</v>
      </c>
      <c r="AE527" s="5" t="s">
        <v>9</v>
      </c>
      <c r="AF527" s="26">
        <v>-0.25978113134867731</v>
      </c>
      <c r="AG527" s="25" t="s">
        <v>40</v>
      </c>
      <c r="AH527" s="24">
        <v>53</v>
      </c>
      <c r="AI527" s="23">
        <v>61</v>
      </c>
      <c r="AL527" s="31" t="s">
        <v>22</v>
      </c>
      <c r="AM527" s="31" t="s">
        <v>21</v>
      </c>
      <c r="AN527" s="31" t="s">
        <v>20</v>
      </c>
      <c r="AO527" s="31" t="s">
        <v>19</v>
      </c>
      <c r="AP527" s="31" t="s">
        <v>18</v>
      </c>
      <c r="AQ527" s="31" t="s">
        <v>17</v>
      </c>
      <c r="AR527" s="31" t="s">
        <v>16</v>
      </c>
    </row>
    <row r="528" spans="22:46" s="10" customFormat="1" ht="15" hidden="1" x14ac:dyDescent="0.25">
      <c r="V528" s="17" t="s">
        <v>14</v>
      </c>
      <c r="W528" s="17" t="s">
        <v>52</v>
      </c>
      <c r="X528" s="2">
        <v>201012</v>
      </c>
      <c r="Y528" s="22">
        <v>442</v>
      </c>
      <c r="Z528" s="22">
        <v>252</v>
      </c>
      <c r="AA528" s="3">
        <v>0.57013574660633481</v>
      </c>
      <c r="AB528" s="4">
        <v>0.41144326578427159</v>
      </c>
      <c r="AC528" s="4">
        <v>0.32442288024783694</v>
      </c>
      <c r="AD528" s="4">
        <v>0.4984636513207063</v>
      </c>
      <c r="AE528" s="5" t="s">
        <v>9</v>
      </c>
      <c r="AF528" s="26">
        <v>-0.15869248082206322</v>
      </c>
      <c r="AG528" s="25" t="s">
        <v>40</v>
      </c>
      <c r="AH528" s="24">
        <v>53</v>
      </c>
      <c r="AI528" s="23">
        <v>62</v>
      </c>
      <c r="AK528" s="30" t="s">
        <v>15</v>
      </c>
      <c r="AL528" s="29">
        <v>-0.12686157898667477</v>
      </c>
      <c r="AM528" s="29">
        <v>7.3189127219013703E-2</v>
      </c>
      <c r="AN528" s="17">
        <v>4</v>
      </c>
      <c r="AO528" s="17">
        <v>8.5526072915757437E-2</v>
      </c>
      <c r="AP528" s="27">
        <v>0.70755158933463425</v>
      </c>
      <c r="AQ528" s="28">
        <v>-3.4666782842497832</v>
      </c>
      <c r="AR528" s="27">
        <v>7.4081616542681028E-2</v>
      </c>
    </row>
    <row r="529" spans="22:44" s="10" customFormat="1" ht="15" hidden="1" x14ac:dyDescent="0.25">
      <c r="V529" s="17" t="s">
        <v>14</v>
      </c>
      <c r="W529" s="17" t="s">
        <v>52</v>
      </c>
      <c r="X529" s="2">
        <v>201103</v>
      </c>
      <c r="Y529" s="22">
        <v>308</v>
      </c>
      <c r="Z529" s="22">
        <v>186</v>
      </c>
      <c r="AA529" s="3">
        <v>0.60389610389610393</v>
      </c>
      <c r="AB529" s="4">
        <v>0.39957117458667013</v>
      </c>
      <c r="AC529" s="4">
        <v>0.30491238844329316</v>
      </c>
      <c r="AD529" s="4">
        <v>0.49422996073004716</v>
      </c>
      <c r="AE529" s="5" t="s">
        <v>9</v>
      </c>
      <c r="AF529" s="26">
        <v>-0.2043249293094338</v>
      </c>
      <c r="AG529" s="25" t="s">
        <v>40</v>
      </c>
      <c r="AH529" s="24">
        <v>53</v>
      </c>
      <c r="AI529" s="23">
        <v>63</v>
      </c>
      <c r="AK529" s="30" t="s">
        <v>14</v>
      </c>
      <c r="AL529" s="29">
        <v>-9.6351746371457811E-2</v>
      </c>
      <c r="AM529" s="29">
        <v>0.11917403073685776</v>
      </c>
      <c r="AN529" s="17">
        <v>22</v>
      </c>
      <c r="AO529" s="17">
        <v>5.8600760545771943E-2</v>
      </c>
      <c r="AP529" s="27">
        <v>0.2777424334224079</v>
      </c>
      <c r="AQ529" s="28">
        <v>-3.7921831364844851</v>
      </c>
      <c r="AR529" s="27">
        <v>1.1431843142795666E-3</v>
      </c>
    </row>
    <row r="530" spans="22:44" s="10" customFormat="1" hidden="1" x14ac:dyDescent="0.2">
      <c r="V530" s="17" t="s">
        <v>14</v>
      </c>
      <c r="W530" s="17" t="s">
        <v>52</v>
      </c>
      <c r="X530" s="2">
        <v>201106</v>
      </c>
      <c r="Y530" s="22">
        <v>325</v>
      </c>
      <c r="Z530" s="22">
        <v>194</v>
      </c>
      <c r="AA530" s="3">
        <v>0.59692307692307689</v>
      </c>
      <c r="AB530" s="4">
        <v>0.44671332203759606</v>
      </c>
      <c r="AC530" s="4">
        <v>0.34799195609270955</v>
      </c>
      <c r="AD530" s="4">
        <v>0.54543468798248262</v>
      </c>
      <c r="AE530" s="5" t="s">
        <v>9</v>
      </c>
      <c r="AF530" s="26">
        <v>-0.15020975488548083</v>
      </c>
      <c r="AG530" s="25" t="s">
        <v>40</v>
      </c>
      <c r="AH530" s="24">
        <v>53</v>
      </c>
      <c r="AI530" s="23">
        <v>64</v>
      </c>
    </row>
    <row r="531" spans="22:44" s="10" customFormat="1" hidden="1" x14ac:dyDescent="0.2">
      <c r="V531" s="17" t="s">
        <v>14</v>
      </c>
      <c r="W531" s="17" t="s">
        <v>52</v>
      </c>
      <c r="X531" s="2">
        <v>201109</v>
      </c>
      <c r="Y531" s="22">
        <v>282</v>
      </c>
      <c r="Z531" s="22">
        <v>190</v>
      </c>
      <c r="AA531" s="3">
        <v>0.67375886524822692</v>
      </c>
      <c r="AB531" s="4">
        <v>0.49051625725690629</v>
      </c>
      <c r="AC531" s="4">
        <v>0.38311805150297396</v>
      </c>
      <c r="AD531" s="4">
        <v>0.59791446301083861</v>
      </c>
      <c r="AE531" s="5" t="s">
        <v>9</v>
      </c>
      <c r="AF531" s="26">
        <v>-0.18324260799132064</v>
      </c>
      <c r="AG531" s="25" t="s">
        <v>40</v>
      </c>
      <c r="AH531" s="24">
        <v>53</v>
      </c>
      <c r="AI531" s="23">
        <v>65</v>
      </c>
    </row>
    <row r="532" spans="22:44" s="10" customFormat="1" hidden="1" x14ac:dyDescent="0.2">
      <c r="V532" s="17" t="s">
        <v>14</v>
      </c>
      <c r="W532" s="17" t="s">
        <v>52</v>
      </c>
      <c r="X532" s="2">
        <v>201112</v>
      </c>
      <c r="Y532" s="22">
        <v>299</v>
      </c>
      <c r="Z532" s="22">
        <v>175</v>
      </c>
      <c r="AA532" s="3">
        <v>0.5852842809364549</v>
      </c>
      <c r="AB532" s="4">
        <v>0.51121662879202678</v>
      </c>
      <c r="AC532" s="4">
        <v>0.40343540636873654</v>
      </c>
      <c r="AD532" s="4">
        <v>0.61899785121531714</v>
      </c>
      <c r="AE532" s="5" t="s">
        <v>12</v>
      </c>
      <c r="AF532" s="26">
        <v>-7.406765214442812E-2</v>
      </c>
      <c r="AG532" s="25" t="s">
        <v>40</v>
      </c>
      <c r="AH532" s="24">
        <v>53</v>
      </c>
      <c r="AI532" s="23">
        <v>66</v>
      </c>
    </row>
    <row r="533" spans="22:44" s="10" customFormat="1" hidden="1" x14ac:dyDescent="0.2">
      <c r="V533" s="17" t="s">
        <v>14</v>
      </c>
      <c r="W533" s="17" t="s">
        <v>52</v>
      </c>
      <c r="X533" s="2">
        <v>201203</v>
      </c>
      <c r="Y533" s="22">
        <v>276</v>
      </c>
      <c r="Z533" s="22">
        <v>161</v>
      </c>
      <c r="AA533" s="3">
        <v>0.58333333333333337</v>
      </c>
      <c r="AB533" s="4">
        <v>0.51482493060968404</v>
      </c>
      <c r="AC533" s="4">
        <v>0.40438038776499929</v>
      </c>
      <c r="AD533" s="4">
        <v>0.62526947345436878</v>
      </c>
      <c r="AE533" s="5" t="s">
        <v>12</v>
      </c>
      <c r="AF533" s="26">
        <v>-6.8508402723649331E-2</v>
      </c>
      <c r="AG533" s="25" t="s">
        <v>40</v>
      </c>
      <c r="AH533" s="24">
        <v>53</v>
      </c>
      <c r="AI533" s="23">
        <v>67</v>
      </c>
    </row>
    <row r="534" spans="22:44" s="10" customFormat="1" hidden="1" x14ac:dyDescent="0.2">
      <c r="V534" s="17" t="s">
        <v>14</v>
      </c>
      <c r="W534" s="17" t="s">
        <v>52</v>
      </c>
      <c r="X534" s="2">
        <v>201206</v>
      </c>
      <c r="Y534" s="22">
        <v>262</v>
      </c>
      <c r="Z534" s="22">
        <v>166</v>
      </c>
      <c r="AA534" s="3">
        <v>0.63358778625954193</v>
      </c>
      <c r="AB534" s="4">
        <v>0.51203906076029071</v>
      </c>
      <c r="AC534" s="4">
        <v>0.40030921777865397</v>
      </c>
      <c r="AD534" s="4">
        <v>0.62376890374192751</v>
      </c>
      <c r="AE534" s="5" t="s">
        <v>9</v>
      </c>
      <c r="AF534" s="26">
        <v>-0.12154872549925122</v>
      </c>
      <c r="AG534" s="25" t="s">
        <v>40</v>
      </c>
      <c r="AH534" s="24">
        <v>53</v>
      </c>
      <c r="AI534" s="23">
        <v>68</v>
      </c>
    </row>
    <row r="535" spans="22:44" s="10" customFormat="1" hidden="1" x14ac:dyDescent="0.2">
      <c r="V535" s="17" t="s">
        <v>14</v>
      </c>
      <c r="W535" s="17" t="s">
        <v>52</v>
      </c>
      <c r="X535" s="2">
        <v>201209</v>
      </c>
      <c r="Y535" s="22">
        <v>280</v>
      </c>
      <c r="Z535" s="22">
        <v>210</v>
      </c>
      <c r="AA535" s="3">
        <v>0.75</v>
      </c>
      <c r="AB535" s="4">
        <v>0.49315292320429122</v>
      </c>
      <c r="AC535" s="4">
        <v>0.38527799680605257</v>
      </c>
      <c r="AD535" s="4">
        <v>0.60102784960252986</v>
      </c>
      <c r="AE535" s="5" t="s">
        <v>9</v>
      </c>
      <c r="AF535" s="26">
        <v>-0.25684707679570878</v>
      </c>
      <c r="AG535" s="25" t="s">
        <v>40</v>
      </c>
      <c r="AH535" s="24">
        <v>53</v>
      </c>
      <c r="AI535" s="23">
        <v>69</v>
      </c>
    </row>
    <row r="536" spans="22:44" s="10" customFormat="1" hidden="1" x14ac:dyDescent="0.2">
      <c r="V536" s="17" t="s">
        <v>14</v>
      </c>
      <c r="W536" s="17" t="s">
        <v>52</v>
      </c>
      <c r="X536" s="2">
        <v>201212</v>
      </c>
      <c r="Y536" s="22">
        <v>338</v>
      </c>
      <c r="Z536" s="22">
        <v>254</v>
      </c>
      <c r="AA536" s="3">
        <v>0.75147928994082835</v>
      </c>
      <c r="AB536" s="4">
        <v>0.48964027797282866</v>
      </c>
      <c r="AC536" s="4">
        <v>0.38738369973808101</v>
      </c>
      <c r="AD536" s="4">
        <v>0.59189685620757637</v>
      </c>
      <c r="AE536" s="5" t="s">
        <v>9</v>
      </c>
      <c r="AF536" s="26">
        <v>-0.26183901196799969</v>
      </c>
      <c r="AG536" s="25" t="s">
        <v>40</v>
      </c>
      <c r="AH536" s="24">
        <v>53</v>
      </c>
      <c r="AI536" s="23">
        <v>70</v>
      </c>
    </row>
    <row r="537" spans="22:44" s="10" customFormat="1" hidden="1" x14ac:dyDescent="0.2">
      <c r="V537" s="17" t="s">
        <v>14</v>
      </c>
      <c r="W537" s="17" t="s">
        <v>52</v>
      </c>
      <c r="X537" s="2">
        <v>201303</v>
      </c>
      <c r="Y537" s="22">
        <v>299</v>
      </c>
      <c r="Z537" s="22">
        <v>218</v>
      </c>
      <c r="AA537" s="3">
        <v>0.72909698996655514</v>
      </c>
      <c r="AB537" s="4">
        <v>0.54852948114585998</v>
      </c>
      <c r="AC537" s="4">
        <v>0.43727028900990594</v>
      </c>
      <c r="AD537" s="4">
        <v>0.65978867328181412</v>
      </c>
      <c r="AE537" s="5" t="s">
        <v>9</v>
      </c>
      <c r="AF537" s="26">
        <v>-0.18056750882069517</v>
      </c>
      <c r="AG537" s="25" t="s">
        <v>40</v>
      </c>
      <c r="AH537" s="24">
        <v>53</v>
      </c>
      <c r="AI537" s="23">
        <v>71</v>
      </c>
    </row>
    <row r="538" spans="22:44" s="10" customFormat="1" hidden="1" x14ac:dyDescent="0.2">
      <c r="V538" s="17" t="s">
        <v>14</v>
      </c>
      <c r="W538" s="17" t="s">
        <v>52</v>
      </c>
      <c r="X538" s="2">
        <v>201306</v>
      </c>
      <c r="Y538" s="22">
        <v>337</v>
      </c>
      <c r="Z538" s="22">
        <v>232</v>
      </c>
      <c r="AA538" s="3">
        <v>0.68842729970326411</v>
      </c>
      <c r="AB538" s="4">
        <v>0.5614543930706235</v>
      </c>
      <c r="AC538" s="4">
        <v>0.45233068463906406</v>
      </c>
      <c r="AD538" s="4">
        <v>0.670578101502183</v>
      </c>
      <c r="AE538" s="5" t="s">
        <v>9</v>
      </c>
      <c r="AF538" s="26">
        <v>-0.1269729066326406</v>
      </c>
      <c r="AG538" s="25" t="s">
        <v>40</v>
      </c>
      <c r="AH538" s="24">
        <v>53</v>
      </c>
      <c r="AI538" s="23">
        <v>72</v>
      </c>
    </row>
    <row r="539" spans="22:44" s="10" customFormat="1" hidden="1" x14ac:dyDescent="0.2">
      <c r="V539" s="17" t="s">
        <v>14</v>
      </c>
      <c r="W539" s="17" t="s">
        <v>52</v>
      </c>
      <c r="X539" s="2">
        <v>201309</v>
      </c>
      <c r="Y539" s="22">
        <v>313</v>
      </c>
      <c r="Z539" s="22">
        <v>221</v>
      </c>
      <c r="AA539" s="3">
        <v>0.70607028753993606</v>
      </c>
      <c r="AB539" s="4">
        <v>0.58811511119684523</v>
      </c>
      <c r="AC539" s="4">
        <v>0.47477868210328444</v>
      </c>
      <c r="AD539" s="4">
        <v>0.70145154029040602</v>
      </c>
      <c r="AE539" s="5" t="s">
        <v>9</v>
      </c>
      <c r="AF539" s="26">
        <v>-0.11795517634309083</v>
      </c>
      <c r="AG539" s="25" t="s">
        <v>40</v>
      </c>
      <c r="AH539" s="24">
        <v>53</v>
      </c>
      <c r="AI539" s="23">
        <v>73</v>
      </c>
    </row>
    <row r="540" spans="22:44" s="10" customFormat="1" hidden="1" x14ac:dyDescent="0.2">
      <c r="V540" s="17" t="s">
        <v>14</v>
      </c>
      <c r="W540" s="17" t="s">
        <v>52</v>
      </c>
      <c r="X540" s="2">
        <v>201312</v>
      </c>
      <c r="Y540" s="22">
        <v>268</v>
      </c>
      <c r="Z540" s="22">
        <v>185</v>
      </c>
      <c r="AA540" s="3">
        <v>0.69029850746268662</v>
      </c>
      <c r="AB540" s="4">
        <v>0.55774689885730078</v>
      </c>
      <c r="AC540" s="4">
        <v>0.44251086520679839</v>
      </c>
      <c r="AD540" s="4">
        <v>0.67298293250780317</v>
      </c>
      <c r="AE540" s="5" t="s">
        <v>9</v>
      </c>
      <c r="AF540" s="26">
        <v>-0.13255160860538584</v>
      </c>
      <c r="AG540" s="25" t="s">
        <v>40</v>
      </c>
      <c r="AH540" s="24">
        <v>53</v>
      </c>
      <c r="AI540" s="23">
        <v>74</v>
      </c>
    </row>
    <row r="541" spans="22:44" s="10" customFormat="1" hidden="1" x14ac:dyDescent="0.2">
      <c r="V541" s="17" t="s">
        <v>13</v>
      </c>
      <c r="W541" s="17" t="s">
        <v>52</v>
      </c>
      <c r="X541" s="2">
        <v>201403</v>
      </c>
      <c r="Y541" s="22">
        <v>273</v>
      </c>
      <c r="Z541" s="22">
        <v>166</v>
      </c>
      <c r="AA541" s="3">
        <v>0.60805860805860801</v>
      </c>
      <c r="AB541" s="4">
        <v>0.55195122961871912</v>
      </c>
      <c r="AC541" s="4">
        <v>0.43776592073054887</v>
      </c>
      <c r="AD541" s="4">
        <v>0.66613653850688948</v>
      </c>
      <c r="AE541" s="5" t="s">
        <v>12</v>
      </c>
      <c r="AF541" s="26">
        <v>-5.6107378439888889E-2</v>
      </c>
      <c r="AG541" s="25" t="s">
        <v>40</v>
      </c>
      <c r="AH541" s="24">
        <v>53</v>
      </c>
      <c r="AI541" s="23">
        <v>75</v>
      </c>
    </row>
    <row r="542" spans="22:44" s="10" customFormat="1" hidden="1" x14ac:dyDescent="0.2">
      <c r="V542" s="17" t="s">
        <v>13</v>
      </c>
      <c r="W542" s="17" t="s">
        <v>52</v>
      </c>
      <c r="X542" s="2">
        <v>201406</v>
      </c>
      <c r="Y542" s="22">
        <v>315</v>
      </c>
      <c r="Z542" s="22">
        <v>239</v>
      </c>
      <c r="AA542" s="3">
        <v>0.7587301587301587</v>
      </c>
      <c r="AB542" s="4">
        <v>0.53090184970335452</v>
      </c>
      <c r="AC542" s="4">
        <v>0.42270148929081419</v>
      </c>
      <c r="AD542" s="4">
        <v>0.63910221011589485</v>
      </c>
      <c r="AE542" s="5" t="s">
        <v>9</v>
      </c>
      <c r="AF542" s="26">
        <v>-0.22782830902680418</v>
      </c>
      <c r="AG542" s="25" t="s">
        <v>40</v>
      </c>
      <c r="AH542" s="24">
        <v>53</v>
      </c>
      <c r="AI542" s="23">
        <v>76</v>
      </c>
    </row>
    <row r="543" spans="22:44" s="10" customFormat="1" hidden="1" x14ac:dyDescent="0.2">
      <c r="V543" s="17" t="s">
        <v>13</v>
      </c>
      <c r="W543" s="17" t="s">
        <v>52</v>
      </c>
      <c r="X543" s="2">
        <v>201409</v>
      </c>
      <c r="Y543" s="22">
        <v>313</v>
      </c>
      <c r="Z543" s="22">
        <v>188</v>
      </c>
      <c r="AA543" s="3">
        <v>0.60063897763578278</v>
      </c>
      <c r="AB543" s="4">
        <v>0.50325566899762009</v>
      </c>
      <c r="AC543" s="4">
        <v>0.3975394191496045</v>
      </c>
      <c r="AD543" s="4">
        <v>0.60897191884563573</v>
      </c>
      <c r="AE543" s="5" t="s">
        <v>12</v>
      </c>
      <c r="AF543" s="26">
        <v>-9.7383308638162691E-2</v>
      </c>
      <c r="AG543" s="25" t="s">
        <v>40</v>
      </c>
      <c r="AH543" s="24">
        <v>53</v>
      </c>
      <c r="AI543" s="23">
        <v>77</v>
      </c>
    </row>
    <row r="544" spans="22:44" s="10" customFormat="1" hidden="1" x14ac:dyDescent="0.2">
      <c r="V544" s="17" t="s">
        <v>13</v>
      </c>
      <c r="W544" s="17" t="s">
        <v>52</v>
      </c>
      <c r="X544" s="2">
        <v>201412</v>
      </c>
      <c r="Y544" s="22">
        <v>265</v>
      </c>
      <c r="Z544" s="22">
        <v>162</v>
      </c>
      <c r="AA544" s="3">
        <v>0.61132075471698111</v>
      </c>
      <c r="AB544" s="4">
        <v>0.48519343487513772</v>
      </c>
      <c r="AC544" s="4">
        <v>0.37650067767058115</v>
      </c>
      <c r="AD544" s="4">
        <v>0.59388619207969429</v>
      </c>
      <c r="AE544" s="5" t="s">
        <v>9</v>
      </c>
      <c r="AF544" s="21">
        <v>-0.12612731984184339</v>
      </c>
      <c r="AG544" s="20" t="s">
        <v>40</v>
      </c>
      <c r="AH544" s="19">
        <v>53</v>
      </c>
      <c r="AI544" s="18">
        <v>78</v>
      </c>
    </row>
    <row r="545" spans="22:46" s="10" customFormat="1" hidden="1" x14ac:dyDescent="0.2">
      <c r="V545" s="17"/>
      <c r="W545" s="17" t="s">
        <v>52</v>
      </c>
      <c r="X545" s="16" t="s">
        <v>10</v>
      </c>
      <c r="Y545" s="15">
        <v>14277</v>
      </c>
      <c r="Z545" s="15">
        <v>8828</v>
      </c>
      <c r="AA545" s="14">
        <v>0.61833718568326679</v>
      </c>
      <c r="AB545" s="13">
        <v>0.54075705118848261</v>
      </c>
      <c r="AC545" s="13">
        <v>0.47850702004203094</v>
      </c>
      <c r="AD545" s="13">
        <v>0.60300708233493439</v>
      </c>
      <c r="AE545" s="9" t="s">
        <v>9</v>
      </c>
      <c r="AF545" s="12"/>
    </row>
    <row r="546" spans="22:46" s="10" customFormat="1" hidden="1" x14ac:dyDescent="0.2">
      <c r="V546" s="31" t="s">
        <v>35</v>
      </c>
      <c r="W546" s="31" t="s">
        <v>34</v>
      </c>
      <c r="X546" s="44" t="s">
        <v>51</v>
      </c>
      <c r="Y546" s="43"/>
      <c r="Z546" s="43"/>
      <c r="AA546" s="43"/>
      <c r="AB546" s="43"/>
      <c r="AC546" s="42" t="s">
        <v>33</v>
      </c>
      <c r="AD546" s="42"/>
      <c r="AE546" s="42"/>
      <c r="AF546" s="12"/>
      <c r="AG546" s="12"/>
      <c r="AH546" s="12"/>
      <c r="AI546" s="12"/>
      <c r="AJ546" s="12"/>
      <c r="AK546" s="12"/>
      <c r="AL546" s="12"/>
      <c r="AM546" s="12"/>
      <c r="AN546" s="12"/>
      <c r="AO546" s="12"/>
      <c r="AP546" s="12"/>
      <c r="AQ546" s="12"/>
      <c r="AR546" s="12"/>
      <c r="AS546" s="12"/>
      <c r="AT546" s="12"/>
    </row>
    <row r="547" spans="22:46" s="10" customFormat="1" ht="25.5" hidden="1" x14ac:dyDescent="0.2">
      <c r="V547" s="17"/>
      <c r="W547" s="17" t="s">
        <v>51</v>
      </c>
      <c r="X547" s="31" t="s">
        <v>0</v>
      </c>
      <c r="Y547" s="31" t="s">
        <v>1</v>
      </c>
      <c r="Z547" s="31" t="s">
        <v>2</v>
      </c>
      <c r="AA547" s="31" t="s">
        <v>3</v>
      </c>
      <c r="AB547" s="31" t="s">
        <v>4</v>
      </c>
      <c r="AC547" s="31" t="s">
        <v>5</v>
      </c>
      <c r="AD547" s="31" t="s">
        <v>6</v>
      </c>
      <c r="AE547" s="41" t="s">
        <v>7</v>
      </c>
      <c r="AF547" s="31" t="s">
        <v>32</v>
      </c>
      <c r="AG547" s="47" t="s">
        <v>38</v>
      </c>
      <c r="AH547" s="46"/>
      <c r="AI547" s="45"/>
      <c r="AP547" s="40"/>
    </row>
    <row r="548" spans="22:46" s="10" customFormat="1" hidden="1" x14ac:dyDescent="0.2">
      <c r="V548" s="17" t="s">
        <v>14</v>
      </c>
      <c r="W548" s="17" t="s">
        <v>51</v>
      </c>
      <c r="X548" s="2">
        <v>200809</v>
      </c>
      <c r="Y548" s="22">
        <v>872</v>
      </c>
      <c r="Z548" s="22">
        <v>837</v>
      </c>
      <c r="AA548" s="3">
        <v>0.95986238532110091</v>
      </c>
      <c r="AB548" s="4">
        <v>0.87815873559308222</v>
      </c>
      <c r="AC548" s="4">
        <v>0.76863217533926076</v>
      </c>
      <c r="AD548" s="4">
        <v>0.98768529584690379</v>
      </c>
      <c r="AE548" s="5" t="s">
        <v>12</v>
      </c>
      <c r="AF548" s="39">
        <v>-8.170364972801869E-2</v>
      </c>
      <c r="AG548" s="25" t="s">
        <v>37</v>
      </c>
      <c r="AH548" s="24">
        <v>79</v>
      </c>
      <c r="AI548" s="23">
        <v>79</v>
      </c>
      <c r="AK548" s="35" t="s">
        <v>31</v>
      </c>
    </row>
    <row r="549" spans="22:46" s="10" customFormat="1" hidden="1" x14ac:dyDescent="0.2">
      <c r="V549" s="17" t="s">
        <v>14</v>
      </c>
      <c r="W549" s="17" t="s">
        <v>51</v>
      </c>
      <c r="X549" s="2">
        <v>200812</v>
      </c>
      <c r="Y549" s="22">
        <v>1270</v>
      </c>
      <c r="Z549" s="22">
        <v>935</v>
      </c>
      <c r="AA549" s="3">
        <v>0.73622047244094491</v>
      </c>
      <c r="AB549" s="4">
        <v>0.63195516840258781</v>
      </c>
      <c r="AC549" s="4">
        <v>0.54223560832137374</v>
      </c>
      <c r="AD549" s="4">
        <v>0.72167472848380188</v>
      </c>
      <c r="AE549" s="5" t="s">
        <v>9</v>
      </c>
      <c r="AF549" s="26">
        <v>-0.1042653040383571</v>
      </c>
      <c r="AG549" s="25" t="s">
        <v>37</v>
      </c>
      <c r="AH549" s="24">
        <v>79</v>
      </c>
      <c r="AI549" s="23">
        <v>80</v>
      </c>
      <c r="AL549" s="34" t="s">
        <v>23</v>
      </c>
      <c r="AM549" s="33"/>
      <c r="AN549" s="32">
        <v>0.05</v>
      </c>
    </row>
    <row r="550" spans="22:46" s="10" customFormat="1" hidden="1" x14ac:dyDescent="0.2">
      <c r="V550" s="17" t="s">
        <v>14</v>
      </c>
      <c r="W550" s="17" t="s">
        <v>51</v>
      </c>
      <c r="X550" s="2">
        <v>200903</v>
      </c>
      <c r="Y550" s="22">
        <v>821</v>
      </c>
      <c r="Z550" s="22">
        <v>617</v>
      </c>
      <c r="AA550" s="3">
        <v>0.75152253349573694</v>
      </c>
      <c r="AB550" s="4">
        <v>0.68539042166373854</v>
      </c>
      <c r="AC550" s="4">
        <v>0.5850876493166397</v>
      </c>
      <c r="AD550" s="4">
        <v>0.78569319401083748</v>
      </c>
      <c r="AE550" s="5" t="s">
        <v>12</v>
      </c>
      <c r="AF550" s="26">
        <v>-6.6132111831998408E-2</v>
      </c>
      <c r="AG550" s="25" t="s">
        <v>37</v>
      </c>
      <c r="AH550" s="24">
        <v>79</v>
      </c>
      <c r="AI550" s="23">
        <v>81</v>
      </c>
      <c r="AL550" s="31" t="s">
        <v>30</v>
      </c>
      <c r="AM550" s="31" t="s">
        <v>29</v>
      </c>
      <c r="AN550" s="31" t="s">
        <v>28</v>
      </c>
      <c r="AO550" s="31" t="s">
        <v>27</v>
      </c>
    </row>
    <row r="551" spans="22:46" s="10" customFormat="1" hidden="1" x14ac:dyDescent="0.2">
      <c r="V551" s="17" t="s">
        <v>14</v>
      </c>
      <c r="W551" s="17" t="s">
        <v>51</v>
      </c>
      <c r="X551" s="2">
        <v>200906</v>
      </c>
      <c r="Y551" s="22">
        <v>571</v>
      </c>
      <c r="Z551" s="22">
        <v>490</v>
      </c>
      <c r="AA551" s="3">
        <v>0.85814360770577935</v>
      </c>
      <c r="AB551" s="4">
        <v>0.71278267378982307</v>
      </c>
      <c r="AC551" s="4">
        <v>0.60439244383613855</v>
      </c>
      <c r="AD551" s="4">
        <v>0.82117290374350771</v>
      </c>
      <c r="AE551" s="5" t="s">
        <v>9</v>
      </c>
      <c r="AF551" s="26">
        <v>-0.14536093391595628</v>
      </c>
      <c r="AG551" s="25" t="s">
        <v>37</v>
      </c>
      <c r="AH551" s="24">
        <v>79</v>
      </c>
      <c r="AI551" s="23">
        <v>82</v>
      </c>
      <c r="AK551" s="30" t="s">
        <v>15</v>
      </c>
      <c r="AL551" s="37">
        <v>4</v>
      </c>
      <c r="AM551" s="38">
        <v>2</v>
      </c>
      <c r="AN551" s="37">
        <v>1</v>
      </c>
      <c r="AO551" s="36" t="s">
        <v>26</v>
      </c>
    </row>
    <row r="552" spans="22:46" s="10" customFormat="1" hidden="1" x14ac:dyDescent="0.2">
      <c r="V552" s="17" t="s">
        <v>14</v>
      </c>
      <c r="W552" s="17" t="s">
        <v>51</v>
      </c>
      <c r="X552" s="2">
        <v>200909</v>
      </c>
      <c r="Y552" s="22">
        <v>535</v>
      </c>
      <c r="Z552" s="22">
        <v>439</v>
      </c>
      <c r="AA552" s="3">
        <v>0.82056074766355136</v>
      </c>
      <c r="AB552" s="4">
        <v>0.69801796133692062</v>
      </c>
      <c r="AC552" s="4">
        <v>0.58931209364771264</v>
      </c>
      <c r="AD552" s="4">
        <v>0.8067238290261286</v>
      </c>
      <c r="AE552" s="5" t="s">
        <v>9</v>
      </c>
      <c r="AF552" s="26">
        <v>-0.12254278632663074</v>
      </c>
      <c r="AG552" s="25" t="s">
        <v>37</v>
      </c>
      <c r="AH552" s="24">
        <v>79</v>
      </c>
      <c r="AI552" s="23">
        <v>83</v>
      </c>
      <c r="AK552" s="30" t="s">
        <v>14</v>
      </c>
      <c r="AL552" s="37">
        <v>22</v>
      </c>
      <c r="AM552" s="38">
        <v>5</v>
      </c>
      <c r="AN552" s="37">
        <v>15</v>
      </c>
      <c r="AO552" s="36" t="s">
        <v>25</v>
      </c>
    </row>
    <row r="553" spans="22:46" s="10" customFormat="1" hidden="1" x14ac:dyDescent="0.2">
      <c r="V553" s="17" t="s">
        <v>14</v>
      </c>
      <c r="W553" s="17" t="s">
        <v>51</v>
      </c>
      <c r="X553" s="2">
        <v>200912</v>
      </c>
      <c r="Y553" s="22">
        <v>457</v>
      </c>
      <c r="Z553" s="22">
        <v>352</v>
      </c>
      <c r="AA553" s="3">
        <v>0.77024070021881841</v>
      </c>
      <c r="AB553" s="4">
        <v>0.67513286856907662</v>
      </c>
      <c r="AC553" s="4">
        <v>0.56468200762311027</v>
      </c>
      <c r="AD553" s="4">
        <v>0.78558372951504307</v>
      </c>
      <c r="AE553" s="5" t="s">
        <v>12</v>
      </c>
      <c r="AF553" s="26">
        <v>-9.5107831649741792E-2</v>
      </c>
      <c r="AG553" s="25" t="s">
        <v>37</v>
      </c>
      <c r="AH553" s="24">
        <v>79</v>
      </c>
      <c r="AI553" s="23">
        <v>84</v>
      </c>
    </row>
    <row r="554" spans="22:46" s="10" customFormat="1" hidden="1" x14ac:dyDescent="0.2">
      <c r="V554" s="17" t="s">
        <v>14</v>
      </c>
      <c r="W554" s="17" t="s">
        <v>51</v>
      </c>
      <c r="X554" s="2">
        <v>201003</v>
      </c>
      <c r="Y554" s="22">
        <v>371</v>
      </c>
      <c r="Z554" s="22">
        <v>280</v>
      </c>
      <c r="AA554" s="3">
        <v>0.75471698113207553</v>
      </c>
      <c r="AB554" s="4">
        <v>0.62622852292888365</v>
      </c>
      <c r="AC554" s="4">
        <v>0.51437557982117743</v>
      </c>
      <c r="AD554" s="4">
        <v>0.73808146603658997</v>
      </c>
      <c r="AE554" s="5" t="s">
        <v>9</v>
      </c>
      <c r="AF554" s="26">
        <v>-0.12848845820319188</v>
      </c>
      <c r="AG554" s="25" t="s">
        <v>37</v>
      </c>
      <c r="AH554" s="24">
        <v>79</v>
      </c>
      <c r="AI554" s="23">
        <v>85</v>
      </c>
    </row>
    <row r="555" spans="22:46" s="10" customFormat="1" hidden="1" x14ac:dyDescent="0.2">
      <c r="V555" s="17" t="s">
        <v>14</v>
      </c>
      <c r="W555" s="17" t="s">
        <v>51</v>
      </c>
      <c r="X555" s="2">
        <v>201006</v>
      </c>
      <c r="Y555" s="22">
        <v>455</v>
      </c>
      <c r="Z555" s="22">
        <v>213</v>
      </c>
      <c r="AA555" s="3">
        <v>0.46813186813186813</v>
      </c>
      <c r="AB555" s="4">
        <v>0.58342851077162949</v>
      </c>
      <c r="AC555" s="4">
        <v>0.47978745517659177</v>
      </c>
      <c r="AD555" s="4">
        <v>0.68706956636666716</v>
      </c>
      <c r="AE555" s="5" t="s">
        <v>9</v>
      </c>
      <c r="AF555" s="26">
        <v>0.11529664263976136</v>
      </c>
      <c r="AG555" s="25" t="s">
        <v>37</v>
      </c>
      <c r="AH555" s="24">
        <v>79</v>
      </c>
      <c r="AI555" s="23">
        <v>86</v>
      </c>
      <c r="AK555" s="35" t="s">
        <v>24</v>
      </c>
      <c r="AL555" s="34" t="s">
        <v>23</v>
      </c>
      <c r="AM555" s="33"/>
      <c r="AN555" s="32">
        <v>0.05</v>
      </c>
    </row>
    <row r="556" spans="22:46" s="10" customFormat="1" hidden="1" x14ac:dyDescent="0.2">
      <c r="V556" s="17" t="s">
        <v>14</v>
      </c>
      <c r="W556" s="17" t="s">
        <v>51</v>
      </c>
      <c r="X556" s="2">
        <v>201009</v>
      </c>
      <c r="Y556" s="22">
        <v>294</v>
      </c>
      <c r="Z556" s="22">
        <v>226</v>
      </c>
      <c r="AA556" s="3">
        <v>0.76870748299319724</v>
      </c>
      <c r="AB556" s="4">
        <v>0.51925941091364458</v>
      </c>
      <c r="AC556" s="4">
        <v>0.41022217459782911</v>
      </c>
      <c r="AD556" s="4">
        <v>0.6282966472294601</v>
      </c>
      <c r="AE556" s="5" t="s">
        <v>9</v>
      </c>
      <c r="AF556" s="26">
        <v>-0.24944807207955266</v>
      </c>
      <c r="AG556" s="25" t="s">
        <v>37</v>
      </c>
      <c r="AH556" s="24">
        <v>79</v>
      </c>
      <c r="AI556" s="23">
        <v>87</v>
      </c>
      <c r="AL556" s="31" t="s">
        <v>22</v>
      </c>
      <c r="AM556" s="31" t="s">
        <v>21</v>
      </c>
      <c r="AN556" s="31" t="s">
        <v>20</v>
      </c>
      <c r="AO556" s="31" t="s">
        <v>19</v>
      </c>
      <c r="AP556" s="31" t="s">
        <v>18</v>
      </c>
      <c r="AQ556" s="31" t="s">
        <v>17</v>
      </c>
      <c r="AR556" s="31" t="s">
        <v>16</v>
      </c>
    </row>
    <row r="557" spans="22:46" s="10" customFormat="1" ht="15" hidden="1" x14ac:dyDescent="0.25">
      <c r="V557" s="17" t="s">
        <v>14</v>
      </c>
      <c r="W557" s="17" t="s">
        <v>51</v>
      </c>
      <c r="X557" s="2">
        <v>201012</v>
      </c>
      <c r="Y557" s="22">
        <v>239</v>
      </c>
      <c r="Z557" s="22">
        <v>161</v>
      </c>
      <c r="AA557" s="3">
        <v>0.67364016736401677</v>
      </c>
      <c r="AB557" s="4">
        <v>0.53665400143741349</v>
      </c>
      <c r="AC557" s="4">
        <v>0.41976939560033116</v>
      </c>
      <c r="AD557" s="4">
        <v>0.65353860727449586</v>
      </c>
      <c r="AE557" s="5" t="s">
        <v>9</v>
      </c>
      <c r="AF557" s="26">
        <v>-0.13698616592660329</v>
      </c>
      <c r="AG557" s="25" t="s">
        <v>37</v>
      </c>
      <c r="AH557" s="24">
        <v>79</v>
      </c>
      <c r="AI557" s="23">
        <v>88</v>
      </c>
      <c r="AK557" s="30" t="s">
        <v>15</v>
      </c>
      <c r="AL557" s="29">
        <v>-0.11795791911766079</v>
      </c>
      <c r="AM557" s="29">
        <v>2.1966162160149818E-2</v>
      </c>
      <c r="AN557" s="17">
        <v>4</v>
      </c>
      <c r="AO557" s="17">
        <v>0.11921710998176734</v>
      </c>
      <c r="AP557" s="27">
        <v>0.65472169202109431</v>
      </c>
      <c r="AQ557" s="28">
        <v>-10.73996615864519</v>
      </c>
      <c r="AR557" s="27">
        <v>8.5583667203182993E-3</v>
      </c>
    </row>
    <row r="558" spans="22:46" s="10" customFormat="1" ht="15" hidden="1" x14ac:dyDescent="0.25">
      <c r="V558" s="17" t="s">
        <v>14</v>
      </c>
      <c r="W558" s="17" t="s">
        <v>51</v>
      </c>
      <c r="X558" s="2">
        <v>201103</v>
      </c>
      <c r="Y558" s="22">
        <v>201</v>
      </c>
      <c r="Z558" s="22">
        <v>165</v>
      </c>
      <c r="AA558" s="3">
        <v>0.82089552238805974</v>
      </c>
      <c r="AB558" s="4">
        <v>0.54858053733727774</v>
      </c>
      <c r="AC558" s="4">
        <v>0.42492692524575304</v>
      </c>
      <c r="AD558" s="4">
        <v>0.67223414942880255</v>
      </c>
      <c r="AE558" s="5" t="s">
        <v>9</v>
      </c>
      <c r="AF558" s="26">
        <v>-0.272314985050782</v>
      </c>
      <c r="AG558" s="25" t="s">
        <v>37</v>
      </c>
      <c r="AH558" s="24">
        <v>79</v>
      </c>
      <c r="AI558" s="23">
        <v>89</v>
      </c>
      <c r="AK558" s="30" t="s">
        <v>14</v>
      </c>
      <c r="AL558" s="29">
        <v>-0.12497767521767141</v>
      </c>
      <c r="AM558" s="29">
        <v>7.8818096117458006E-2</v>
      </c>
      <c r="AN558" s="17">
        <v>22</v>
      </c>
      <c r="AO558" s="17">
        <v>0.38781571282456262</v>
      </c>
      <c r="AP558" s="27">
        <v>1.9647217805719296E-3</v>
      </c>
      <c r="AQ558" s="28">
        <v>-7.4373435333109867</v>
      </c>
      <c r="AR558" s="27">
        <v>3.5291256396777758E-7</v>
      </c>
    </row>
    <row r="559" spans="22:46" s="10" customFormat="1" hidden="1" x14ac:dyDescent="0.2">
      <c r="V559" s="17" t="s">
        <v>14</v>
      </c>
      <c r="W559" s="17" t="s">
        <v>51</v>
      </c>
      <c r="X559" s="2">
        <v>201106</v>
      </c>
      <c r="Y559" s="22">
        <v>176</v>
      </c>
      <c r="Z559" s="22">
        <v>134</v>
      </c>
      <c r="AA559" s="3">
        <v>0.76136363636363635</v>
      </c>
      <c r="AB559" s="4">
        <v>0.61373825222668188</v>
      </c>
      <c r="AC559" s="4">
        <v>0.48043208443852009</v>
      </c>
      <c r="AD559" s="4">
        <v>0.74704442001484361</v>
      </c>
      <c r="AE559" s="5" t="s">
        <v>9</v>
      </c>
      <c r="AF559" s="26">
        <v>-0.14762538413695447</v>
      </c>
      <c r="AG559" s="25" t="s">
        <v>37</v>
      </c>
      <c r="AH559" s="24">
        <v>79</v>
      </c>
      <c r="AI559" s="23">
        <v>90</v>
      </c>
    </row>
    <row r="560" spans="22:46" s="10" customFormat="1" hidden="1" x14ac:dyDescent="0.2">
      <c r="V560" s="17" t="s">
        <v>14</v>
      </c>
      <c r="W560" s="17" t="s">
        <v>51</v>
      </c>
      <c r="X560" s="2">
        <v>201109</v>
      </c>
      <c r="Y560" s="22">
        <v>199</v>
      </c>
      <c r="Z560" s="22">
        <v>159</v>
      </c>
      <c r="AA560" s="3">
        <v>0.79899497487437188</v>
      </c>
      <c r="AB560" s="4">
        <v>0.66094570075819237</v>
      </c>
      <c r="AC560" s="4">
        <v>0.52907943001262558</v>
      </c>
      <c r="AD560" s="4">
        <v>0.79281197150375915</v>
      </c>
      <c r="AE560" s="5" t="s">
        <v>9</v>
      </c>
      <c r="AF560" s="26">
        <v>-0.13804927411617951</v>
      </c>
      <c r="AG560" s="25" t="s">
        <v>37</v>
      </c>
      <c r="AH560" s="24">
        <v>79</v>
      </c>
      <c r="AI560" s="23">
        <v>91</v>
      </c>
    </row>
    <row r="561" spans="22:46" s="10" customFormat="1" hidden="1" x14ac:dyDescent="0.2">
      <c r="V561" s="17" t="s">
        <v>14</v>
      </c>
      <c r="W561" s="17" t="s">
        <v>51</v>
      </c>
      <c r="X561" s="2">
        <v>201112</v>
      </c>
      <c r="Y561" s="22">
        <v>222</v>
      </c>
      <c r="Z561" s="22">
        <v>180</v>
      </c>
      <c r="AA561" s="3">
        <v>0.81081081081081086</v>
      </c>
      <c r="AB561" s="4">
        <v>0.67645924273083202</v>
      </c>
      <c r="AC561" s="4">
        <v>0.5472733994742025</v>
      </c>
      <c r="AD561" s="4">
        <v>0.80564508598746165</v>
      </c>
      <c r="AE561" s="5" t="s">
        <v>9</v>
      </c>
      <c r="AF561" s="26">
        <v>-0.13435156807997883</v>
      </c>
      <c r="AG561" s="25" t="s">
        <v>37</v>
      </c>
      <c r="AH561" s="24">
        <v>79</v>
      </c>
      <c r="AI561" s="23">
        <v>92</v>
      </c>
    </row>
    <row r="562" spans="22:46" s="10" customFormat="1" hidden="1" x14ac:dyDescent="0.2">
      <c r="V562" s="17" t="s">
        <v>14</v>
      </c>
      <c r="W562" s="17" t="s">
        <v>51</v>
      </c>
      <c r="X562" s="2">
        <v>201203</v>
      </c>
      <c r="Y562" s="22">
        <v>151</v>
      </c>
      <c r="Z562" s="22">
        <v>115</v>
      </c>
      <c r="AA562" s="3">
        <v>0.76158940397350994</v>
      </c>
      <c r="AB562" s="4">
        <v>0.68142852039530499</v>
      </c>
      <c r="AC562" s="4">
        <v>0.5389712270839544</v>
      </c>
      <c r="AD562" s="4">
        <v>0.82388581370665559</v>
      </c>
      <c r="AE562" s="5" t="s">
        <v>12</v>
      </c>
      <c r="AF562" s="26">
        <v>-8.0160883578204944E-2</v>
      </c>
      <c r="AG562" s="25" t="s">
        <v>37</v>
      </c>
      <c r="AH562" s="24">
        <v>79</v>
      </c>
      <c r="AI562" s="23">
        <v>93</v>
      </c>
    </row>
    <row r="563" spans="22:46" s="10" customFormat="1" hidden="1" x14ac:dyDescent="0.2">
      <c r="V563" s="17" t="s">
        <v>14</v>
      </c>
      <c r="W563" s="17" t="s">
        <v>51</v>
      </c>
      <c r="X563" s="2">
        <v>201206</v>
      </c>
      <c r="Y563" s="22">
        <v>165</v>
      </c>
      <c r="Z563" s="22">
        <v>124</v>
      </c>
      <c r="AA563" s="3">
        <v>0.75151515151515147</v>
      </c>
      <c r="AB563" s="4">
        <v>0.67532636549937686</v>
      </c>
      <c r="AC563" s="4">
        <v>0.53634632011758454</v>
      </c>
      <c r="AD563" s="4">
        <v>0.81430641088116928</v>
      </c>
      <c r="AE563" s="5" t="s">
        <v>12</v>
      </c>
      <c r="AF563" s="26">
        <v>-7.6188786015774612E-2</v>
      </c>
      <c r="AG563" s="25" t="s">
        <v>37</v>
      </c>
      <c r="AH563" s="24">
        <v>79</v>
      </c>
      <c r="AI563" s="23">
        <v>94</v>
      </c>
    </row>
    <row r="564" spans="22:46" s="10" customFormat="1" hidden="1" x14ac:dyDescent="0.2">
      <c r="V564" s="17" t="s">
        <v>14</v>
      </c>
      <c r="W564" s="17" t="s">
        <v>51</v>
      </c>
      <c r="X564" s="2">
        <v>201209</v>
      </c>
      <c r="Y564" s="22">
        <v>160</v>
      </c>
      <c r="Z564" s="22">
        <v>142</v>
      </c>
      <c r="AA564" s="3">
        <v>0.88749999999999996</v>
      </c>
      <c r="AB564" s="4">
        <v>0.67119478253238152</v>
      </c>
      <c r="AC564" s="4">
        <v>0.5312836254592318</v>
      </c>
      <c r="AD564" s="4">
        <v>0.81110593960553123</v>
      </c>
      <c r="AE564" s="5" t="s">
        <v>9</v>
      </c>
      <c r="AF564" s="26">
        <v>-0.21630521746761844</v>
      </c>
      <c r="AG564" s="25" t="s">
        <v>37</v>
      </c>
      <c r="AH564" s="24">
        <v>79</v>
      </c>
      <c r="AI564" s="23">
        <v>95</v>
      </c>
    </row>
    <row r="565" spans="22:46" s="10" customFormat="1" hidden="1" x14ac:dyDescent="0.2">
      <c r="V565" s="17" t="s">
        <v>14</v>
      </c>
      <c r="W565" s="17" t="s">
        <v>51</v>
      </c>
      <c r="X565" s="2">
        <v>201212</v>
      </c>
      <c r="Y565" s="22">
        <v>206</v>
      </c>
      <c r="Z565" s="22">
        <v>179</v>
      </c>
      <c r="AA565" s="3">
        <v>0.8689320388349514</v>
      </c>
      <c r="AB565" s="4">
        <v>0.67501030888086999</v>
      </c>
      <c r="AC565" s="4">
        <v>0.54354986398132099</v>
      </c>
      <c r="AD565" s="4">
        <v>0.80647075378041899</v>
      </c>
      <c r="AE565" s="5" t="s">
        <v>9</v>
      </c>
      <c r="AF565" s="26">
        <v>-0.19392172995408141</v>
      </c>
      <c r="AG565" s="25" t="s">
        <v>37</v>
      </c>
      <c r="AH565" s="24">
        <v>79</v>
      </c>
      <c r="AI565" s="23">
        <v>96</v>
      </c>
    </row>
    <row r="566" spans="22:46" s="10" customFormat="1" hidden="1" x14ac:dyDescent="0.2">
      <c r="V566" s="17" t="s">
        <v>14</v>
      </c>
      <c r="W566" s="17" t="s">
        <v>51</v>
      </c>
      <c r="X566" s="2">
        <v>201303</v>
      </c>
      <c r="Y566" s="22">
        <v>185</v>
      </c>
      <c r="Z566" s="22">
        <v>165</v>
      </c>
      <c r="AA566" s="3">
        <v>0.89189189189189189</v>
      </c>
      <c r="AB566" s="4">
        <v>0.71805752578592563</v>
      </c>
      <c r="AC566" s="4">
        <v>0.58141489452452977</v>
      </c>
      <c r="AD566" s="4">
        <v>0.85470015704732161</v>
      </c>
      <c r="AE566" s="5" t="s">
        <v>9</v>
      </c>
      <c r="AF566" s="26">
        <v>-0.17383436610596625</v>
      </c>
      <c r="AG566" s="25" t="s">
        <v>37</v>
      </c>
      <c r="AH566" s="24">
        <v>79</v>
      </c>
      <c r="AI566" s="23">
        <v>97</v>
      </c>
    </row>
    <row r="567" spans="22:46" s="10" customFormat="1" hidden="1" x14ac:dyDescent="0.2">
      <c r="V567" s="17" t="s">
        <v>14</v>
      </c>
      <c r="W567" s="17" t="s">
        <v>51</v>
      </c>
      <c r="X567" s="2">
        <v>201306</v>
      </c>
      <c r="Y567" s="22">
        <v>197</v>
      </c>
      <c r="Z567" s="22">
        <v>176</v>
      </c>
      <c r="AA567" s="3">
        <v>0.89340101522842641</v>
      </c>
      <c r="AB567" s="4">
        <v>0.73125423021176872</v>
      </c>
      <c r="AC567" s="4">
        <v>0.59622462477616545</v>
      </c>
      <c r="AD567" s="4">
        <v>0.8662838356473721</v>
      </c>
      <c r="AE567" s="5" t="s">
        <v>9</v>
      </c>
      <c r="AF567" s="26">
        <v>-0.16214678501665769</v>
      </c>
      <c r="AG567" s="25" t="s">
        <v>37</v>
      </c>
      <c r="AH567" s="24">
        <v>79</v>
      </c>
      <c r="AI567" s="23">
        <v>98</v>
      </c>
    </row>
    <row r="568" spans="22:46" s="10" customFormat="1" hidden="1" x14ac:dyDescent="0.2">
      <c r="V568" s="17" t="s">
        <v>14</v>
      </c>
      <c r="W568" s="17" t="s">
        <v>51</v>
      </c>
      <c r="X568" s="2">
        <v>201309</v>
      </c>
      <c r="Y568" s="22">
        <v>191</v>
      </c>
      <c r="Z568" s="22">
        <v>156</v>
      </c>
      <c r="AA568" s="3">
        <v>0.81675392670157065</v>
      </c>
      <c r="AB568" s="4">
        <v>0.75702380087869214</v>
      </c>
      <c r="AC568" s="4">
        <v>0.62049839219350167</v>
      </c>
      <c r="AD568" s="4">
        <v>0.89354920956388273</v>
      </c>
      <c r="AE568" s="5" t="s">
        <v>12</v>
      </c>
      <c r="AF568" s="26">
        <v>-5.973012582287851E-2</v>
      </c>
      <c r="AG568" s="25" t="s">
        <v>37</v>
      </c>
      <c r="AH568" s="24">
        <v>79</v>
      </c>
      <c r="AI568" s="23">
        <v>99</v>
      </c>
    </row>
    <row r="569" spans="22:46" s="10" customFormat="1" hidden="1" x14ac:dyDescent="0.2">
      <c r="V569" s="17" t="s">
        <v>14</v>
      </c>
      <c r="W569" s="17" t="s">
        <v>51</v>
      </c>
      <c r="X569" s="2">
        <v>201312</v>
      </c>
      <c r="Y569" s="22">
        <v>187</v>
      </c>
      <c r="Z569" s="22">
        <v>153</v>
      </c>
      <c r="AA569" s="3">
        <v>0.81818181818181823</v>
      </c>
      <c r="AB569" s="4">
        <v>0.73804073979841323</v>
      </c>
      <c r="AC569" s="4">
        <v>0.60121580469236613</v>
      </c>
      <c r="AD569" s="4">
        <v>0.87486567490446032</v>
      </c>
      <c r="AE569" s="5" t="s">
        <v>12</v>
      </c>
      <c r="AF569" s="26">
        <v>-8.0141078383405007E-2</v>
      </c>
      <c r="AG569" s="25" t="s">
        <v>37</v>
      </c>
      <c r="AH569" s="24">
        <v>79</v>
      </c>
      <c r="AI569" s="23">
        <v>100</v>
      </c>
    </row>
    <row r="570" spans="22:46" s="10" customFormat="1" hidden="1" x14ac:dyDescent="0.2">
      <c r="V570" s="17" t="s">
        <v>13</v>
      </c>
      <c r="W570" s="17" t="s">
        <v>51</v>
      </c>
      <c r="X570" s="2">
        <v>201403</v>
      </c>
      <c r="Y570" s="22">
        <v>158</v>
      </c>
      <c r="Z570" s="22">
        <v>132</v>
      </c>
      <c r="AA570" s="3">
        <v>0.83544303797468356</v>
      </c>
      <c r="AB570" s="4">
        <v>0.74606070587495599</v>
      </c>
      <c r="AC570" s="4">
        <v>0.60358561422961265</v>
      </c>
      <c r="AD570" s="4">
        <v>0.88853579752029943</v>
      </c>
      <c r="AE570" s="5" t="s">
        <v>12</v>
      </c>
      <c r="AF570" s="26">
        <v>-8.9382332099727568E-2</v>
      </c>
      <c r="AG570" s="25" t="s">
        <v>37</v>
      </c>
      <c r="AH570" s="24">
        <v>79</v>
      </c>
      <c r="AI570" s="23">
        <v>101</v>
      </c>
    </row>
    <row r="571" spans="22:46" s="10" customFormat="1" hidden="1" x14ac:dyDescent="0.2">
      <c r="V571" s="17" t="s">
        <v>13</v>
      </c>
      <c r="W571" s="17" t="s">
        <v>51</v>
      </c>
      <c r="X571" s="2">
        <v>201406</v>
      </c>
      <c r="Y571" s="22">
        <v>135</v>
      </c>
      <c r="Z571" s="22">
        <v>116</v>
      </c>
      <c r="AA571" s="3">
        <v>0.85925925925925928</v>
      </c>
      <c r="AB571" s="4">
        <v>0.73279759133505273</v>
      </c>
      <c r="AC571" s="4">
        <v>0.58487408940923602</v>
      </c>
      <c r="AD571" s="4">
        <v>0.88072109326086956</v>
      </c>
      <c r="AE571" s="5" t="s">
        <v>12</v>
      </c>
      <c r="AF571" s="26">
        <v>-0.12646166792420654</v>
      </c>
      <c r="AG571" s="25" t="s">
        <v>37</v>
      </c>
      <c r="AH571" s="24">
        <v>79</v>
      </c>
      <c r="AI571" s="23">
        <v>102</v>
      </c>
    </row>
    <row r="572" spans="22:46" s="10" customFormat="1" hidden="1" x14ac:dyDescent="0.2">
      <c r="V572" s="17" t="s">
        <v>13</v>
      </c>
      <c r="W572" s="17" t="s">
        <v>51</v>
      </c>
      <c r="X572" s="2">
        <v>201409</v>
      </c>
      <c r="Y572" s="22">
        <v>163</v>
      </c>
      <c r="Z572" s="22">
        <v>141</v>
      </c>
      <c r="AA572" s="3">
        <v>0.86503067484662577</v>
      </c>
      <c r="AB572" s="4">
        <v>0.72367233928215069</v>
      </c>
      <c r="AC572" s="4">
        <v>0.5826555931643379</v>
      </c>
      <c r="AD572" s="4">
        <v>0.86468908539996348</v>
      </c>
      <c r="AE572" s="5" t="s">
        <v>9</v>
      </c>
      <c r="AF572" s="26">
        <v>-0.14135833556447508</v>
      </c>
      <c r="AG572" s="25" t="s">
        <v>37</v>
      </c>
      <c r="AH572" s="24">
        <v>79</v>
      </c>
      <c r="AI572" s="23">
        <v>103</v>
      </c>
    </row>
    <row r="573" spans="22:46" s="10" customFormat="1" hidden="1" x14ac:dyDescent="0.2">
      <c r="V573" s="17" t="s">
        <v>13</v>
      </c>
      <c r="W573" s="17" t="s">
        <v>51</v>
      </c>
      <c r="X573" s="2">
        <v>201412</v>
      </c>
      <c r="Y573" s="22">
        <v>189</v>
      </c>
      <c r="Z573" s="22">
        <v>155</v>
      </c>
      <c r="AA573" s="3">
        <v>0.82010582010582012</v>
      </c>
      <c r="AB573" s="4">
        <v>0.70547647922358614</v>
      </c>
      <c r="AC573" s="4">
        <v>0.56994303422785808</v>
      </c>
      <c r="AD573" s="4">
        <v>0.84100992421931431</v>
      </c>
      <c r="AE573" s="5" t="s">
        <v>12</v>
      </c>
      <c r="AF573" s="21">
        <v>-0.11462934088223398</v>
      </c>
      <c r="AG573" s="20" t="s">
        <v>37</v>
      </c>
      <c r="AH573" s="19">
        <v>79</v>
      </c>
      <c r="AI573" s="18">
        <v>104</v>
      </c>
    </row>
    <row r="574" spans="22:46" s="10" customFormat="1" hidden="1" x14ac:dyDescent="0.2">
      <c r="V574" s="17"/>
      <c r="W574" s="17" t="s">
        <v>51</v>
      </c>
      <c r="X574" s="16" t="s">
        <v>10</v>
      </c>
      <c r="Y574" s="15">
        <v>8770</v>
      </c>
      <c r="Z574" s="15">
        <v>6942</v>
      </c>
      <c r="AA574" s="14">
        <v>0.79156214367160771</v>
      </c>
      <c r="AB574" s="13">
        <v>0.68502727679762898</v>
      </c>
      <c r="AC574" s="13">
        <v>0.60680292781765699</v>
      </c>
      <c r="AD574" s="13">
        <v>0.76325162577760108</v>
      </c>
      <c r="AE574" s="9" t="s">
        <v>9</v>
      </c>
      <c r="AF574" s="12"/>
    </row>
    <row r="575" spans="22:46" s="10" customFormat="1" hidden="1" x14ac:dyDescent="0.2">
      <c r="V575" s="31" t="s">
        <v>35</v>
      </c>
      <c r="W575" s="31" t="s">
        <v>34</v>
      </c>
      <c r="X575" s="44" t="s">
        <v>50</v>
      </c>
      <c r="Y575" s="43"/>
      <c r="Z575" s="43"/>
      <c r="AA575" s="43"/>
      <c r="AB575" s="43"/>
      <c r="AC575" s="42" t="s">
        <v>33</v>
      </c>
      <c r="AD575" s="42"/>
      <c r="AE575" s="42"/>
      <c r="AF575" s="12"/>
      <c r="AG575" s="12"/>
      <c r="AH575" s="12"/>
      <c r="AI575" s="12"/>
      <c r="AJ575" s="12"/>
      <c r="AK575" s="12"/>
      <c r="AL575" s="12"/>
      <c r="AM575" s="12"/>
      <c r="AN575" s="12"/>
      <c r="AO575" s="12"/>
      <c r="AP575" s="12"/>
      <c r="AQ575" s="12"/>
      <c r="AR575" s="12"/>
      <c r="AS575" s="12"/>
      <c r="AT575" s="12"/>
    </row>
    <row r="576" spans="22:46" s="10" customFormat="1" ht="25.5" hidden="1" x14ac:dyDescent="0.2">
      <c r="V576" s="17"/>
      <c r="W576" s="17" t="s">
        <v>50</v>
      </c>
      <c r="X576" s="31" t="s">
        <v>0</v>
      </c>
      <c r="Y576" s="31" t="s">
        <v>1</v>
      </c>
      <c r="Z576" s="31" t="s">
        <v>2</v>
      </c>
      <c r="AA576" s="31" t="s">
        <v>3</v>
      </c>
      <c r="AB576" s="31" t="s">
        <v>4</v>
      </c>
      <c r="AC576" s="31" t="s">
        <v>5</v>
      </c>
      <c r="AD576" s="31" t="s">
        <v>6</v>
      </c>
      <c r="AE576" s="41" t="s">
        <v>7</v>
      </c>
      <c r="AF576" s="31" t="s">
        <v>32</v>
      </c>
      <c r="AG576" s="12"/>
      <c r="AH576" s="12"/>
      <c r="AI576" s="12"/>
      <c r="AP576" s="40"/>
    </row>
    <row r="577" spans="22:44" s="10" customFormat="1" hidden="1" x14ac:dyDescent="0.2">
      <c r="V577" s="17" t="s">
        <v>14</v>
      </c>
      <c r="W577" s="17" t="s">
        <v>50</v>
      </c>
      <c r="X577" s="2">
        <v>200809</v>
      </c>
      <c r="Y577" s="22">
        <v>8246</v>
      </c>
      <c r="Z577" s="22">
        <v>3502</v>
      </c>
      <c r="AA577" s="3">
        <v>0.42469075915595439</v>
      </c>
      <c r="AB577" s="4">
        <v>0.59278117646268835</v>
      </c>
      <c r="AC577" s="4">
        <v>0.52289862342654503</v>
      </c>
      <c r="AD577" s="4">
        <v>0.66266372949883179</v>
      </c>
      <c r="AE577" s="5" t="s">
        <v>9</v>
      </c>
      <c r="AF577" s="39">
        <v>0.16809041730673396</v>
      </c>
      <c r="AG577" s="25"/>
      <c r="AH577" s="24"/>
      <c r="AI577" s="23"/>
      <c r="AK577" s="35" t="s">
        <v>31</v>
      </c>
    </row>
    <row r="578" spans="22:44" s="10" customFormat="1" hidden="1" x14ac:dyDescent="0.2">
      <c r="V578" s="17" t="s">
        <v>14</v>
      </c>
      <c r="W578" s="17" t="s">
        <v>50</v>
      </c>
      <c r="X578" s="2">
        <v>200812</v>
      </c>
      <c r="Y578" s="22">
        <v>6360</v>
      </c>
      <c r="Z578" s="22">
        <v>3311</v>
      </c>
      <c r="AA578" s="3">
        <v>0.52059748427672958</v>
      </c>
      <c r="AB578" s="4">
        <v>0.50756444689127844</v>
      </c>
      <c r="AC578" s="4">
        <v>0.44452117273965952</v>
      </c>
      <c r="AD578" s="4">
        <v>0.57060772104289748</v>
      </c>
      <c r="AE578" s="5" t="s">
        <v>12</v>
      </c>
      <c r="AF578" s="26">
        <v>-1.3033037385451141E-2</v>
      </c>
      <c r="AG578" s="25"/>
      <c r="AH578" s="24"/>
      <c r="AI578" s="23"/>
      <c r="AL578" s="34" t="s">
        <v>23</v>
      </c>
      <c r="AM578" s="33"/>
      <c r="AN578" s="32">
        <v>0.05</v>
      </c>
    </row>
    <row r="579" spans="22:44" s="10" customFormat="1" hidden="1" x14ac:dyDescent="0.2">
      <c r="V579" s="17" t="s">
        <v>14</v>
      </c>
      <c r="W579" s="17" t="s">
        <v>50</v>
      </c>
      <c r="X579" s="2">
        <v>200903</v>
      </c>
      <c r="Y579" s="22">
        <v>4351</v>
      </c>
      <c r="Z579" s="22">
        <v>2477</v>
      </c>
      <c r="AA579" s="3">
        <v>0.56929441507699374</v>
      </c>
      <c r="AB579" s="4">
        <v>0.53984918242757596</v>
      </c>
      <c r="AC579" s="4">
        <v>0.47105478204309631</v>
      </c>
      <c r="AD579" s="4">
        <v>0.60864358281205566</v>
      </c>
      <c r="AE579" s="5" t="s">
        <v>12</v>
      </c>
      <c r="AF579" s="26">
        <v>-2.9445232649417785E-2</v>
      </c>
      <c r="AG579" s="25"/>
      <c r="AH579" s="24"/>
      <c r="AI579" s="23"/>
      <c r="AL579" s="31" t="s">
        <v>30</v>
      </c>
      <c r="AM579" s="31" t="s">
        <v>29</v>
      </c>
      <c r="AN579" s="31" t="s">
        <v>28</v>
      </c>
      <c r="AO579" s="31" t="s">
        <v>27</v>
      </c>
    </row>
    <row r="580" spans="22:44" s="10" customFormat="1" hidden="1" x14ac:dyDescent="0.2">
      <c r="V580" s="17" t="s">
        <v>14</v>
      </c>
      <c r="W580" s="17" t="s">
        <v>50</v>
      </c>
      <c r="X580" s="2">
        <v>200906</v>
      </c>
      <c r="Y580" s="22">
        <v>3491</v>
      </c>
      <c r="Z580" s="22">
        <v>2119</v>
      </c>
      <c r="AA580" s="3">
        <v>0.60698940131767398</v>
      </c>
      <c r="AB580" s="4">
        <v>0.55873438507348405</v>
      </c>
      <c r="AC580" s="4">
        <v>0.48638972119281793</v>
      </c>
      <c r="AD580" s="4">
        <v>0.63107904895415023</v>
      </c>
      <c r="AE580" s="5" t="s">
        <v>12</v>
      </c>
      <c r="AF580" s="26">
        <v>-4.825501624418993E-2</v>
      </c>
      <c r="AG580" s="25"/>
      <c r="AH580" s="24"/>
      <c r="AI580" s="23"/>
      <c r="AK580" s="30" t="s">
        <v>15</v>
      </c>
      <c r="AL580" s="37">
        <v>4</v>
      </c>
      <c r="AM580" s="38">
        <v>2</v>
      </c>
      <c r="AN580" s="37">
        <v>3</v>
      </c>
      <c r="AO580" s="36" t="s">
        <v>25</v>
      </c>
    </row>
    <row r="581" spans="22:44" s="10" customFormat="1" hidden="1" x14ac:dyDescent="0.2">
      <c r="V581" s="17" t="s">
        <v>14</v>
      </c>
      <c r="W581" s="17" t="s">
        <v>50</v>
      </c>
      <c r="X581" s="2">
        <v>200909</v>
      </c>
      <c r="Y581" s="22">
        <v>3576</v>
      </c>
      <c r="Z581" s="22">
        <v>1811</v>
      </c>
      <c r="AA581" s="3">
        <v>0.50643176733780759</v>
      </c>
      <c r="AB581" s="4">
        <v>0.53854712455010156</v>
      </c>
      <c r="AC581" s="4">
        <v>0.46835343477480457</v>
      </c>
      <c r="AD581" s="4">
        <v>0.60874081432539862</v>
      </c>
      <c r="AE581" s="5" t="s">
        <v>12</v>
      </c>
      <c r="AF581" s="26">
        <v>3.2115357212293971E-2</v>
      </c>
      <c r="AG581" s="25"/>
      <c r="AH581" s="24"/>
      <c r="AI581" s="23"/>
      <c r="AK581" s="30" t="s">
        <v>14</v>
      </c>
      <c r="AL581" s="37">
        <v>22</v>
      </c>
      <c r="AM581" s="38">
        <v>5</v>
      </c>
      <c r="AN581" s="37">
        <v>12</v>
      </c>
      <c r="AO581" s="36" t="s">
        <v>25</v>
      </c>
    </row>
    <row r="582" spans="22:44" s="10" customFormat="1" hidden="1" x14ac:dyDescent="0.2">
      <c r="V582" s="17" t="s">
        <v>14</v>
      </c>
      <c r="W582" s="17" t="s">
        <v>50</v>
      </c>
      <c r="X582" s="2">
        <v>200912</v>
      </c>
      <c r="Y582" s="22">
        <v>3475</v>
      </c>
      <c r="Z582" s="22">
        <v>1338</v>
      </c>
      <c r="AA582" s="3">
        <v>0.38503597122302158</v>
      </c>
      <c r="AB582" s="4">
        <v>0.46745351486739256</v>
      </c>
      <c r="AC582" s="4">
        <v>0.40411922237433318</v>
      </c>
      <c r="AD582" s="4">
        <v>0.53078780736045195</v>
      </c>
      <c r="AE582" s="5" t="s">
        <v>9</v>
      </c>
      <c r="AF582" s="26">
        <v>8.2417543644370983E-2</v>
      </c>
      <c r="AG582" s="25"/>
      <c r="AH582" s="24"/>
      <c r="AI582" s="23"/>
    </row>
    <row r="583" spans="22:44" s="10" customFormat="1" hidden="1" x14ac:dyDescent="0.2">
      <c r="V583" s="17" t="s">
        <v>14</v>
      </c>
      <c r="W583" s="17" t="s">
        <v>50</v>
      </c>
      <c r="X583" s="2">
        <v>201003</v>
      </c>
      <c r="Y583" s="22">
        <v>3122</v>
      </c>
      <c r="Z583" s="22">
        <v>1067</v>
      </c>
      <c r="AA583" s="3">
        <v>0.34176809737347852</v>
      </c>
      <c r="AB583" s="4">
        <v>0.40900589226177259</v>
      </c>
      <c r="AC583" s="4">
        <v>0.35085931821759109</v>
      </c>
      <c r="AD583" s="4">
        <v>0.46715246630595414</v>
      </c>
      <c r="AE583" s="5" t="s">
        <v>9</v>
      </c>
      <c r="AF583" s="26">
        <v>6.7237794888294067E-2</v>
      </c>
      <c r="AG583" s="25"/>
      <c r="AH583" s="24"/>
      <c r="AI583" s="23"/>
    </row>
    <row r="584" spans="22:44" s="10" customFormat="1" hidden="1" x14ac:dyDescent="0.2">
      <c r="V584" s="17" t="s">
        <v>14</v>
      </c>
      <c r="W584" s="17" t="s">
        <v>50</v>
      </c>
      <c r="X584" s="2">
        <v>201006</v>
      </c>
      <c r="Y584" s="22">
        <v>2858</v>
      </c>
      <c r="Z584" s="22">
        <v>924</v>
      </c>
      <c r="AA584" s="3">
        <v>0.32330300909727083</v>
      </c>
      <c r="AB584" s="4">
        <v>0.37783408849074573</v>
      </c>
      <c r="AC584" s="4">
        <v>0.32227522760282523</v>
      </c>
      <c r="AD584" s="4">
        <v>0.43339294937866629</v>
      </c>
      <c r="AE584" s="5" t="s">
        <v>12</v>
      </c>
      <c r="AF584" s="26">
        <v>5.4531079393474902E-2</v>
      </c>
      <c r="AG584" s="25"/>
      <c r="AH584" s="24"/>
      <c r="AI584" s="23"/>
      <c r="AK584" s="35" t="s">
        <v>24</v>
      </c>
      <c r="AL584" s="34" t="s">
        <v>23</v>
      </c>
      <c r="AM584" s="33"/>
      <c r="AN584" s="32">
        <v>0.05</v>
      </c>
    </row>
    <row r="585" spans="22:44" s="10" customFormat="1" hidden="1" x14ac:dyDescent="0.2">
      <c r="V585" s="17" t="s">
        <v>14</v>
      </c>
      <c r="W585" s="17" t="s">
        <v>50</v>
      </c>
      <c r="X585" s="2">
        <v>201009</v>
      </c>
      <c r="Y585" s="22">
        <v>1787</v>
      </c>
      <c r="Z585" s="22">
        <v>838</v>
      </c>
      <c r="AA585" s="3">
        <v>0.46894236149972018</v>
      </c>
      <c r="AB585" s="4">
        <v>0.31640353598102433</v>
      </c>
      <c r="AC585" s="4">
        <v>0.26320032141207639</v>
      </c>
      <c r="AD585" s="4">
        <v>0.36960675054997227</v>
      </c>
      <c r="AE585" s="5" t="s">
        <v>9</v>
      </c>
      <c r="AF585" s="26">
        <v>-0.15253882551869585</v>
      </c>
      <c r="AG585" s="25"/>
      <c r="AH585" s="24"/>
      <c r="AI585" s="23"/>
      <c r="AL585" s="31" t="s">
        <v>22</v>
      </c>
      <c r="AM585" s="31" t="s">
        <v>21</v>
      </c>
      <c r="AN585" s="31" t="s">
        <v>20</v>
      </c>
      <c r="AO585" s="31" t="s">
        <v>19</v>
      </c>
      <c r="AP585" s="31" t="s">
        <v>18</v>
      </c>
      <c r="AQ585" s="31" t="s">
        <v>17</v>
      </c>
      <c r="AR585" s="31" t="s">
        <v>16</v>
      </c>
    </row>
    <row r="586" spans="22:44" s="10" customFormat="1" ht="15" hidden="1" x14ac:dyDescent="0.25">
      <c r="V586" s="17" t="s">
        <v>14</v>
      </c>
      <c r="W586" s="17" t="s">
        <v>50</v>
      </c>
      <c r="X586" s="2">
        <v>201012</v>
      </c>
      <c r="Y586" s="22">
        <v>2032</v>
      </c>
      <c r="Z586" s="22">
        <v>717</v>
      </c>
      <c r="AA586" s="3">
        <v>0.3528543307086614</v>
      </c>
      <c r="AB586" s="4">
        <v>0.30676507509137346</v>
      </c>
      <c r="AC586" s="4">
        <v>0.25603787338773526</v>
      </c>
      <c r="AD586" s="4">
        <v>0.35749227679501167</v>
      </c>
      <c r="AE586" s="5" t="s">
        <v>12</v>
      </c>
      <c r="AF586" s="26">
        <v>-4.6089255617287939E-2</v>
      </c>
      <c r="AG586" s="25"/>
      <c r="AH586" s="24"/>
      <c r="AI586" s="23"/>
      <c r="AK586" s="30" t="s">
        <v>15</v>
      </c>
      <c r="AL586" s="29">
        <v>-6.400590340069115E-2</v>
      </c>
      <c r="AM586" s="29">
        <v>7.6285570651037412E-3</v>
      </c>
      <c r="AN586" s="17">
        <v>4</v>
      </c>
      <c r="AO586" s="17">
        <v>0.78118461088155311</v>
      </c>
      <c r="AP586" s="27">
        <v>0.11615351392611084</v>
      </c>
      <c r="AQ586" s="28">
        <v>-16.780605520664274</v>
      </c>
      <c r="AR586" s="27">
        <v>3.5324725027135071E-3</v>
      </c>
    </row>
    <row r="587" spans="22:44" s="10" customFormat="1" ht="15" hidden="1" x14ac:dyDescent="0.25">
      <c r="V587" s="17" t="s">
        <v>14</v>
      </c>
      <c r="W587" s="17" t="s">
        <v>50</v>
      </c>
      <c r="X587" s="2">
        <v>201103</v>
      </c>
      <c r="Y587" s="22">
        <v>1702</v>
      </c>
      <c r="Z587" s="22">
        <v>616</v>
      </c>
      <c r="AA587" s="3">
        <v>0.36192714453584018</v>
      </c>
      <c r="AB587" s="4">
        <v>0.28012323810375656</v>
      </c>
      <c r="AC587" s="4">
        <v>0.23077693057241722</v>
      </c>
      <c r="AD587" s="4">
        <v>0.3294695456350959</v>
      </c>
      <c r="AE587" s="5" t="s">
        <v>9</v>
      </c>
      <c r="AF587" s="26">
        <v>-8.1803906432083628E-2</v>
      </c>
      <c r="AG587" s="25"/>
      <c r="AH587" s="24"/>
      <c r="AI587" s="23"/>
      <c r="AK587" s="30" t="s">
        <v>14</v>
      </c>
      <c r="AL587" s="29">
        <v>-3.3232451768591152E-2</v>
      </c>
      <c r="AM587" s="29">
        <v>7.4970612936484535E-2</v>
      </c>
      <c r="AN587" s="17">
        <v>22</v>
      </c>
      <c r="AO587" s="17">
        <v>0.4522244874113</v>
      </c>
      <c r="AP587" s="27">
        <v>6.0656940073741043E-4</v>
      </c>
      <c r="AQ587" s="28">
        <v>-2.0791348690856934</v>
      </c>
      <c r="AR587" s="27">
        <v>5.0685258965085245E-2</v>
      </c>
    </row>
    <row r="588" spans="22:44" s="10" customFormat="1" hidden="1" x14ac:dyDescent="0.2">
      <c r="V588" s="17" t="s">
        <v>14</v>
      </c>
      <c r="W588" s="17" t="s">
        <v>50</v>
      </c>
      <c r="X588" s="2">
        <v>201106</v>
      </c>
      <c r="Y588" s="22">
        <v>1584</v>
      </c>
      <c r="Z588" s="22">
        <v>585</v>
      </c>
      <c r="AA588" s="3">
        <v>0.36931818181818182</v>
      </c>
      <c r="AB588" s="4">
        <v>0.30243316469449616</v>
      </c>
      <c r="AC588" s="4">
        <v>0.24957060233884953</v>
      </c>
      <c r="AD588" s="4">
        <v>0.35529572705014284</v>
      </c>
      <c r="AE588" s="5" t="s">
        <v>9</v>
      </c>
      <c r="AF588" s="26">
        <v>-6.6885017123685664E-2</v>
      </c>
      <c r="AG588" s="25"/>
      <c r="AH588" s="24"/>
      <c r="AI588" s="23"/>
    </row>
    <row r="589" spans="22:44" s="10" customFormat="1" hidden="1" x14ac:dyDescent="0.2">
      <c r="V589" s="17" t="s">
        <v>14</v>
      </c>
      <c r="W589" s="17" t="s">
        <v>50</v>
      </c>
      <c r="X589" s="2">
        <v>201109</v>
      </c>
      <c r="Y589" s="22">
        <v>1583</v>
      </c>
      <c r="Z589" s="22">
        <v>605</v>
      </c>
      <c r="AA589" s="3">
        <v>0.38218572331017059</v>
      </c>
      <c r="AB589" s="4">
        <v>0.31807380228008958</v>
      </c>
      <c r="AC589" s="4">
        <v>0.26332394682571525</v>
      </c>
      <c r="AD589" s="4">
        <v>0.37282365773446396</v>
      </c>
      <c r="AE589" s="5" t="s">
        <v>9</v>
      </c>
      <c r="AF589" s="26">
        <v>-6.4111921030081009E-2</v>
      </c>
      <c r="AG589" s="25"/>
      <c r="AH589" s="24"/>
      <c r="AI589" s="23"/>
    </row>
    <row r="590" spans="22:44" s="10" customFormat="1" hidden="1" x14ac:dyDescent="0.2">
      <c r="V590" s="17" t="s">
        <v>14</v>
      </c>
      <c r="W590" s="17" t="s">
        <v>50</v>
      </c>
      <c r="X590" s="2">
        <v>201112</v>
      </c>
      <c r="Y590" s="22">
        <v>1679</v>
      </c>
      <c r="Z590" s="22">
        <v>595</v>
      </c>
      <c r="AA590" s="3">
        <v>0.35437760571768911</v>
      </c>
      <c r="AB590" s="4">
        <v>0.332257946219779</v>
      </c>
      <c r="AC590" s="4">
        <v>0.2765019646505873</v>
      </c>
      <c r="AD590" s="4">
        <v>0.38801392778897076</v>
      </c>
      <c r="AE590" s="5" t="s">
        <v>12</v>
      </c>
      <c r="AF590" s="26">
        <v>-2.2119659497910116E-2</v>
      </c>
      <c r="AG590" s="25"/>
      <c r="AH590" s="24"/>
      <c r="AI590" s="23"/>
    </row>
    <row r="591" spans="22:44" s="10" customFormat="1" hidden="1" x14ac:dyDescent="0.2">
      <c r="V591" s="17" t="s">
        <v>14</v>
      </c>
      <c r="W591" s="17" t="s">
        <v>50</v>
      </c>
      <c r="X591" s="2">
        <v>201203</v>
      </c>
      <c r="Y591" s="22">
        <v>1512</v>
      </c>
      <c r="Z591" s="22">
        <v>529</v>
      </c>
      <c r="AA591" s="3">
        <v>0.34986772486772488</v>
      </c>
      <c r="AB591" s="4">
        <v>0.31546817904672309</v>
      </c>
      <c r="AC591" s="4">
        <v>0.26049813045560299</v>
      </c>
      <c r="AD591" s="4">
        <v>0.37043822763784323</v>
      </c>
      <c r="AE591" s="5" t="s">
        <v>12</v>
      </c>
      <c r="AF591" s="26">
        <v>-3.4399545821001798E-2</v>
      </c>
      <c r="AG591" s="25"/>
      <c r="AH591" s="24"/>
      <c r="AI591" s="23"/>
    </row>
    <row r="592" spans="22:44" s="10" customFormat="1" hidden="1" x14ac:dyDescent="0.2">
      <c r="V592" s="17" t="s">
        <v>14</v>
      </c>
      <c r="W592" s="17" t="s">
        <v>50</v>
      </c>
      <c r="X592" s="2">
        <v>201206</v>
      </c>
      <c r="Y592" s="22">
        <v>1664</v>
      </c>
      <c r="Z592" s="22">
        <v>584</v>
      </c>
      <c r="AA592" s="3">
        <v>0.35096153846153844</v>
      </c>
      <c r="AB592" s="4">
        <v>0.30387245057422319</v>
      </c>
      <c r="AC592" s="4">
        <v>0.25138677119832403</v>
      </c>
      <c r="AD592" s="4">
        <v>0.35635812995012239</v>
      </c>
      <c r="AE592" s="5" t="s">
        <v>12</v>
      </c>
      <c r="AF592" s="26">
        <v>-4.7089087887315251E-2</v>
      </c>
      <c r="AG592" s="25"/>
      <c r="AH592" s="24"/>
      <c r="AI592" s="23"/>
    </row>
    <row r="593" spans="22:42" s="10" customFormat="1" hidden="1" x14ac:dyDescent="0.2">
      <c r="V593" s="17" t="s">
        <v>14</v>
      </c>
      <c r="W593" s="17" t="s">
        <v>50</v>
      </c>
      <c r="X593" s="2">
        <v>201209</v>
      </c>
      <c r="Y593" s="22">
        <v>1767</v>
      </c>
      <c r="Z593" s="22">
        <v>684</v>
      </c>
      <c r="AA593" s="3">
        <v>0.38709677419354838</v>
      </c>
      <c r="AB593" s="4">
        <v>0.28487183069051797</v>
      </c>
      <c r="AC593" s="4">
        <v>0.23533976478330423</v>
      </c>
      <c r="AD593" s="4">
        <v>0.33440389659773173</v>
      </c>
      <c r="AE593" s="5" t="s">
        <v>9</v>
      </c>
      <c r="AF593" s="26">
        <v>-0.10222494350303041</v>
      </c>
      <c r="AG593" s="25"/>
      <c r="AH593" s="24"/>
      <c r="AI593" s="23"/>
    </row>
    <row r="594" spans="22:42" s="10" customFormat="1" hidden="1" x14ac:dyDescent="0.2">
      <c r="V594" s="17" t="s">
        <v>14</v>
      </c>
      <c r="W594" s="17" t="s">
        <v>50</v>
      </c>
      <c r="X594" s="2">
        <v>201212</v>
      </c>
      <c r="Y594" s="22">
        <v>1900</v>
      </c>
      <c r="Z594" s="22">
        <v>764</v>
      </c>
      <c r="AA594" s="3">
        <v>0.40210526315789474</v>
      </c>
      <c r="AB594" s="4">
        <v>0.29398975986180653</v>
      </c>
      <c r="AC594" s="4">
        <v>0.24410545727361208</v>
      </c>
      <c r="AD594" s="4">
        <v>0.34387406245000102</v>
      </c>
      <c r="AE594" s="5" t="s">
        <v>9</v>
      </c>
      <c r="AF594" s="26">
        <v>-0.10811550329608821</v>
      </c>
      <c r="AG594" s="25"/>
      <c r="AH594" s="24"/>
      <c r="AI594" s="23"/>
    </row>
    <row r="595" spans="22:42" s="10" customFormat="1" hidden="1" x14ac:dyDescent="0.2">
      <c r="V595" s="17" t="s">
        <v>14</v>
      </c>
      <c r="W595" s="17" t="s">
        <v>50</v>
      </c>
      <c r="X595" s="2">
        <v>201303</v>
      </c>
      <c r="Y595" s="22">
        <v>1614</v>
      </c>
      <c r="Z595" s="22">
        <v>738</v>
      </c>
      <c r="AA595" s="3">
        <v>0.45724907063197023</v>
      </c>
      <c r="AB595" s="4">
        <v>0.33925106836819147</v>
      </c>
      <c r="AC595" s="4">
        <v>0.28222791921626922</v>
      </c>
      <c r="AD595" s="4">
        <v>0.39627421752011371</v>
      </c>
      <c r="AE595" s="5" t="s">
        <v>9</v>
      </c>
      <c r="AF595" s="26">
        <v>-0.11799800226377877</v>
      </c>
      <c r="AG595" s="25"/>
      <c r="AH595" s="24"/>
      <c r="AI595" s="23"/>
    </row>
    <row r="596" spans="22:42" s="10" customFormat="1" hidden="1" x14ac:dyDescent="0.2">
      <c r="V596" s="17" t="s">
        <v>14</v>
      </c>
      <c r="W596" s="17" t="s">
        <v>50</v>
      </c>
      <c r="X596" s="2">
        <v>201306</v>
      </c>
      <c r="Y596" s="22">
        <v>1587</v>
      </c>
      <c r="Z596" s="22">
        <v>718</v>
      </c>
      <c r="AA596" s="3">
        <v>0.4524259609325772</v>
      </c>
      <c r="AB596" s="4">
        <v>0.36497956489745792</v>
      </c>
      <c r="AC596" s="4">
        <v>0.30479582504332497</v>
      </c>
      <c r="AD596" s="4">
        <v>0.42516330475159086</v>
      </c>
      <c r="AE596" s="5" t="s">
        <v>9</v>
      </c>
      <c r="AF596" s="26">
        <v>-8.7446396035119278E-2</v>
      </c>
      <c r="AG596" s="25"/>
      <c r="AH596" s="24"/>
      <c r="AI596" s="23"/>
    </row>
    <row r="597" spans="22:42" s="10" customFormat="1" hidden="1" x14ac:dyDescent="0.2">
      <c r="V597" s="17" t="s">
        <v>14</v>
      </c>
      <c r="W597" s="17" t="s">
        <v>50</v>
      </c>
      <c r="X597" s="2">
        <v>201309</v>
      </c>
      <c r="Y597" s="22">
        <v>1671</v>
      </c>
      <c r="Z597" s="22">
        <v>694</v>
      </c>
      <c r="AA597" s="3">
        <v>0.41532016756433271</v>
      </c>
      <c r="AB597" s="4">
        <v>0.37610590420896911</v>
      </c>
      <c r="AC597" s="4">
        <v>0.31526952996330793</v>
      </c>
      <c r="AD597" s="4">
        <v>0.4369422784546303</v>
      </c>
      <c r="AE597" s="5" t="s">
        <v>12</v>
      </c>
      <c r="AF597" s="26">
        <v>-3.9214263355363599E-2</v>
      </c>
      <c r="AG597" s="25"/>
      <c r="AH597" s="24"/>
      <c r="AI597" s="23"/>
    </row>
    <row r="598" spans="22:42" s="10" customFormat="1" hidden="1" x14ac:dyDescent="0.2">
      <c r="V598" s="17" t="s">
        <v>14</v>
      </c>
      <c r="W598" s="17" t="s">
        <v>50</v>
      </c>
      <c r="X598" s="2">
        <v>201312</v>
      </c>
      <c r="Y598" s="22">
        <v>1504</v>
      </c>
      <c r="Z598" s="22">
        <v>652</v>
      </c>
      <c r="AA598" s="3">
        <v>0.43351063829787234</v>
      </c>
      <c r="AB598" s="4">
        <v>0.35877412060419955</v>
      </c>
      <c r="AC598" s="4">
        <v>0.29865628252793402</v>
      </c>
      <c r="AD598" s="4">
        <v>0.41889195868046514</v>
      </c>
      <c r="AE598" s="5" t="s">
        <v>9</v>
      </c>
      <c r="AF598" s="26">
        <v>-7.4736517693672788E-2</v>
      </c>
      <c r="AG598" s="25"/>
      <c r="AH598" s="24"/>
      <c r="AI598" s="23"/>
    </row>
    <row r="599" spans="22:42" s="10" customFormat="1" hidden="1" x14ac:dyDescent="0.2">
      <c r="V599" s="17" t="s">
        <v>13</v>
      </c>
      <c r="W599" s="17" t="s">
        <v>50</v>
      </c>
      <c r="X599" s="2">
        <v>201403</v>
      </c>
      <c r="Y599" s="22">
        <v>1391</v>
      </c>
      <c r="Z599" s="22">
        <v>579</v>
      </c>
      <c r="AA599" s="3">
        <v>0.41624730409777139</v>
      </c>
      <c r="AB599" s="4">
        <v>0.35957335339296559</v>
      </c>
      <c r="AC599" s="4">
        <v>0.29839788260753014</v>
      </c>
      <c r="AD599" s="4">
        <v>0.42074882417840104</v>
      </c>
      <c r="AE599" s="5" t="s">
        <v>12</v>
      </c>
      <c r="AF599" s="26">
        <v>-5.6673950704805798E-2</v>
      </c>
      <c r="AG599" s="25"/>
      <c r="AH599" s="24"/>
      <c r="AI599" s="23"/>
    </row>
    <row r="600" spans="22:42" s="10" customFormat="1" hidden="1" x14ac:dyDescent="0.2">
      <c r="V600" s="17" t="s">
        <v>13</v>
      </c>
      <c r="W600" s="17" t="s">
        <v>50</v>
      </c>
      <c r="X600" s="2">
        <v>201406</v>
      </c>
      <c r="Y600" s="22">
        <v>1421</v>
      </c>
      <c r="Z600" s="22">
        <v>589</v>
      </c>
      <c r="AA600" s="3">
        <v>0.41449683321604502</v>
      </c>
      <c r="AB600" s="4">
        <v>0.34000325278675403</v>
      </c>
      <c r="AC600" s="4">
        <v>0.2813729800383481</v>
      </c>
      <c r="AD600" s="4">
        <v>0.39863352553515996</v>
      </c>
      <c r="AE600" s="5" t="s">
        <v>9</v>
      </c>
      <c r="AF600" s="26">
        <v>-7.4493580429290995E-2</v>
      </c>
      <c r="AG600" s="25"/>
      <c r="AH600" s="24"/>
      <c r="AI600" s="23"/>
    </row>
    <row r="601" spans="22:42" s="10" customFormat="1" hidden="1" x14ac:dyDescent="0.2">
      <c r="V601" s="17" t="s">
        <v>13</v>
      </c>
      <c r="W601" s="17" t="s">
        <v>50</v>
      </c>
      <c r="X601" s="2">
        <v>201409</v>
      </c>
      <c r="Y601" s="22">
        <v>1467</v>
      </c>
      <c r="Z601" s="22">
        <v>575</v>
      </c>
      <c r="AA601" s="3">
        <v>0.39195637355146556</v>
      </c>
      <c r="AB601" s="4">
        <v>0.3278171264756754</v>
      </c>
      <c r="AC601" s="4">
        <v>0.27101433131093622</v>
      </c>
      <c r="AD601" s="4">
        <v>0.38461992164041459</v>
      </c>
      <c r="AE601" s="5" t="s">
        <v>9</v>
      </c>
      <c r="AF601" s="26">
        <v>-6.4139247075790162E-2</v>
      </c>
      <c r="AG601" s="25"/>
      <c r="AH601" s="24"/>
      <c r="AI601" s="23"/>
    </row>
    <row r="602" spans="22:42" s="10" customFormat="1" hidden="1" x14ac:dyDescent="0.2">
      <c r="V602" s="17" t="s">
        <v>13</v>
      </c>
      <c r="W602" s="17" t="s">
        <v>50</v>
      </c>
      <c r="X602" s="2">
        <v>201412</v>
      </c>
      <c r="Y602" s="22">
        <v>1358</v>
      </c>
      <c r="Z602" s="22">
        <v>523</v>
      </c>
      <c r="AA602" s="3">
        <v>0.38512518409425628</v>
      </c>
      <c r="AB602" s="4">
        <v>0.32440834870137863</v>
      </c>
      <c r="AC602" s="4">
        <v>0.26706825875654205</v>
      </c>
      <c r="AD602" s="4">
        <v>0.38174843864621516</v>
      </c>
      <c r="AE602" s="5" t="s">
        <v>9</v>
      </c>
      <c r="AF602" s="21">
        <v>-6.0716835392877644E-2</v>
      </c>
      <c r="AG602" s="20"/>
      <c r="AH602" s="19"/>
      <c r="AI602" s="18"/>
    </row>
    <row r="603" spans="22:42" s="10" customFormat="1" hidden="1" x14ac:dyDescent="0.2">
      <c r="V603" s="17"/>
      <c r="W603" s="17" t="s">
        <v>50</v>
      </c>
      <c r="X603" s="16" t="s">
        <v>10</v>
      </c>
      <c r="Y603" s="15">
        <v>64702</v>
      </c>
      <c r="Z603" s="15">
        <v>28134</v>
      </c>
      <c r="AA603" s="14">
        <v>0.43482427127445827</v>
      </c>
      <c r="AB603" s="13">
        <v>0.38416084236640458</v>
      </c>
      <c r="AC603" s="13">
        <v>0.34199693199182735</v>
      </c>
      <c r="AD603" s="13">
        <v>0.42632475274098186</v>
      </c>
      <c r="AE603" s="9" t="s">
        <v>9</v>
      </c>
      <c r="AF603" s="12"/>
    </row>
    <row r="604" spans="22:42" s="10" customFormat="1" hidden="1" x14ac:dyDescent="0.2">
      <c r="Y604" s="10">
        <v>3</v>
      </c>
      <c r="Z604" s="10">
        <v>4</v>
      </c>
      <c r="AB604" s="10">
        <v>10</v>
      </c>
    </row>
    <row r="605" spans="22:42" s="10" customFormat="1" hidden="1" x14ac:dyDescent="0.2">
      <c r="V605" s="31" t="s">
        <v>35</v>
      </c>
      <c r="W605" s="31" t="s">
        <v>34</v>
      </c>
      <c r="X605" s="44" t="s">
        <v>49</v>
      </c>
      <c r="Y605" s="43"/>
      <c r="Z605" s="43"/>
      <c r="AA605" s="43"/>
      <c r="AB605" s="43"/>
      <c r="AC605" s="42" t="s">
        <v>33</v>
      </c>
      <c r="AD605" s="42"/>
      <c r="AE605" s="42"/>
    </row>
    <row r="606" spans="22:42" s="10" customFormat="1" ht="25.5" hidden="1" x14ac:dyDescent="0.2">
      <c r="V606" s="17"/>
      <c r="W606" s="17" t="s">
        <v>49</v>
      </c>
      <c r="X606" s="31" t="s">
        <v>0</v>
      </c>
      <c r="Y606" s="31" t="s">
        <v>1</v>
      </c>
      <c r="Z606" s="31" t="s">
        <v>2</v>
      </c>
      <c r="AA606" s="31" t="s">
        <v>3</v>
      </c>
      <c r="AB606" s="31" t="s">
        <v>4</v>
      </c>
      <c r="AC606" s="31" t="s">
        <v>5</v>
      </c>
      <c r="AD606" s="31" t="s">
        <v>6</v>
      </c>
      <c r="AE606" s="41" t="s">
        <v>7</v>
      </c>
      <c r="AF606" s="31" t="s">
        <v>32</v>
      </c>
      <c r="AG606" s="47" t="s">
        <v>38</v>
      </c>
      <c r="AH606" s="46"/>
      <c r="AI606" s="45"/>
      <c r="AP606" s="40"/>
    </row>
    <row r="607" spans="22:42" s="10" customFormat="1" hidden="1" x14ac:dyDescent="0.2">
      <c r="V607" s="17" t="s">
        <v>14</v>
      </c>
      <c r="W607" s="17" t="s">
        <v>49</v>
      </c>
      <c r="X607" s="2">
        <v>200809</v>
      </c>
      <c r="Y607" s="22">
        <v>372661</v>
      </c>
      <c r="Z607" s="22">
        <v>8251</v>
      </c>
      <c r="AA607" s="3">
        <v>2.2140766004492017E-2</v>
      </c>
      <c r="AB607" s="4">
        <v>6.7015987345877215E-2</v>
      </c>
      <c r="AC607" s="4">
        <v>5.9511570004209181E-2</v>
      </c>
      <c r="AD607" s="4">
        <v>7.4520404687545255E-2</v>
      </c>
      <c r="AE607" s="5" t="s">
        <v>9</v>
      </c>
      <c r="AF607" s="39">
        <v>4.4875221341385198E-2</v>
      </c>
      <c r="AG607" s="25" t="s">
        <v>44</v>
      </c>
      <c r="AH607" s="24">
        <v>1</v>
      </c>
      <c r="AI607" s="23">
        <v>1</v>
      </c>
      <c r="AK607" s="35" t="s">
        <v>31</v>
      </c>
    </row>
    <row r="608" spans="22:42" s="10" customFormat="1" hidden="1" x14ac:dyDescent="0.2">
      <c r="V608" s="17" t="s">
        <v>14</v>
      </c>
      <c r="W608" s="17" t="s">
        <v>49</v>
      </c>
      <c r="X608" s="2">
        <v>200812</v>
      </c>
      <c r="Y608" s="22">
        <v>355737</v>
      </c>
      <c r="Z608" s="22">
        <v>6937</v>
      </c>
      <c r="AA608" s="3">
        <v>1.9500361221913943E-2</v>
      </c>
      <c r="AB608" s="4">
        <v>3.0273993502038736E-2</v>
      </c>
      <c r="AC608" s="4">
        <v>2.6683549354292162E-2</v>
      </c>
      <c r="AD608" s="4">
        <v>3.3864437649785306E-2</v>
      </c>
      <c r="AE608" s="5" t="s">
        <v>9</v>
      </c>
      <c r="AF608" s="26">
        <v>1.0773632280124793E-2</v>
      </c>
      <c r="AG608" s="25" t="s">
        <v>44</v>
      </c>
      <c r="AH608" s="24">
        <v>1</v>
      </c>
      <c r="AI608" s="23">
        <v>2</v>
      </c>
      <c r="AL608" s="34" t="s">
        <v>23</v>
      </c>
      <c r="AM608" s="33"/>
      <c r="AN608" s="32">
        <v>0.05</v>
      </c>
    </row>
    <row r="609" spans="22:44" s="10" customFormat="1" hidden="1" x14ac:dyDescent="0.2">
      <c r="V609" s="17" t="s">
        <v>14</v>
      </c>
      <c r="W609" s="17" t="s">
        <v>49</v>
      </c>
      <c r="X609" s="2">
        <v>200903</v>
      </c>
      <c r="Y609" s="22">
        <v>338911</v>
      </c>
      <c r="Z609" s="22">
        <v>5750</v>
      </c>
      <c r="AA609" s="3">
        <v>1.6966106145861304E-2</v>
      </c>
      <c r="AB609" s="4">
        <v>2.5613748258256658E-2</v>
      </c>
      <c r="AC609" s="4">
        <v>2.25205010981737E-2</v>
      </c>
      <c r="AD609" s="4">
        <v>2.8706995418339615E-2</v>
      </c>
      <c r="AE609" s="5" t="s">
        <v>9</v>
      </c>
      <c r="AF609" s="26">
        <v>8.647642112395354E-3</v>
      </c>
      <c r="AG609" s="25" t="s">
        <v>44</v>
      </c>
      <c r="AH609" s="24">
        <v>1</v>
      </c>
      <c r="AI609" s="23">
        <v>3</v>
      </c>
      <c r="AL609" s="31" t="s">
        <v>30</v>
      </c>
      <c r="AM609" s="31" t="s">
        <v>29</v>
      </c>
      <c r="AN609" s="31" t="s">
        <v>28</v>
      </c>
      <c r="AO609" s="31" t="s">
        <v>27</v>
      </c>
    </row>
    <row r="610" spans="22:44" s="10" customFormat="1" hidden="1" x14ac:dyDescent="0.2">
      <c r="V610" s="17" t="s">
        <v>14</v>
      </c>
      <c r="W610" s="17" t="s">
        <v>49</v>
      </c>
      <c r="X610" s="2">
        <v>200906</v>
      </c>
      <c r="Y610" s="22">
        <v>319202</v>
      </c>
      <c r="Z610" s="22">
        <v>4378</v>
      </c>
      <c r="AA610" s="3">
        <v>1.3715452910696048E-2</v>
      </c>
      <c r="AB610" s="4">
        <v>2.3837350306205526E-2</v>
      </c>
      <c r="AC610" s="4">
        <v>2.0924432899792251E-2</v>
      </c>
      <c r="AD610" s="4">
        <v>2.6750267712618805E-2</v>
      </c>
      <c r="AE610" s="5" t="s">
        <v>9</v>
      </c>
      <c r="AF610" s="26">
        <v>1.0121897395509479E-2</v>
      </c>
      <c r="AG610" s="25" t="s">
        <v>44</v>
      </c>
      <c r="AH610" s="24">
        <v>1</v>
      </c>
      <c r="AI610" s="23">
        <v>4</v>
      </c>
      <c r="AK610" s="30" t="s">
        <v>15</v>
      </c>
      <c r="AL610" s="37">
        <v>4</v>
      </c>
      <c r="AM610" s="38">
        <v>2</v>
      </c>
      <c r="AN610" s="37">
        <v>4</v>
      </c>
      <c r="AO610" s="36" t="s">
        <v>25</v>
      </c>
    </row>
    <row r="611" spans="22:44" s="10" customFormat="1" hidden="1" x14ac:dyDescent="0.2">
      <c r="V611" s="17" t="s">
        <v>14</v>
      </c>
      <c r="W611" s="17" t="s">
        <v>49</v>
      </c>
      <c r="X611" s="2">
        <v>200909</v>
      </c>
      <c r="Y611" s="22">
        <v>300203</v>
      </c>
      <c r="Z611" s="22">
        <v>3209</v>
      </c>
      <c r="AA611" s="3">
        <v>1.0689433483342939E-2</v>
      </c>
      <c r="AB611" s="4">
        <v>2.0314438379893135E-2</v>
      </c>
      <c r="AC611" s="4">
        <v>1.7778349116292336E-2</v>
      </c>
      <c r="AD611" s="4">
        <v>2.2850527643493934E-2</v>
      </c>
      <c r="AE611" s="5" t="s">
        <v>9</v>
      </c>
      <c r="AF611" s="26">
        <v>9.6250048965501964E-3</v>
      </c>
      <c r="AG611" s="25" t="s">
        <v>44</v>
      </c>
      <c r="AH611" s="24">
        <v>1</v>
      </c>
      <c r="AI611" s="23">
        <v>5</v>
      </c>
      <c r="AK611" s="30" t="s">
        <v>14</v>
      </c>
      <c r="AL611" s="37">
        <v>22</v>
      </c>
      <c r="AM611" s="38">
        <v>5</v>
      </c>
      <c r="AN611" s="37">
        <v>18</v>
      </c>
      <c r="AO611" s="36" t="s">
        <v>25</v>
      </c>
    </row>
    <row r="612" spans="22:44" s="10" customFormat="1" hidden="1" x14ac:dyDescent="0.2">
      <c r="V612" s="17" t="s">
        <v>14</v>
      </c>
      <c r="W612" s="17" t="s">
        <v>49</v>
      </c>
      <c r="X612" s="2">
        <v>200912</v>
      </c>
      <c r="Y612" s="22">
        <v>278280</v>
      </c>
      <c r="Z612" s="22">
        <v>2669</v>
      </c>
      <c r="AA612" s="3">
        <v>9.5910593646686797E-3</v>
      </c>
      <c r="AB612" s="4">
        <v>1.888224341225226E-2</v>
      </c>
      <c r="AC612" s="4">
        <v>1.6488317319898617E-2</v>
      </c>
      <c r="AD612" s="4">
        <v>2.1276169504605903E-2</v>
      </c>
      <c r="AE612" s="5" t="s">
        <v>9</v>
      </c>
      <c r="AF612" s="26">
        <v>9.2911840475835804E-3</v>
      </c>
      <c r="AG612" s="25" t="s">
        <v>44</v>
      </c>
      <c r="AH612" s="24">
        <v>1</v>
      </c>
      <c r="AI612" s="23">
        <v>6</v>
      </c>
    </row>
    <row r="613" spans="22:44" s="10" customFormat="1" hidden="1" x14ac:dyDescent="0.2">
      <c r="V613" s="17" t="s">
        <v>14</v>
      </c>
      <c r="W613" s="17" t="s">
        <v>49</v>
      </c>
      <c r="X613" s="2">
        <v>201003</v>
      </c>
      <c r="Y613" s="22">
        <v>258984</v>
      </c>
      <c r="Z613" s="22">
        <v>2307</v>
      </c>
      <c r="AA613" s="3">
        <v>8.9078862014641824E-3</v>
      </c>
      <c r="AB613" s="4">
        <v>1.7350036224192528E-2</v>
      </c>
      <c r="AC613" s="4">
        <v>1.5112156220973894E-2</v>
      </c>
      <c r="AD613" s="4">
        <v>1.9587916227411167E-2</v>
      </c>
      <c r="AE613" s="5" t="s">
        <v>9</v>
      </c>
      <c r="AF613" s="26">
        <v>8.4421500227283459E-3</v>
      </c>
      <c r="AG613" s="25" t="s">
        <v>44</v>
      </c>
      <c r="AH613" s="24">
        <v>1</v>
      </c>
      <c r="AI613" s="23">
        <v>7</v>
      </c>
    </row>
    <row r="614" spans="22:44" s="10" customFormat="1" hidden="1" x14ac:dyDescent="0.2">
      <c r="V614" s="17" t="s">
        <v>14</v>
      </c>
      <c r="W614" s="17" t="s">
        <v>49</v>
      </c>
      <c r="X614" s="2">
        <v>201006</v>
      </c>
      <c r="Y614" s="22">
        <v>247131</v>
      </c>
      <c r="Z614" s="22">
        <v>2039</v>
      </c>
      <c r="AA614" s="3">
        <v>8.2506848594470147E-3</v>
      </c>
      <c r="AB614" s="4">
        <v>1.5131258248993048E-2</v>
      </c>
      <c r="AC614" s="4">
        <v>1.3136837616405056E-2</v>
      </c>
      <c r="AD614" s="4">
        <v>1.7125678881581043E-2</v>
      </c>
      <c r="AE614" s="5" t="s">
        <v>9</v>
      </c>
      <c r="AF614" s="26">
        <v>6.8805733895460335E-3</v>
      </c>
      <c r="AG614" s="25" t="s">
        <v>44</v>
      </c>
      <c r="AH614" s="24">
        <v>1</v>
      </c>
      <c r="AI614" s="23">
        <v>8</v>
      </c>
      <c r="AK614" s="35" t="s">
        <v>24</v>
      </c>
      <c r="AL614" s="34" t="s">
        <v>23</v>
      </c>
      <c r="AM614" s="33"/>
      <c r="AN614" s="32">
        <v>0.05</v>
      </c>
    </row>
    <row r="615" spans="22:44" s="10" customFormat="1" hidden="1" x14ac:dyDescent="0.2">
      <c r="V615" s="17" t="s">
        <v>14</v>
      </c>
      <c r="W615" s="17" t="s">
        <v>49</v>
      </c>
      <c r="X615" s="2">
        <v>201009</v>
      </c>
      <c r="Y615" s="22">
        <v>244125</v>
      </c>
      <c r="Z615" s="22">
        <v>1798</v>
      </c>
      <c r="AA615" s="3">
        <v>7.3650793650793652E-3</v>
      </c>
      <c r="AB615" s="4">
        <v>1.138397506220779E-2</v>
      </c>
      <c r="AC615" s="4">
        <v>9.8247513723081353E-3</v>
      </c>
      <c r="AD615" s="4">
        <v>1.2943198752107447E-2</v>
      </c>
      <c r="AE615" s="5" t="s">
        <v>9</v>
      </c>
      <c r="AF615" s="26">
        <v>4.0188956971284251E-3</v>
      </c>
      <c r="AG615" s="25" t="s">
        <v>44</v>
      </c>
      <c r="AH615" s="24">
        <v>1</v>
      </c>
      <c r="AI615" s="23">
        <v>9</v>
      </c>
      <c r="AL615" s="31" t="s">
        <v>22</v>
      </c>
      <c r="AM615" s="31" t="s">
        <v>21</v>
      </c>
      <c r="AN615" s="31" t="s">
        <v>20</v>
      </c>
      <c r="AO615" s="31" t="s">
        <v>19</v>
      </c>
      <c r="AP615" s="31" t="s">
        <v>18</v>
      </c>
      <c r="AQ615" s="31" t="s">
        <v>17</v>
      </c>
      <c r="AR615" s="31" t="s">
        <v>16</v>
      </c>
    </row>
    <row r="616" spans="22:44" s="10" customFormat="1" ht="15" hidden="1" x14ac:dyDescent="0.25">
      <c r="V616" s="17" t="s">
        <v>14</v>
      </c>
      <c r="W616" s="17" t="s">
        <v>49</v>
      </c>
      <c r="X616" s="2">
        <v>201012</v>
      </c>
      <c r="Y616" s="22">
        <v>246395</v>
      </c>
      <c r="Z616" s="22">
        <v>1611</v>
      </c>
      <c r="AA616" s="3">
        <v>6.5382820268268431E-3</v>
      </c>
      <c r="AB616" s="4">
        <v>9.4380618728978419E-3</v>
      </c>
      <c r="AC616" s="4">
        <v>8.1124746303973694E-3</v>
      </c>
      <c r="AD616" s="4">
        <v>1.0763649115398314E-2</v>
      </c>
      <c r="AE616" s="5" t="s">
        <v>9</v>
      </c>
      <c r="AF616" s="26">
        <v>2.8997798460709987E-3</v>
      </c>
      <c r="AG616" s="25" t="s">
        <v>44</v>
      </c>
      <c r="AH616" s="24">
        <v>1</v>
      </c>
      <c r="AI616" s="23">
        <v>10</v>
      </c>
      <c r="AK616" s="30" t="s">
        <v>15</v>
      </c>
      <c r="AL616" s="29">
        <v>1.9031450096399333E-3</v>
      </c>
      <c r="AM616" s="29">
        <v>7.8629917215972112E-4</v>
      </c>
      <c r="AN616" s="17">
        <v>4</v>
      </c>
      <c r="AO616" s="17">
        <v>0.99022935387670874</v>
      </c>
      <c r="AP616" s="27">
        <v>4.8973149078700186E-3</v>
      </c>
      <c r="AQ616" s="28">
        <v>4.840765644996373</v>
      </c>
      <c r="AR616" s="27">
        <v>4.012394175328713E-2</v>
      </c>
    </row>
    <row r="617" spans="22:44" s="10" customFormat="1" ht="15" hidden="1" x14ac:dyDescent="0.25">
      <c r="V617" s="17" t="s">
        <v>14</v>
      </c>
      <c r="W617" s="17" t="s">
        <v>49</v>
      </c>
      <c r="X617" s="2">
        <v>201103</v>
      </c>
      <c r="Y617" s="22">
        <v>247195</v>
      </c>
      <c r="Z617" s="22">
        <v>1578</v>
      </c>
      <c r="AA617" s="3">
        <v>6.3836242642448266E-3</v>
      </c>
      <c r="AB617" s="4">
        <v>8.0611010675479405E-3</v>
      </c>
      <c r="AC617" s="4">
        <v>6.9024838404065231E-3</v>
      </c>
      <c r="AD617" s="4">
        <v>9.2197182946893597E-3</v>
      </c>
      <c r="AE617" s="5" t="s">
        <v>9</v>
      </c>
      <c r="AF617" s="26">
        <v>1.6774768033031139E-3</v>
      </c>
      <c r="AG617" s="25" t="s">
        <v>44</v>
      </c>
      <c r="AH617" s="24">
        <v>1</v>
      </c>
      <c r="AI617" s="23">
        <v>11</v>
      </c>
      <c r="AK617" s="30" t="s">
        <v>14</v>
      </c>
      <c r="AL617" s="29">
        <v>5.2430079338729261E-3</v>
      </c>
      <c r="AM617" s="29">
        <v>1.0049685566538289E-2</v>
      </c>
      <c r="AN617" s="17">
        <v>22</v>
      </c>
      <c r="AO617" s="17">
        <v>0.68514128273644948</v>
      </c>
      <c r="AP617" s="27">
        <v>1.9979633083214486E-6</v>
      </c>
      <c r="AQ617" s="28">
        <v>2.4470304945458872</v>
      </c>
      <c r="AR617" s="27">
        <v>2.376643325926182E-2</v>
      </c>
    </row>
    <row r="618" spans="22:44" s="10" customFormat="1" hidden="1" x14ac:dyDescent="0.2">
      <c r="V618" s="17" t="s">
        <v>14</v>
      </c>
      <c r="W618" s="17" t="s">
        <v>49</v>
      </c>
      <c r="X618" s="2">
        <v>201106</v>
      </c>
      <c r="Y618" s="22">
        <v>253440</v>
      </c>
      <c r="Z618" s="22">
        <v>1627</v>
      </c>
      <c r="AA618" s="3">
        <v>6.4196654040404042E-3</v>
      </c>
      <c r="AB618" s="4">
        <v>7.0822402853193221E-3</v>
      </c>
      <c r="AC618" s="4">
        <v>6.0475393409375041E-3</v>
      </c>
      <c r="AD618" s="4">
        <v>8.1169412297011408E-3</v>
      </c>
      <c r="AE618" s="5" t="s">
        <v>12</v>
      </c>
      <c r="AF618" s="26">
        <v>6.6257488127891787E-4</v>
      </c>
      <c r="AG618" s="25" t="s">
        <v>44</v>
      </c>
      <c r="AH618" s="24">
        <v>1</v>
      </c>
      <c r="AI618" s="23">
        <v>12</v>
      </c>
    </row>
    <row r="619" spans="22:44" s="10" customFormat="1" hidden="1" x14ac:dyDescent="0.2">
      <c r="V619" s="17" t="s">
        <v>14</v>
      </c>
      <c r="W619" s="17" t="s">
        <v>49</v>
      </c>
      <c r="X619" s="2">
        <v>201109</v>
      </c>
      <c r="Y619" s="22">
        <v>252262</v>
      </c>
      <c r="Z619" s="22">
        <v>1767</v>
      </c>
      <c r="AA619" s="3">
        <v>7.0046221785286722E-3</v>
      </c>
      <c r="AB619" s="4">
        <v>7.2853452996352319E-3</v>
      </c>
      <c r="AC619" s="4">
        <v>6.2249472915239558E-3</v>
      </c>
      <c r="AD619" s="4">
        <v>8.3457433077465098E-3</v>
      </c>
      <c r="AE619" s="5" t="s">
        <v>12</v>
      </c>
      <c r="AF619" s="26">
        <v>2.8072312110655976E-4</v>
      </c>
      <c r="AG619" s="25" t="s">
        <v>44</v>
      </c>
      <c r="AH619" s="24">
        <v>1</v>
      </c>
      <c r="AI619" s="23">
        <v>13</v>
      </c>
    </row>
    <row r="620" spans="22:44" s="10" customFormat="1" hidden="1" x14ac:dyDescent="0.2">
      <c r="V620" s="17" t="s">
        <v>14</v>
      </c>
      <c r="W620" s="17" t="s">
        <v>49</v>
      </c>
      <c r="X620" s="2">
        <v>201112</v>
      </c>
      <c r="Y620" s="22">
        <v>256468</v>
      </c>
      <c r="Z620" s="22">
        <v>2123</v>
      </c>
      <c r="AA620" s="3">
        <v>8.2778358313707751E-3</v>
      </c>
      <c r="AB620" s="4">
        <v>6.6745744117059462E-3</v>
      </c>
      <c r="AC620" s="4">
        <v>5.6919874678646358E-3</v>
      </c>
      <c r="AD620" s="4">
        <v>7.6571613555472574E-3</v>
      </c>
      <c r="AE620" s="5" t="s">
        <v>9</v>
      </c>
      <c r="AF620" s="26">
        <v>-1.6032614196648289E-3</v>
      </c>
      <c r="AG620" s="25" t="s">
        <v>44</v>
      </c>
      <c r="AH620" s="24">
        <v>1</v>
      </c>
      <c r="AI620" s="23">
        <v>14</v>
      </c>
    </row>
    <row r="621" spans="22:44" s="10" customFormat="1" hidden="1" x14ac:dyDescent="0.2">
      <c r="V621" s="17" t="s">
        <v>14</v>
      </c>
      <c r="W621" s="17" t="s">
        <v>49</v>
      </c>
      <c r="X621" s="2">
        <v>201203</v>
      </c>
      <c r="Y621" s="22">
        <v>261366</v>
      </c>
      <c r="Z621" s="22">
        <v>2699</v>
      </c>
      <c r="AA621" s="3">
        <v>1.0326515308035475E-2</v>
      </c>
      <c r="AB621" s="4">
        <v>6.7332714132430889E-3</v>
      </c>
      <c r="AC621" s="4">
        <v>5.7464211681376321E-3</v>
      </c>
      <c r="AD621" s="4">
        <v>7.7201216583485466E-3</v>
      </c>
      <c r="AE621" s="5" t="s">
        <v>9</v>
      </c>
      <c r="AF621" s="26">
        <v>-3.5932438947923863E-3</v>
      </c>
      <c r="AG621" s="25" t="s">
        <v>44</v>
      </c>
      <c r="AH621" s="24">
        <v>1</v>
      </c>
      <c r="AI621" s="23">
        <v>15</v>
      </c>
    </row>
    <row r="622" spans="22:44" s="10" customFormat="1" hidden="1" x14ac:dyDescent="0.2">
      <c r="V622" s="17" t="s">
        <v>14</v>
      </c>
      <c r="W622" s="17" t="s">
        <v>49</v>
      </c>
      <c r="X622" s="2">
        <v>201206</v>
      </c>
      <c r="Y622" s="22">
        <v>276980</v>
      </c>
      <c r="Z622" s="22">
        <v>3341</v>
      </c>
      <c r="AA622" s="3">
        <v>1.2062242761210196E-2</v>
      </c>
      <c r="AB622" s="4">
        <v>7.0314526097205315E-3</v>
      </c>
      <c r="AC622" s="4">
        <v>6.0171255701506141E-3</v>
      </c>
      <c r="AD622" s="4">
        <v>8.045779649290449E-3</v>
      </c>
      <c r="AE622" s="5" t="s">
        <v>9</v>
      </c>
      <c r="AF622" s="26">
        <v>-5.0307901514896648E-3</v>
      </c>
      <c r="AG622" s="25" t="s">
        <v>44</v>
      </c>
      <c r="AH622" s="24">
        <v>1</v>
      </c>
      <c r="AI622" s="23">
        <v>16</v>
      </c>
    </row>
    <row r="623" spans="22:44" s="10" customFormat="1" hidden="1" x14ac:dyDescent="0.2">
      <c r="V623" s="17" t="s">
        <v>14</v>
      </c>
      <c r="W623" s="17" t="s">
        <v>49</v>
      </c>
      <c r="X623" s="2">
        <v>201209</v>
      </c>
      <c r="Y623" s="22">
        <v>285064</v>
      </c>
      <c r="Z623" s="22">
        <v>3332</v>
      </c>
      <c r="AA623" s="3">
        <v>1.1688603261022086E-2</v>
      </c>
      <c r="AB623" s="4">
        <v>8.1923206213762052E-3</v>
      </c>
      <c r="AC623" s="4">
        <v>7.0421905858094229E-3</v>
      </c>
      <c r="AD623" s="4">
        <v>9.3424506569429883E-3</v>
      </c>
      <c r="AE623" s="5" t="s">
        <v>9</v>
      </c>
      <c r="AF623" s="26">
        <v>-3.4962826396458813E-3</v>
      </c>
      <c r="AG623" s="25" t="s">
        <v>44</v>
      </c>
      <c r="AH623" s="24">
        <v>1</v>
      </c>
      <c r="AI623" s="23">
        <v>17</v>
      </c>
    </row>
    <row r="624" spans="22:44" s="10" customFormat="1" hidden="1" x14ac:dyDescent="0.2">
      <c r="V624" s="17" t="s">
        <v>14</v>
      </c>
      <c r="W624" s="17" t="s">
        <v>49</v>
      </c>
      <c r="X624" s="2">
        <v>201212</v>
      </c>
      <c r="Y624" s="22">
        <v>292441</v>
      </c>
      <c r="Z624" s="22">
        <v>3114</v>
      </c>
      <c r="AA624" s="3">
        <v>1.0648301708720734E-2</v>
      </c>
      <c r="AB624" s="4">
        <v>9.7968115287777099E-3</v>
      </c>
      <c r="AC624" s="4">
        <v>8.4601589141144028E-3</v>
      </c>
      <c r="AD624" s="4">
        <v>1.1133464143441019E-2</v>
      </c>
      <c r="AE624" s="5" t="s">
        <v>12</v>
      </c>
      <c r="AF624" s="26">
        <v>-8.5149017994302391E-4</v>
      </c>
      <c r="AG624" s="25" t="s">
        <v>44</v>
      </c>
      <c r="AH624" s="24">
        <v>1</v>
      </c>
      <c r="AI624" s="23">
        <v>18</v>
      </c>
    </row>
    <row r="625" spans="22:42" s="10" customFormat="1" hidden="1" x14ac:dyDescent="0.2">
      <c r="V625" s="17" t="s">
        <v>14</v>
      </c>
      <c r="W625" s="17" t="s">
        <v>49</v>
      </c>
      <c r="X625" s="2">
        <v>201303</v>
      </c>
      <c r="Y625" s="22">
        <v>305951</v>
      </c>
      <c r="Z625" s="22">
        <v>2932</v>
      </c>
      <c r="AA625" s="3">
        <v>9.5832339165421911E-3</v>
      </c>
      <c r="AB625" s="4">
        <v>1.0677001166419214E-2</v>
      </c>
      <c r="AC625" s="4">
        <v>9.2451212521656688E-3</v>
      </c>
      <c r="AD625" s="4">
        <v>1.210888108067276E-2</v>
      </c>
      <c r="AE625" s="5" t="s">
        <v>12</v>
      </c>
      <c r="AF625" s="26">
        <v>1.0937672498770225E-3</v>
      </c>
      <c r="AG625" s="25" t="s">
        <v>44</v>
      </c>
      <c r="AH625" s="24">
        <v>1</v>
      </c>
      <c r="AI625" s="23">
        <v>19</v>
      </c>
    </row>
    <row r="626" spans="22:42" s="10" customFormat="1" hidden="1" x14ac:dyDescent="0.2">
      <c r="V626" s="17" t="s">
        <v>14</v>
      </c>
      <c r="W626" s="17" t="s">
        <v>49</v>
      </c>
      <c r="X626" s="2">
        <v>201306</v>
      </c>
      <c r="Y626" s="22">
        <v>312246</v>
      </c>
      <c r="Z626" s="22">
        <v>2518</v>
      </c>
      <c r="AA626" s="3">
        <v>8.0641545448140242E-3</v>
      </c>
      <c r="AB626" s="4">
        <v>1.1153571039040957E-2</v>
      </c>
      <c r="AC626" s="4">
        <v>9.6698551407911285E-3</v>
      </c>
      <c r="AD626" s="4">
        <v>1.2637286937290786E-2</v>
      </c>
      <c r="AE626" s="5" t="s">
        <v>9</v>
      </c>
      <c r="AF626" s="26">
        <v>3.089416494226933E-3</v>
      </c>
      <c r="AG626" s="25" t="s">
        <v>44</v>
      </c>
      <c r="AH626" s="24">
        <v>1</v>
      </c>
      <c r="AI626" s="23">
        <v>20</v>
      </c>
    </row>
    <row r="627" spans="22:42" s="10" customFormat="1" hidden="1" x14ac:dyDescent="0.2">
      <c r="V627" s="17" t="s">
        <v>14</v>
      </c>
      <c r="W627" s="17" t="s">
        <v>49</v>
      </c>
      <c r="X627" s="2">
        <v>201309</v>
      </c>
      <c r="Y627" s="22">
        <v>320291</v>
      </c>
      <c r="Z627" s="22">
        <v>2174</v>
      </c>
      <c r="AA627" s="3">
        <v>6.7875775466684982E-3</v>
      </c>
      <c r="AB627" s="4">
        <v>1.0876314688683759E-2</v>
      </c>
      <c r="AC627" s="4">
        <v>9.4294786059321688E-3</v>
      </c>
      <c r="AD627" s="4">
        <v>1.2323150771435351E-2</v>
      </c>
      <c r="AE627" s="5" t="s">
        <v>9</v>
      </c>
      <c r="AF627" s="26">
        <v>4.0887371420152609E-3</v>
      </c>
      <c r="AG627" s="25" t="s">
        <v>44</v>
      </c>
      <c r="AH627" s="24">
        <v>1</v>
      </c>
      <c r="AI627" s="23">
        <v>21</v>
      </c>
    </row>
    <row r="628" spans="22:42" s="10" customFormat="1" hidden="1" x14ac:dyDescent="0.2">
      <c r="V628" s="17" t="s">
        <v>14</v>
      </c>
      <c r="W628" s="17" t="s">
        <v>49</v>
      </c>
      <c r="X628" s="2">
        <v>201312</v>
      </c>
      <c r="Y628" s="22">
        <v>332129</v>
      </c>
      <c r="Z628" s="22">
        <v>2012</v>
      </c>
      <c r="AA628" s="3">
        <v>6.0578871462594356E-3</v>
      </c>
      <c r="AB628" s="4">
        <v>9.510453256169376E-3</v>
      </c>
      <c r="AC628" s="4">
        <v>8.2293271420985515E-3</v>
      </c>
      <c r="AD628" s="4">
        <v>1.0791579370240202E-2</v>
      </c>
      <c r="AE628" s="5" t="s">
        <v>9</v>
      </c>
      <c r="AF628" s="26">
        <v>3.4525661099099403E-3</v>
      </c>
      <c r="AG628" s="25" t="s">
        <v>44</v>
      </c>
      <c r="AH628" s="24">
        <v>1</v>
      </c>
      <c r="AI628" s="23">
        <v>22</v>
      </c>
    </row>
    <row r="629" spans="22:42" s="10" customFormat="1" hidden="1" x14ac:dyDescent="0.2">
      <c r="V629" s="17" t="s">
        <v>13</v>
      </c>
      <c r="W629" s="17" t="s">
        <v>49</v>
      </c>
      <c r="X629" s="2">
        <v>201403</v>
      </c>
      <c r="Y629" s="22">
        <v>342448</v>
      </c>
      <c r="Z629" s="22">
        <v>1956</v>
      </c>
      <c r="AA629" s="3">
        <v>5.7118161005466524E-3</v>
      </c>
      <c r="AB629" s="4">
        <v>8.5681144955800648E-3</v>
      </c>
      <c r="AC629" s="4">
        <v>7.4026114219160879E-3</v>
      </c>
      <c r="AD629" s="4">
        <v>9.7336175692440442E-3</v>
      </c>
      <c r="AE629" s="5" t="s">
        <v>9</v>
      </c>
      <c r="AF629" s="26">
        <v>2.8562983950334124E-3</v>
      </c>
      <c r="AG629" s="25" t="s">
        <v>44</v>
      </c>
      <c r="AH629" s="24">
        <v>1</v>
      </c>
      <c r="AI629" s="23">
        <v>23</v>
      </c>
    </row>
    <row r="630" spans="22:42" s="10" customFormat="1" hidden="1" x14ac:dyDescent="0.2">
      <c r="V630" s="17" t="s">
        <v>13</v>
      </c>
      <c r="W630" s="17" t="s">
        <v>49</v>
      </c>
      <c r="X630" s="2">
        <v>201406</v>
      </c>
      <c r="Y630" s="22">
        <v>353694</v>
      </c>
      <c r="Z630" s="22">
        <v>1835</v>
      </c>
      <c r="AA630" s="3">
        <v>5.1881004484102076E-3</v>
      </c>
      <c r="AB630" s="4">
        <v>7.3891097743263006E-3</v>
      </c>
      <c r="AC630" s="4">
        <v>6.3679579790823582E-3</v>
      </c>
      <c r="AD630" s="4">
        <v>8.4102615695702439E-3</v>
      </c>
      <c r="AE630" s="5" t="s">
        <v>9</v>
      </c>
      <c r="AF630" s="26">
        <v>2.201009325916093E-3</v>
      </c>
      <c r="AG630" s="25" t="s">
        <v>44</v>
      </c>
      <c r="AH630" s="24">
        <v>1</v>
      </c>
      <c r="AI630" s="23">
        <v>24</v>
      </c>
    </row>
    <row r="631" spans="22:42" s="10" customFormat="1" hidden="1" x14ac:dyDescent="0.2">
      <c r="V631" s="17" t="s">
        <v>13</v>
      </c>
      <c r="W631" s="17" t="s">
        <v>49</v>
      </c>
      <c r="X631" s="2">
        <v>201409</v>
      </c>
      <c r="Y631" s="22">
        <v>363469</v>
      </c>
      <c r="Z631" s="22">
        <v>1777</v>
      </c>
      <c r="AA631" s="3">
        <v>4.8890001623247102E-3</v>
      </c>
      <c r="AB631" s="4">
        <v>6.3603525988068458E-3</v>
      </c>
      <c r="AC631" s="4">
        <v>5.465871553040378E-3</v>
      </c>
      <c r="AD631" s="4">
        <v>7.2548336445733136E-3</v>
      </c>
      <c r="AE631" s="5" t="s">
        <v>9</v>
      </c>
      <c r="AF631" s="26">
        <v>1.4713524364821356E-3</v>
      </c>
      <c r="AG631" s="25" t="s">
        <v>44</v>
      </c>
      <c r="AH631" s="24">
        <v>1</v>
      </c>
      <c r="AI631" s="23">
        <v>25</v>
      </c>
    </row>
    <row r="632" spans="22:42" s="10" customFormat="1" hidden="1" x14ac:dyDescent="0.2">
      <c r="V632" s="17" t="s">
        <v>13</v>
      </c>
      <c r="W632" s="17" t="s">
        <v>49</v>
      </c>
      <c r="X632" s="2">
        <v>201412</v>
      </c>
      <c r="Y632" s="22">
        <v>374559</v>
      </c>
      <c r="Z632" s="22">
        <v>1757</v>
      </c>
      <c r="AA632" s="3">
        <v>4.6908497726659889E-3</v>
      </c>
      <c r="AB632" s="4">
        <v>5.7747696537940813E-3</v>
      </c>
      <c r="AC632" s="4">
        <v>4.9546329666034956E-3</v>
      </c>
      <c r="AD632" s="4">
        <v>6.5949063409846678E-3</v>
      </c>
      <c r="AE632" s="5" t="s">
        <v>9</v>
      </c>
      <c r="AF632" s="21">
        <v>1.0839198811280924E-3</v>
      </c>
      <c r="AG632" s="20" t="s">
        <v>44</v>
      </c>
      <c r="AH632" s="19">
        <v>1</v>
      </c>
      <c r="AI632" s="18">
        <v>26</v>
      </c>
    </row>
    <row r="633" spans="22:42" s="10" customFormat="1" hidden="1" x14ac:dyDescent="0.2">
      <c r="V633" s="17"/>
      <c r="W633" s="17" t="s">
        <v>49</v>
      </c>
      <c r="X633" s="16" t="s">
        <v>10</v>
      </c>
      <c r="Y633" s="15">
        <v>7791632</v>
      </c>
      <c r="Z633" s="15">
        <v>75491</v>
      </c>
      <c r="AA633" s="14">
        <v>9.6887275990447195E-3</v>
      </c>
      <c r="AB633" s="13">
        <v>1.4936905817822175E-2</v>
      </c>
      <c r="AC633" s="13">
        <v>1.335804335865038E-2</v>
      </c>
      <c r="AD633" s="13">
        <v>1.651576827699397E-2</v>
      </c>
      <c r="AE633" s="9" t="s">
        <v>9</v>
      </c>
      <c r="AF633" s="12"/>
    </row>
    <row r="634" spans="22:42" s="10" customFormat="1" hidden="1" x14ac:dyDescent="0.2">
      <c r="V634" s="31" t="s">
        <v>35</v>
      </c>
      <c r="W634" s="31" t="s">
        <v>34</v>
      </c>
      <c r="X634" s="44" t="s">
        <v>48</v>
      </c>
      <c r="Y634" s="43"/>
      <c r="Z634" s="43"/>
      <c r="AA634" s="43"/>
      <c r="AB634" s="43"/>
      <c r="AC634" s="42" t="s">
        <v>33</v>
      </c>
      <c r="AD634" s="42"/>
      <c r="AE634" s="42"/>
    </row>
    <row r="635" spans="22:42" s="10" customFormat="1" ht="25.5" hidden="1" x14ac:dyDescent="0.2">
      <c r="V635" s="17"/>
      <c r="W635" s="17" t="s">
        <v>48</v>
      </c>
      <c r="X635" s="31" t="s">
        <v>0</v>
      </c>
      <c r="Y635" s="31" t="s">
        <v>1</v>
      </c>
      <c r="Z635" s="31" t="s">
        <v>2</v>
      </c>
      <c r="AA635" s="31" t="s">
        <v>3</v>
      </c>
      <c r="AB635" s="31" t="s">
        <v>4</v>
      </c>
      <c r="AC635" s="31" t="s">
        <v>5</v>
      </c>
      <c r="AD635" s="31" t="s">
        <v>6</v>
      </c>
      <c r="AE635" s="41" t="s">
        <v>7</v>
      </c>
      <c r="AF635" s="31" t="s">
        <v>32</v>
      </c>
      <c r="AG635" s="47" t="s">
        <v>38</v>
      </c>
      <c r="AH635" s="46"/>
      <c r="AI635" s="45"/>
      <c r="AP635" s="40"/>
    </row>
    <row r="636" spans="22:42" s="10" customFormat="1" hidden="1" x14ac:dyDescent="0.2">
      <c r="V636" s="17" t="s">
        <v>14</v>
      </c>
      <c r="W636" s="17" t="s">
        <v>48</v>
      </c>
      <c r="X636" s="2">
        <v>200809</v>
      </c>
      <c r="Y636" s="22">
        <v>5705</v>
      </c>
      <c r="Z636" s="22">
        <v>1626</v>
      </c>
      <c r="AA636" s="3">
        <v>0.28501314636283959</v>
      </c>
      <c r="AB636" s="4">
        <v>0.55281793613539976</v>
      </c>
      <c r="AC636" s="4">
        <v>0.48463424710205655</v>
      </c>
      <c r="AD636" s="4">
        <v>0.62100162516874302</v>
      </c>
      <c r="AE636" s="5" t="s">
        <v>9</v>
      </c>
      <c r="AF636" s="39">
        <v>0.26780478977256017</v>
      </c>
      <c r="AG636" s="25" t="s">
        <v>42</v>
      </c>
      <c r="AH636" s="24">
        <v>27</v>
      </c>
      <c r="AI636" s="23">
        <v>27</v>
      </c>
      <c r="AK636" s="35" t="s">
        <v>31</v>
      </c>
    </row>
    <row r="637" spans="22:42" s="10" customFormat="1" hidden="1" x14ac:dyDescent="0.2">
      <c r="V637" s="17" t="s">
        <v>14</v>
      </c>
      <c r="W637" s="17" t="s">
        <v>48</v>
      </c>
      <c r="X637" s="2">
        <v>200812</v>
      </c>
      <c r="Y637" s="22">
        <v>3494</v>
      </c>
      <c r="Z637" s="22">
        <v>1418</v>
      </c>
      <c r="AA637" s="3">
        <v>0.40583858042358328</v>
      </c>
      <c r="AB637" s="4">
        <v>0.3296766835235071</v>
      </c>
      <c r="AC637" s="4">
        <v>0.28112164245689458</v>
      </c>
      <c r="AD637" s="4">
        <v>0.37823172459011967</v>
      </c>
      <c r="AE637" s="5" t="s">
        <v>9</v>
      </c>
      <c r="AF637" s="26">
        <v>-7.6161896900076187E-2</v>
      </c>
      <c r="AG637" s="25" t="s">
        <v>42</v>
      </c>
      <c r="AH637" s="24">
        <v>27</v>
      </c>
      <c r="AI637" s="23">
        <v>28</v>
      </c>
      <c r="AL637" s="34" t="s">
        <v>23</v>
      </c>
      <c r="AM637" s="33"/>
      <c r="AN637" s="32">
        <v>0.05</v>
      </c>
    </row>
    <row r="638" spans="22:42" s="10" customFormat="1" hidden="1" x14ac:dyDescent="0.2">
      <c r="V638" s="17" t="s">
        <v>14</v>
      </c>
      <c r="W638" s="17" t="s">
        <v>48</v>
      </c>
      <c r="X638" s="2">
        <v>200903</v>
      </c>
      <c r="Y638" s="22">
        <v>2485</v>
      </c>
      <c r="Z638" s="22">
        <v>1125</v>
      </c>
      <c r="AA638" s="3">
        <v>0.45271629778672035</v>
      </c>
      <c r="AB638" s="4">
        <v>0.31804188788149657</v>
      </c>
      <c r="AC638" s="4">
        <v>0.26792695868099281</v>
      </c>
      <c r="AD638" s="4">
        <v>0.36815681708200032</v>
      </c>
      <c r="AE638" s="5" t="s">
        <v>9</v>
      </c>
      <c r="AF638" s="26">
        <v>-0.13467440990522378</v>
      </c>
      <c r="AG638" s="25" t="s">
        <v>42</v>
      </c>
      <c r="AH638" s="24">
        <v>27</v>
      </c>
      <c r="AI638" s="23">
        <v>29</v>
      </c>
      <c r="AL638" s="31" t="s">
        <v>30</v>
      </c>
      <c r="AM638" s="31" t="s">
        <v>29</v>
      </c>
      <c r="AN638" s="31" t="s">
        <v>28</v>
      </c>
      <c r="AO638" s="31" t="s">
        <v>27</v>
      </c>
    </row>
    <row r="639" spans="22:42" s="10" customFormat="1" hidden="1" x14ac:dyDescent="0.2">
      <c r="V639" s="17" t="s">
        <v>14</v>
      </c>
      <c r="W639" s="17" t="s">
        <v>48</v>
      </c>
      <c r="X639" s="2">
        <v>200906</v>
      </c>
      <c r="Y639" s="22">
        <v>2039</v>
      </c>
      <c r="Z639" s="22">
        <v>951</v>
      </c>
      <c r="AA639" s="3">
        <v>0.46640510053948014</v>
      </c>
      <c r="AB639" s="4">
        <v>0.32376904704454024</v>
      </c>
      <c r="AC639" s="4">
        <v>0.27108238827390074</v>
      </c>
      <c r="AD639" s="4">
        <v>0.37645570581517973</v>
      </c>
      <c r="AE639" s="5" t="s">
        <v>9</v>
      </c>
      <c r="AF639" s="26">
        <v>-0.14263605349493991</v>
      </c>
      <c r="AG639" s="25" t="s">
        <v>42</v>
      </c>
      <c r="AH639" s="24">
        <v>27</v>
      </c>
      <c r="AI639" s="23">
        <v>30</v>
      </c>
      <c r="AK639" s="30" t="s">
        <v>15</v>
      </c>
      <c r="AL639" s="37">
        <v>4</v>
      </c>
      <c r="AM639" s="38">
        <v>2</v>
      </c>
      <c r="AN639" s="37">
        <v>0</v>
      </c>
      <c r="AO639" s="36" t="s">
        <v>26</v>
      </c>
    </row>
    <row r="640" spans="22:42" s="10" customFormat="1" hidden="1" x14ac:dyDescent="0.2">
      <c r="V640" s="17" t="s">
        <v>14</v>
      </c>
      <c r="W640" s="17" t="s">
        <v>48</v>
      </c>
      <c r="X640" s="2">
        <v>200909</v>
      </c>
      <c r="Y640" s="22">
        <v>2130</v>
      </c>
      <c r="Z640" s="22">
        <v>735</v>
      </c>
      <c r="AA640" s="3">
        <v>0.34507042253521125</v>
      </c>
      <c r="AB640" s="4">
        <v>0.32366447097756751</v>
      </c>
      <c r="AC640" s="4">
        <v>0.27142852541948159</v>
      </c>
      <c r="AD640" s="4">
        <v>0.37590041653565343</v>
      </c>
      <c r="AE640" s="5" t="s">
        <v>12</v>
      </c>
      <c r="AF640" s="26">
        <v>-2.1405951557643743E-2</v>
      </c>
      <c r="AG640" s="25" t="s">
        <v>42</v>
      </c>
      <c r="AH640" s="24">
        <v>27</v>
      </c>
      <c r="AI640" s="23">
        <v>31</v>
      </c>
      <c r="AK640" s="30" t="s">
        <v>14</v>
      </c>
      <c r="AL640" s="37">
        <v>22</v>
      </c>
      <c r="AM640" s="38">
        <v>5</v>
      </c>
      <c r="AN640" s="37">
        <v>18</v>
      </c>
      <c r="AO640" s="36" t="s">
        <v>25</v>
      </c>
    </row>
    <row r="641" spans="22:44" s="10" customFormat="1" hidden="1" x14ac:dyDescent="0.2">
      <c r="V641" s="17" t="s">
        <v>14</v>
      </c>
      <c r="W641" s="17" t="s">
        <v>48</v>
      </c>
      <c r="X641" s="2">
        <v>200912</v>
      </c>
      <c r="Y641" s="22">
        <v>2041</v>
      </c>
      <c r="Z641" s="22">
        <v>550</v>
      </c>
      <c r="AA641" s="3">
        <v>0.26947574718275358</v>
      </c>
      <c r="AB641" s="4">
        <v>0.32899127403150624</v>
      </c>
      <c r="AC641" s="4">
        <v>0.27570845398503402</v>
      </c>
      <c r="AD641" s="4">
        <v>0.38227409407797852</v>
      </c>
      <c r="AE641" s="5" t="s">
        <v>9</v>
      </c>
      <c r="AF641" s="26">
        <v>5.9515526848752665E-2</v>
      </c>
      <c r="AG641" s="25" t="s">
        <v>42</v>
      </c>
      <c r="AH641" s="24">
        <v>27</v>
      </c>
      <c r="AI641" s="23">
        <v>32</v>
      </c>
    </row>
    <row r="642" spans="22:44" s="10" customFormat="1" hidden="1" x14ac:dyDescent="0.2">
      <c r="V642" s="17" t="s">
        <v>14</v>
      </c>
      <c r="W642" s="17" t="s">
        <v>48</v>
      </c>
      <c r="X642" s="2">
        <v>201003</v>
      </c>
      <c r="Y642" s="22">
        <v>1908</v>
      </c>
      <c r="Z642" s="22">
        <v>454</v>
      </c>
      <c r="AA642" s="3">
        <v>0.23794549266247381</v>
      </c>
      <c r="AB642" s="4">
        <v>0.30167417033643018</v>
      </c>
      <c r="AC642" s="4">
        <v>0.25091197969024753</v>
      </c>
      <c r="AD642" s="4">
        <v>0.35243636098261288</v>
      </c>
      <c r="AE642" s="5" t="s">
        <v>9</v>
      </c>
      <c r="AF642" s="26">
        <v>6.3728677673956374E-2</v>
      </c>
      <c r="AG642" s="25" t="s">
        <v>42</v>
      </c>
      <c r="AH642" s="24">
        <v>27</v>
      </c>
      <c r="AI642" s="23">
        <v>33</v>
      </c>
    </row>
    <row r="643" spans="22:44" s="10" customFormat="1" hidden="1" x14ac:dyDescent="0.2">
      <c r="V643" s="17" t="s">
        <v>14</v>
      </c>
      <c r="W643" s="17" t="s">
        <v>48</v>
      </c>
      <c r="X643" s="2">
        <v>201006</v>
      </c>
      <c r="Y643" s="22">
        <v>1661</v>
      </c>
      <c r="Z643" s="22">
        <v>371</v>
      </c>
      <c r="AA643" s="3">
        <v>0.22335942203491874</v>
      </c>
      <c r="AB643" s="4">
        <v>0.26542281578180216</v>
      </c>
      <c r="AC643" s="4">
        <v>0.21764559028109287</v>
      </c>
      <c r="AD643" s="4">
        <v>0.3132000412825115</v>
      </c>
      <c r="AE643" s="5" t="s">
        <v>12</v>
      </c>
      <c r="AF643" s="26">
        <v>4.2063393746883421E-2</v>
      </c>
      <c r="AG643" s="25" t="s">
        <v>42</v>
      </c>
      <c r="AH643" s="24">
        <v>27</v>
      </c>
      <c r="AI643" s="23">
        <v>34</v>
      </c>
      <c r="AK643" s="35" t="s">
        <v>24</v>
      </c>
      <c r="AL643" s="34" t="s">
        <v>23</v>
      </c>
      <c r="AM643" s="33"/>
      <c r="AN643" s="32">
        <v>0.05</v>
      </c>
    </row>
    <row r="644" spans="22:44" s="10" customFormat="1" hidden="1" x14ac:dyDescent="0.2">
      <c r="V644" s="17" t="s">
        <v>14</v>
      </c>
      <c r="W644" s="17" t="s">
        <v>48</v>
      </c>
      <c r="X644" s="2">
        <v>201009</v>
      </c>
      <c r="Y644" s="22">
        <v>1075</v>
      </c>
      <c r="Z644" s="22">
        <v>339</v>
      </c>
      <c r="AA644" s="3">
        <v>0.31534883720930235</v>
      </c>
      <c r="AB644" s="4">
        <v>0.21000628663951293</v>
      </c>
      <c r="AC644" s="4">
        <v>0.16465717967682059</v>
      </c>
      <c r="AD644" s="4">
        <v>0.25535539360220527</v>
      </c>
      <c r="AE644" s="5" t="s">
        <v>9</v>
      </c>
      <c r="AF644" s="26">
        <v>-0.10534255056978942</v>
      </c>
      <c r="AG644" s="25" t="s">
        <v>42</v>
      </c>
      <c r="AH644" s="24">
        <v>27</v>
      </c>
      <c r="AI644" s="23">
        <v>35</v>
      </c>
      <c r="AL644" s="31" t="s">
        <v>22</v>
      </c>
      <c r="AM644" s="31" t="s">
        <v>21</v>
      </c>
      <c r="AN644" s="31" t="s">
        <v>20</v>
      </c>
      <c r="AO644" s="31" t="s">
        <v>19</v>
      </c>
      <c r="AP644" s="31" t="s">
        <v>18</v>
      </c>
      <c r="AQ644" s="31" t="s">
        <v>17</v>
      </c>
      <c r="AR644" s="31" t="s">
        <v>16</v>
      </c>
    </row>
    <row r="645" spans="22:44" s="10" customFormat="1" ht="15" hidden="1" x14ac:dyDescent="0.25">
      <c r="V645" s="17" t="s">
        <v>14</v>
      </c>
      <c r="W645" s="17" t="s">
        <v>48</v>
      </c>
      <c r="X645" s="2">
        <v>201012</v>
      </c>
      <c r="Y645" s="22">
        <v>1351</v>
      </c>
      <c r="Z645" s="22">
        <v>304</v>
      </c>
      <c r="AA645" s="3">
        <v>0.22501850481125094</v>
      </c>
      <c r="AB645" s="4">
        <v>0.18179050619727732</v>
      </c>
      <c r="AC645" s="4">
        <v>0.14304600291324335</v>
      </c>
      <c r="AD645" s="4">
        <v>0.22053500948131133</v>
      </c>
      <c r="AE645" s="5" t="s">
        <v>9</v>
      </c>
      <c r="AF645" s="26">
        <v>-4.3227998613973612E-2</v>
      </c>
      <c r="AG645" s="25" t="s">
        <v>42</v>
      </c>
      <c r="AH645" s="24">
        <v>27</v>
      </c>
      <c r="AI645" s="23">
        <v>36</v>
      </c>
      <c r="AK645" s="30" t="s">
        <v>15</v>
      </c>
      <c r="AL645" s="29">
        <v>-2.188477633474202E-2</v>
      </c>
      <c r="AM645" s="29">
        <v>1.3222420059892191E-2</v>
      </c>
      <c r="AN645" s="17">
        <v>4</v>
      </c>
      <c r="AO645" s="17">
        <v>0.84645775463311379</v>
      </c>
      <c r="AP645" s="27">
        <v>7.9968612140076903E-2</v>
      </c>
      <c r="AQ645" s="28">
        <v>-3.310252773034418</v>
      </c>
      <c r="AR645" s="27">
        <v>8.0406342531693945E-2</v>
      </c>
    </row>
    <row r="646" spans="22:44" s="10" customFormat="1" ht="15" hidden="1" x14ac:dyDescent="0.25">
      <c r="V646" s="17" t="s">
        <v>14</v>
      </c>
      <c r="W646" s="17" t="s">
        <v>48</v>
      </c>
      <c r="X646" s="2">
        <v>201103</v>
      </c>
      <c r="Y646" s="22">
        <v>1196</v>
      </c>
      <c r="Z646" s="22">
        <v>265</v>
      </c>
      <c r="AA646" s="3">
        <v>0.22157190635451504</v>
      </c>
      <c r="AB646" s="4">
        <v>0.17429379818652746</v>
      </c>
      <c r="AC646" s="4">
        <v>0.13536452819060765</v>
      </c>
      <c r="AD646" s="4">
        <v>0.21322306818244724</v>
      </c>
      <c r="AE646" s="5" t="s">
        <v>9</v>
      </c>
      <c r="AF646" s="26">
        <v>-4.7278108167987581E-2</v>
      </c>
      <c r="AG646" s="25" t="s">
        <v>42</v>
      </c>
      <c r="AH646" s="24">
        <v>27</v>
      </c>
      <c r="AI646" s="23">
        <v>37</v>
      </c>
      <c r="AK646" s="30" t="s">
        <v>14</v>
      </c>
      <c r="AL646" s="29">
        <v>-4.4437134474635286E-2</v>
      </c>
      <c r="AM646" s="29">
        <v>9.1325990147019226E-2</v>
      </c>
      <c r="AN646" s="17">
        <v>22</v>
      </c>
      <c r="AO646" s="17">
        <v>0.14583257213067696</v>
      </c>
      <c r="AP646" s="27">
        <v>7.9466006637191042E-2</v>
      </c>
      <c r="AQ646" s="28">
        <v>-2.2822488486102142</v>
      </c>
      <c r="AR646" s="27">
        <v>3.3557920409241972E-2</v>
      </c>
    </row>
    <row r="647" spans="22:44" s="10" customFormat="1" hidden="1" x14ac:dyDescent="0.2">
      <c r="V647" s="17" t="s">
        <v>14</v>
      </c>
      <c r="W647" s="17" t="s">
        <v>48</v>
      </c>
      <c r="X647" s="2">
        <v>201106</v>
      </c>
      <c r="Y647" s="22">
        <v>1092</v>
      </c>
      <c r="Z647" s="22">
        <v>261</v>
      </c>
      <c r="AA647" s="3">
        <v>0.23901098901098902</v>
      </c>
      <c r="AB647" s="4">
        <v>0.16736765226789893</v>
      </c>
      <c r="AC647" s="4">
        <v>0.12848978805601924</v>
      </c>
      <c r="AD647" s="4">
        <v>0.20624551647977862</v>
      </c>
      <c r="AE647" s="5" t="s">
        <v>9</v>
      </c>
      <c r="AF647" s="26">
        <v>-7.1643336743090091E-2</v>
      </c>
      <c r="AG647" s="25" t="s">
        <v>42</v>
      </c>
      <c r="AH647" s="24">
        <v>27</v>
      </c>
      <c r="AI647" s="23">
        <v>38</v>
      </c>
    </row>
    <row r="648" spans="22:44" s="10" customFormat="1" hidden="1" x14ac:dyDescent="0.2">
      <c r="V648" s="17" t="s">
        <v>14</v>
      </c>
      <c r="W648" s="17" t="s">
        <v>48</v>
      </c>
      <c r="X648" s="2">
        <v>201109</v>
      </c>
      <c r="Y648" s="22">
        <v>1128</v>
      </c>
      <c r="Z648" s="22">
        <v>272</v>
      </c>
      <c r="AA648" s="3">
        <v>0.24113475177304963</v>
      </c>
      <c r="AB648" s="4">
        <v>0.17561676305542173</v>
      </c>
      <c r="AC648" s="4">
        <v>0.13585058147693943</v>
      </c>
      <c r="AD648" s="4">
        <v>0.21538294463390406</v>
      </c>
      <c r="AE648" s="5" t="s">
        <v>9</v>
      </c>
      <c r="AF648" s="26">
        <v>-6.5517988717627901E-2</v>
      </c>
      <c r="AG648" s="25" t="s">
        <v>42</v>
      </c>
      <c r="AH648" s="24">
        <v>27</v>
      </c>
      <c r="AI648" s="23">
        <v>39</v>
      </c>
    </row>
    <row r="649" spans="22:44" s="10" customFormat="1" hidden="1" x14ac:dyDescent="0.2">
      <c r="V649" s="17" t="s">
        <v>14</v>
      </c>
      <c r="W649" s="17" t="s">
        <v>48</v>
      </c>
      <c r="X649" s="2">
        <v>201112</v>
      </c>
      <c r="Y649" s="22">
        <v>1204</v>
      </c>
      <c r="Z649" s="22">
        <v>267</v>
      </c>
      <c r="AA649" s="3">
        <v>0.2217607973421927</v>
      </c>
      <c r="AB649" s="4">
        <v>0.1721177384339958</v>
      </c>
      <c r="AC649" s="4">
        <v>0.1335837675822715</v>
      </c>
      <c r="AD649" s="4">
        <v>0.21065170928572011</v>
      </c>
      <c r="AE649" s="5" t="s">
        <v>9</v>
      </c>
      <c r="AF649" s="26">
        <v>-4.9643058908196896E-2</v>
      </c>
      <c r="AG649" s="25" t="s">
        <v>42</v>
      </c>
      <c r="AH649" s="24">
        <v>27</v>
      </c>
      <c r="AI649" s="23">
        <v>40</v>
      </c>
    </row>
    <row r="650" spans="22:44" s="10" customFormat="1" hidden="1" x14ac:dyDescent="0.2">
      <c r="V650" s="17" t="s">
        <v>14</v>
      </c>
      <c r="W650" s="17" t="s">
        <v>48</v>
      </c>
      <c r="X650" s="2">
        <v>201203</v>
      </c>
      <c r="Y650" s="22">
        <v>1205</v>
      </c>
      <c r="Z650" s="22">
        <v>331</v>
      </c>
      <c r="AA650" s="3">
        <v>0.27468879668049795</v>
      </c>
      <c r="AB650" s="4">
        <v>0.17699203647142472</v>
      </c>
      <c r="AC650" s="4">
        <v>0.13774351882121472</v>
      </c>
      <c r="AD650" s="4">
        <v>0.21624055412163473</v>
      </c>
      <c r="AE650" s="5" t="s">
        <v>9</v>
      </c>
      <c r="AF650" s="26">
        <v>-9.7696760209073225E-2</v>
      </c>
      <c r="AG650" s="25" t="s">
        <v>42</v>
      </c>
      <c r="AH650" s="24">
        <v>27</v>
      </c>
      <c r="AI650" s="23">
        <v>41</v>
      </c>
    </row>
    <row r="651" spans="22:44" s="10" customFormat="1" hidden="1" x14ac:dyDescent="0.2">
      <c r="V651" s="17" t="s">
        <v>14</v>
      </c>
      <c r="W651" s="17" t="s">
        <v>48</v>
      </c>
      <c r="X651" s="2">
        <v>201206</v>
      </c>
      <c r="Y651" s="22">
        <v>1467</v>
      </c>
      <c r="Z651" s="22">
        <v>438</v>
      </c>
      <c r="AA651" s="3">
        <v>0.29856850715746419</v>
      </c>
      <c r="AB651" s="4">
        <v>0.18218930404588488</v>
      </c>
      <c r="AC651" s="4">
        <v>0.14421792843740946</v>
      </c>
      <c r="AD651" s="4">
        <v>0.22016067965436029</v>
      </c>
      <c r="AE651" s="5" t="s">
        <v>9</v>
      </c>
      <c r="AF651" s="26">
        <v>-0.11637920311157932</v>
      </c>
      <c r="AG651" s="25" t="s">
        <v>42</v>
      </c>
      <c r="AH651" s="24">
        <v>27</v>
      </c>
      <c r="AI651" s="23">
        <v>42</v>
      </c>
    </row>
    <row r="652" spans="22:44" s="10" customFormat="1" hidden="1" x14ac:dyDescent="0.2">
      <c r="V652" s="17" t="s">
        <v>14</v>
      </c>
      <c r="W652" s="17" t="s">
        <v>48</v>
      </c>
      <c r="X652" s="2">
        <v>201209</v>
      </c>
      <c r="Y652" s="22">
        <v>1645</v>
      </c>
      <c r="Z652" s="22">
        <v>549</v>
      </c>
      <c r="AA652" s="3">
        <v>0.33373860182370818</v>
      </c>
      <c r="AB652" s="4">
        <v>0.2003558329117246</v>
      </c>
      <c r="AC652" s="4">
        <v>0.16097766426729854</v>
      </c>
      <c r="AD652" s="4">
        <v>0.23973400155615066</v>
      </c>
      <c r="AE652" s="5" t="s">
        <v>9</v>
      </c>
      <c r="AF652" s="26">
        <v>-0.13338276891198358</v>
      </c>
      <c r="AG652" s="25" t="s">
        <v>42</v>
      </c>
      <c r="AH652" s="24">
        <v>27</v>
      </c>
      <c r="AI652" s="23">
        <v>43</v>
      </c>
    </row>
    <row r="653" spans="22:44" s="10" customFormat="1" hidden="1" x14ac:dyDescent="0.2">
      <c r="V653" s="17" t="s">
        <v>14</v>
      </c>
      <c r="W653" s="17" t="s">
        <v>48</v>
      </c>
      <c r="X653" s="2">
        <v>201212</v>
      </c>
      <c r="Y653" s="22">
        <v>1689</v>
      </c>
      <c r="Z653" s="22">
        <v>545</v>
      </c>
      <c r="AA653" s="3">
        <v>0.32267613972764947</v>
      </c>
      <c r="AB653" s="4">
        <v>0.23257838272242379</v>
      </c>
      <c r="AC653" s="4">
        <v>0.18917240474120434</v>
      </c>
      <c r="AD653" s="4">
        <v>0.27598436070364329</v>
      </c>
      <c r="AE653" s="5" t="s">
        <v>9</v>
      </c>
      <c r="AF653" s="26">
        <v>-9.0097757005225682E-2</v>
      </c>
      <c r="AG653" s="25" t="s">
        <v>42</v>
      </c>
      <c r="AH653" s="24">
        <v>27</v>
      </c>
      <c r="AI653" s="23">
        <v>44</v>
      </c>
    </row>
    <row r="654" spans="22:44" s="10" customFormat="1" hidden="1" x14ac:dyDescent="0.2">
      <c r="V654" s="17" t="s">
        <v>14</v>
      </c>
      <c r="W654" s="17" t="s">
        <v>48</v>
      </c>
      <c r="X654" s="2">
        <v>201303</v>
      </c>
      <c r="Y654" s="22">
        <v>1442</v>
      </c>
      <c r="Z654" s="22">
        <v>532</v>
      </c>
      <c r="AA654" s="3">
        <v>0.36893203883495146</v>
      </c>
      <c r="AB654" s="4">
        <v>0.26093312329184537</v>
      </c>
      <c r="AC654" s="4">
        <v>0.21217396481692402</v>
      </c>
      <c r="AD654" s="4">
        <v>0.30969228176676672</v>
      </c>
      <c r="AE654" s="5" t="s">
        <v>9</v>
      </c>
      <c r="AF654" s="26">
        <v>-0.10799891554310609</v>
      </c>
      <c r="AG654" s="25" t="s">
        <v>42</v>
      </c>
      <c r="AH654" s="24">
        <v>27</v>
      </c>
      <c r="AI654" s="23">
        <v>45</v>
      </c>
    </row>
    <row r="655" spans="22:44" s="10" customFormat="1" hidden="1" x14ac:dyDescent="0.2">
      <c r="V655" s="17" t="s">
        <v>14</v>
      </c>
      <c r="W655" s="17" t="s">
        <v>48</v>
      </c>
      <c r="X655" s="2">
        <v>201306</v>
      </c>
      <c r="Y655" s="22">
        <v>1308</v>
      </c>
      <c r="Z655" s="22">
        <v>459</v>
      </c>
      <c r="AA655" s="3">
        <v>0.35091743119266056</v>
      </c>
      <c r="AB655" s="4">
        <v>0.29013947339850704</v>
      </c>
      <c r="AC655" s="4">
        <v>0.23653124443594359</v>
      </c>
      <c r="AD655" s="4">
        <v>0.34374770236107055</v>
      </c>
      <c r="AE655" s="5" t="s">
        <v>9</v>
      </c>
      <c r="AF655" s="26">
        <v>-6.0777957794153514E-2</v>
      </c>
      <c r="AG655" s="25" t="s">
        <v>42</v>
      </c>
      <c r="AH655" s="24">
        <v>27</v>
      </c>
      <c r="AI655" s="23">
        <v>46</v>
      </c>
    </row>
    <row r="656" spans="22:44" s="10" customFormat="1" hidden="1" x14ac:dyDescent="0.2">
      <c r="V656" s="17" t="s">
        <v>14</v>
      </c>
      <c r="W656" s="17" t="s">
        <v>48</v>
      </c>
      <c r="X656" s="2">
        <v>201309</v>
      </c>
      <c r="Y656" s="22">
        <v>1427</v>
      </c>
      <c r="Z656" s="22">
        <v>452</v>
      </c>
      <c r="AA656" s="3">
        <v>0.31674842326559216</v>
      </c>
      <c r="AB656" s="4">
        <v>0.30367077090706279</v>
      </c>
      <c r="AC656" s="4">
        <v>0.2494450961732555</v>
      </c>
      <c r="AD656" s="4">
        <v>0.35789644564087009</v>
      </c>
      <c r="AE656" s="5" t="s">
        <v>12</v>
      </c>
      <c r="AF656" s="26">
        <v>-1.3077652358529368E-2</v>
      </c>
      <c r="AG656" s="25" t="s">
        <v>42</v>
      </c>
      <c r="AH656" s="24">
        <v>27</v>
      </c>
      <c r="AI656" s="23">
        <v>47</v>
      </c>
    </row>
    <row r="657" spans="22:46" s="10" customFormat="1" hidden="1" x14ac:dyDescent="0.2">
      <c r="V657" s="17" t="s">
        <v>14</v>
      </c>
      <c r="W657" s="17" t="s">
        <v>48</v>
      </c>
      <c r="X657" s="2">
        <v>201312</v>
      </c>
      <c r="Y657" s="22">
        <v>1276</v>
      </c>
      <c r="Z657" s="22">
        <v>420</v>
      </c>
      <c r="AA657" s="3">
        <v>0.32915360501567398</v>
      </c>
      <c r="AB657" s="4">
        <v>0.29536662704374489</v>
      </c>
      <c r="AC657" s="4">
        <v>0.24079856839851901</v>
      </c>
      <c r="AD657" s="4">
        <v>0.34993468568897079</v>
      </c>
      <c r="AE657" s="5" t="s">
        <v>12</v>
      </c>
      <c r="AF657" s="26">
        <v>-3.3786977971929089E-2</v>
      </c>
      <c r="AG657" s="25" t="s">
        <v>42</v>
      </c>
      <c r="AH657" s="24">
        <v>27</v>
      </c>
      <c r="AI657" s="23">
        <v>48</v>
      </c>
    </row>
    <row r="658" spans="22:46" s="10" customFormat="1" hidden="1" x14ac:dyDescent="0.2">
      <c r="V658" s="17" t="s">
        <v>13</v>
      </c>
      <c r="W658" s="17" t="s">
        <v>48</v>
      </c>
      <c r="X658" s="2">
        <v>201403</v>
      </c>
      <c r="Y658" s="22">
        <v>1119</v>
      </c>
      <c r="Z658" s="22">
        <v>345</v>
      </c>
      <c r="AA658" s="3">
        <v>0.30831099195710454</v>
      </c>
      <c r="AB658" s="4">
        <v>0.29262290141748082</v>
      </c>
      <c r="AC658" s="4">
        <v>0.23670352353169674</v>
      </c>
      <c r="AD658" s="4">
        <v>0.34854227930326492</v>
      </c>
      <c r="AE658" s="5" t="s">
        <v>12</v>
      </c>
      <c r="AF658" s="26">
        <v>-1.5688090539623722E-2</v>
      </c>
      <c r="AG658" s="25" t="s">
        <v>42</v>
      </c>
      <c r="AH658" s="24">
        <v>27</v>
      </c>
      <c r="AI658" s="23">
        <v>49</v>
      </c>
    </row>
    <row r="659" spans="22:46" s="10" customFormat="1" hidden="1" x14ac:dyDescent="0.2">
      <c r="V659" s="17" t="s">
        <v>13</v>
      </c>
      <c r="W659" s="17" t="s">
        <v>48</v>
      </c>
      <c r="X659" s="2">
        <v>201406</v>
      </c>
      <c r="Y659" s="22">
        <v>1171</v>
      </c>
      <c r="Z659" s="22">
        <v>323</v>
      </c>
      <c r="AA659" s="3">
        <v>0.27583262169086253</v>
      </c>
      <c r="AB659" s="4">
        <v>0.26960088337820615</v>
      </c>
      <c r="AC659" s="4">
        <v>0.2172246067879576</v>
      </c>
      <c r="AD659" s="4">
        <v>0.32197715996845477</v>
      </c>
      <c r="AE659" s="5" t="s">
        <v>12</v>
      </c>
      <c r="AF659" s="26">
        <v>-6.2317383126563874E-3</v>
      </c>
      <c r="AG659" s="25" t="s">
        <v>42</v>
      </c>
      <c r="AH659" s="24">
        <v>27</v>
      </c>
      <c r="AI659" s="23">
        <v>50</v>
      </c>
    </row>
    <row r="660" spans="22:46" s="10" customFormat="1" hidden="1" x14ac:dyDescent="0.2">
      <c r="V660" s="17" t="s">
        <v>13</v>
      </c>
      <c r="W660" s="17" t="s">
        <v>48</v>
      </c>
      <c r="X660" s="2">
        <v>201409</v>
      </c>
      <c r="Y660" s="22">
        <v>1157</v>
      </c>
      <c r="Z660" s="22">
        <v>322</v>
      </c>
      <c r="AA660" s="3">
        <v>0.27830596369922211</v>
      </c>
      <c r="AB660" s="4">
        <v>0.24440649815020202</v>
      </c>
      <c r="AC660" s="4">
        <v>0.19520406649721606</v>
      </c>
      <c r="AD660" s="4">
        <v>0.29360892980318803</v>
      </c>
      <c r="AE660" s="5" t="s">
        <v>12</v>
      </c>
      <c r="AF660" s="26">
        <v>-3.3899465549020097E-2</v>
      </c>
      <c r="AG660" s="25" t="s">
        <v>42</v>
      </c>
      <c r="AH660" s="24">
        <v>27</v>
      </c>
      <c r="AI660" s="23">
        <v>51</v>
      </c>
    </row>
    <row r="661" spans="22:46" s="10" customFormat="1" hidden="1" x14ac:dyDescent="0.2">
      <c r="V661" s="17" t="s">
        <v>13</v>
      </c>
      <c r="W661" s="17" t="s">
        <v>48</v>
      </c>
      <c r="X661" s="2">
        <v>201412</v>
      </c>
      <c r="Y661" s="22">
        <v>1042</v>
      </c>
      <c r="Z661" s="22">
        <v>265</v>
      </c>
      <c r="AA661" s="3">
        <v>0.2543186180422265</v>
      </c>
      <c r="AB661" s="4">
        <v>0.22259880710455862</v>
      </c>
      <c r="AC661" s="4">
        <v>0.17508096766931192</v>
      </c>
      <c r="AD661" s="4">
        <v>0.27011664653980533</v>
      </c>
      <c r="AE661" s="5" t="s">
        <v>12</v>
      </c>
      <c r="AF661" s="21">
        <v>-3.1719810937667875E-2</v>
      </c>
      <c r="AG661" s="20" t="s">
        <v>42</v>
      </c>
      <c r="AH661" s="19">
        <v>27</v>
      </c>
      <c r="AI661" s="18">
        <v>52</v>
      </c>
    </row>
    <row r="662" spans="22:46" s="10" customFormat="1" hidden="1" x14ac:dyDescent="0.2">
      <c r="V662" s="17"/>
      <c r="W662" s="17" t="s">
        <v>48</v>
      </c>
      <c r="X662" s="16" t="s">
        <v>10</v>
      </c>
      <c r="Y662" s="15">
        <v>44457</v>
      </c>
      <c r="Z662" s="15">
        <v>13919</v>
      </c>
      <c r="AA662" s="14">
        <v>0.31308905234271317</v>
      </c>
      <c r="AB662" s="13">
        <v>0.26853054667096898</v>
      </c>
      <c r="AC662" s="13">
        <v>0.23755772210752921</v>
      </c>
      <c r="AD662" s="13">
        <v>0.29950337123440879</v>
      </c>
      <c r="AE662" s="9" t="s">
        <v>9</v>
      </c>
      <c r="AF662" s="12"/>
    </row>
    <row r="663" spans="22:46" s="10" customFormat="1" hidden="1" x14ac:dyDescent="0.2">
      <c r="V663" s="31" t="s">
        <v>35</v>
      </c>
      <c r="W663" s="31" t="s">
        <v>34</v>
      </c>
      <c r="X663" s="44" t="s">
        <v>47</v>
      </c>
      <c r="Y663" s="43"/>
      <c r="Z663" s="43"/>
      <c r="AA663" s="43"/>
      <c r="AB663" s="43"/>
      <c r="AC663" s="42" t="s">
        <v>33</v>
      </c>
      <c r="AD663" s="42"/>
      <c r="AE663" s="42"/>
      <c r="AF663" s="12"/>
      <c r="AG663" s="12"/>
      <c r="AH663" s="12"/>
      <c r="AI663" s="12"/>
      <c r="AJ663" s="12"/>
      <c r="AK663" s="12"/>
      <c r="AL663" s="12"/>
      <c r="AM663" s="12"/>
      <c r="AN663" s="12"/>
      <c r="AO663" s="12"/>
      <c r="AP663" s="12"/>
      <c r="AQ663" s="12"/>
      <c r="AR663" s="12"/>
      <c r="AS663" s="12"/>
      <c r="AT663" s="12"/>
    </row>
    <row r="664" spans="22:46" s="10" customFormat="1" ht="25.5" hidden="1" x14ac:dyDescent="0.2">
      <c r="V664" s="17"/>
      <c r="W664" s="17" t="s">
        <v>47</v>
      </c>
      <c r="X664" s="31" t="s">
        <v>0</v>
      </c>
      <c r="Y664" s="31" t="s">
        <v>1</v>
      </c>
      <c r="Z664" s="31" t="s">
        <v>2</v>
      </c>
      <c r="AA664" s="31" t="s">
        <v>3</v>
      </c>
      <c r="AB664" s="31" t="s">
        <v>4</v>
      </c>
      <c r="AC664" s="31" t="s">
        <v>5</v>
      </c>
      <c r="AD664" s="31" t="s">
        <v>6</v>
      </c>
      <c r="AE664" s="41" t="s">
        <v>7</v>
      </c>
      <c r="AF664" s="31" t="s">
        <v>32</v>
      </c>
      <c r="AG664" s="47" t="s">
        <v>38</v>
      </c>
      <c r="AH664" s="46"/>
      <c r="AI664" s="45"/>
      <c r="AP664" s="40"/>
    </row>
    <row r="665" spans="22:46" s="10" customFormat="1" hidden="1" x14ac:dyDescent="0.2">
      <c r="V665" s="17" t="s">
        <v>14</v>
      </c>
      <c r="W665" s="17" t="s">
        <v>47</v>
      </c>
      <c r="X665" s="2">
        <v>200809</v>
      </c>
      <c r="Y665" s="22">
        <v>1669</v>
      </c>
      <c r="Z665" s="22">
        <v>1039</v>
      </c>
      <c r="AA665" s="3">
        <v>0.62252846015578189</v>
      </c>
      <c r="AB665" s="4">
        <v>0.87155442080279422</v>
      </c>
      <c r="AC665" s="4">
        <v>0.76834706715564716</v>
      </c>
      <c r="AD665" s="4">
        <v>0.97476177444994139</v>
      </c>
      <c r="AE665" s="5" t="s">
        <v>9</v>
      </c>
      <c r="AF665" s="39">
        <v>0.24902596064701232</v>
      </c>
      <c r="AG665" s="25" t="s">
        <v>40</v>
      </c>
      <c r="AH665" s="24">
        <v>53</v>
      </c>
      <c r="AI665" s="23">
        <v>53</v>
      </c>
      <c r="AK665" s="35" t="s">
        <v>31</v>
      </c>
    </row>
    <row r="666" spans="22:46" s="10" customFormat="1" hidden="1" x14ac:dyDescent="0.2">
      <c r="V666" s="17" t="s">
        <v>14</v>
      </c>
      <c r="W666" s="17" t="s">
        <v>47</v>
      </c>
      <c r="X666" s="2">
        <v>200812</v>
      </c>
      <c r="Y666" s="22">
        <v>1596</v>
      </c>
      <c r="Z666" s="22">
        <v>958</v>
      </c>
      <c r="AA666" s="3">
        <v>0.60025062656641603</v>
      </c>
      <c r="AB666" s="4">
        <v>0.56806893061869279</v>
      </c>
      <c r="AC666" s="4">
        <v>0.48696018462391949</v>
      </c>
      <c r="AD666" s="4">
        <v>0.64917767661346615</v>
      </c>
      <c r="AE666" s="5" t="s">
        <v>12</v>
      </c>
      <c r="AF666" s="26">
        <v>-3.2181695947723243E-2</v>
      </c>
      <c r="AG666" s="25" t="s">
        <v>40</v>
      </c>
      <c r="AH666" s="24">
        <v>53</v>
      </c>
      <c r="AI666" s="23">
        <v>54</v>
      </c>
      <c r="AL666" s="34" t="s">
        <v>23</v>
      </c>
      <c r="AM666" s="33"/>
      <c r="AN666" s="32">
        <v>0.05</v>
      </c>
    </row>
    <row r="667" spans="22:46" s="10" customFormat="1" hidden="1" x14ac:dyDescent="0.2">
      <c r="V667" s="17" t="s">
        <v>14</v>
      </c>
      <c r="W667" s="17" t="s">
        <v>47</v>
      </c>
      <c r="X667" s="2">
        <v>200903</v>
      </c>
      <c r="Y667" s="22">
        <v>1045</v>
      </c>
      <c r="Z667" s="22">
        <v>735</v>
      </c>
      <c r="AA667" s="3">
        <v>0.70334928229665072</v>
      </c>
      <c r="AB667" s="4">
        <v>0.5753976660964516</v>
      </c>
      <c r="AC667" s="4">
        <v>0.48788938731718984</v>
      </c>
      <c r="AD667" s="4">
        <v>0.66290594487571342</v>
      </c>
      <c r="AE667" s="5" t="s">
        <v>9</v>
      </c>
      <c r="AF667" s="26">
        <v>-0.12795161620019913</v>
      </c>
      <c r="AG667" s="25" t="s">
        <v>40</v>
      </c>
      <c r="AH667" s="24">
        <v>53</v>
      </c>
      <c r="AI667" s="23">
        <v>55</v>
      </c>
      <c r="AL667" s="31" t="s">
        <v>30</v>
      </c>
      <c r="AM667" s="31" t="s">
        <v>29</v>
      </c>
      <c r="AN667" s="31" t="s">
        <v>28</v>
      </c>
      <c r="AO667" s="31" t="s">
        <v>27</v>
      </c>
    </row>
    <row r="668" spans="22:46" s="10" customFormat="1" hidden="1" x14ac:dyDescent="0.2">
      <c r="V668" s="17" t="s">
        <v>14</v>
      </c>
      <c r="W668" s="17" t="s">
        <v>47</v>
      </c>
      <c r="X668" s="2">
        <v>200906</v>
      </c>
      <c r="Y668" s="22">
        <v>881</v>
      </c>
      <c r="Z668" s="22">
        <v>678</v>
      </c>
      <c r="AA668" s="3">
        <v>0.76958002270147563</v>
      </c>
      <c r="AB668" s="4">
        <v>0.58184958994209968</v>
      </c>
      <c r="AC668" s="4">
        <v>0.49109358039462436</v>
      </c>
      <c r="AD668" s="4">
        <v>0.6726055994895751</v>
      </c>
      <c r="AE668" s="5" t="s">
        <v>9</v>
      </c>
      <c r="AF668" s="26">
        <v>-0.18773043275937595</v>
      </c>
      <c r="AG668" s="25" t="s">
        <v>40</v>
      </c>
      <c r="AH668" s="24">
        <v>53</v>
      </c>
      <c r="AI668" s="23">
        <v>56</v>
      </c>
      <c r="AK668" s="30" t="s">
        <v>15</v>
      </c>
      <c r="AL668" s="37">
        <v>4</v>
      </c>
      <c r="AM668" s="38">
        <v>2</v>
      </c>
      <c r="AN668" s="37">
        <v>0</v>
      </c>
      <c r="AO668" s="36" t="s">
        <v>26</v>
      </c>
    </row>
    <row r="669" spans="22:46" s="10" customFormat="1" hidden="1" x14ac:dyDescent="0.2">
      <c r="V669" s="17" t="s">
        <v>14</v>
      </c>
      <c r="W669" s="17" t="s">
        <v>47</v>
      </c>
      <c r="X669" s="2">
        <v>200909</v>
      </c>
      <c r="Y669" s="22">
        <v>911</v>
      </c>
      <c r="Z669" s="22">
        <v>637</v>
      </c>
      <c r="AA669" s="3">
        <v>0.69923161361141606</v>
      </c>
      <c r="AB669" s="4">
        <v>0.58411333243337371</v>
      </c>
      <c r="AC669" s="4">
        <v>0.49369647377521181</v>
      </c>
      <c r="AD669" s="4">
        <v>0.67453019109153567</v>
      </c>
      <c r="AE669" s="5" t="s">
        <v>9</v>
      </c>
      <c r="AF669" s="26">
        <v>-0.11511828117804235</v>
      </c>
      <c r="AG669" s="25" t="s">
        <v>40</v>
      </c>
      <c r="AH669" s="24">
        <v>53</v>
      </c>
      <c r="AI669" s="23">
        <v>57</v>
      </c>
      <c r="AK669" s="30" t="s">
        <v>14</v>
      </c>
      <c r="AL669" s="37">
        <v>22</v>
      </c>
      <c r="AM669" s="38">
        <v>5</v>
      </c>
      <c r="AN669" s="37">
        <v>14</v>
      </c>
      <c r="AO669" s="36" t="s">
        <v>25</v>
      </c>
    </row>
    <row r="670" spans="22:46" s="10" customFormat="1" hidden="1" x14ac:dyDescent="0.2">
      <c r="V670" s="17" t="s">
        <v>14</v>
      </c>
      <c r="W670" s="17" t="s">
        <v>47</v>
      </c>
      <c r="X670" s="2">
        <v>200912</v>
      </c>
      <c r="Y670" s="22">
        <v>977</v>
      </c>
      <c r="Z670" s="22">
        <v>436</v>
      </c>
      <c r="AA670" s="3">
        <v>0.44626407369498466</v>
      </c>
      <c r="AB670" s="4">
        <v>0.60575574725848591</v>
      </c>
      <c r="AC670" s="4">
        <v>0.51453710302582523</v>
      </c>
      <c r="AD670" s="4">
        <v>0.69697439149114659</v>
      </c>
      <c r="AE670" s="5" t="s">
        <v>9</v>
      </c>
      <c r="AF670" s="26">
        <v>0.15949167356350125</v>
      </c>
      <c r="AG670" s="25" t="s">
        <v>40</v>
      </c>
      <c r="AH670" s="24">
        <v>53</v>
      </c>
      <c r="AI670" s="23">
        <v>58</v>
      </c>
    </row>
    <row r="671" spans="22:46" s="10" customFormat="1" hidden="1" x14ac:dyDescent="0.2">
      <c r="V671" s="17" t="s">
        <v>14</v>
      </c>
      <c r="W671" s="17" t="s">
        <v>47</v>
      </c>
      <c r="X671" s="2">
        <v>201003</v>
      </c>
      <c r="Y671" s="22">
        <v>843</v>
      </c>
      <c r="Z671" s="22">
        <v>333</v>
      </c>
      <c r="AA671" s="3">
        <v>0.39501779359430605</v>
      </c>
      <c r="AB671" s="4">
        <v>0.56487253536383897</v>
      </c>
      <c r="AC671" s="4">
        <v>0.47491820493418407</v>
      </c>
      <c r="AD671" s="4">
        <v>0.65482686579349392</v>
      </c>
      <c r="AE671" s="5" t="s">
        <v>9</v>
      </c>
      <c r="AF671" s="26">
        <v>0.16985474176953291</v>
      </c>
      <c r="AG671" s="25" t="s">
        <v>40</v>
      </c>
      <c r="AH671" s="24">
        <v>53</v>
      </c>
      <c r="AI671" s="23">
        <v>59</v>
      </c>
    </row>
    <row r="672" spans="22:46" s="10" customFormat="1" hidden="1" x14ac:dyDescent="0.2">
      <c r="V672" s="17" t="s">
        <v>14</v>
      </c>
      <c r="W672" s="17" t="s">
        <v>47</v>
      </c>
      <c r="X672" s="2">
        <v>201006</v>
      </c>
      <c r="Y672" s="22">
        <v>742</v>
      </c>
      <c r="Z672" s="22">
        <v>340</v>
      </c>
      <c r="AA672" s="3">
        <v>0.4582210242587601</v>
      </c>
      <c r="AB672" s="4">
        <v>0.5141407332778718</v>
      </c>
      <c r="AC672" s="4">
        <v>0.42676477975474064</v>
      </c>
      <c r="AD672" s="4">
        <v>0.60151668680100301</v>
      </c>
      <c r="AE672" s="5" t="s">
        <v>12</v>
      </c>
      <c r="AF672" s="26">
        <v>5.5919709019111696E-2</v>
      </c>
      <c r="AG672" s="25" t="s">
        <v>40</v>
      </c>
      <c r="AH672" s="24">
        <v>53</v>
      </c>
      <c r="AI672" s="23">
        <v>60</v>
      </c>
      <c r="AK672" s="35" t="s">
        <v>24</v>
      </c>
      <c r="AL672" s="34" t="s">
        <v>23</v>
      </c>
      <c r="AM672" s="33"/>
      <c r="AN672" s="32">
        <v>0.05</v>
      </c>
    </row>
    <row r="673" spans="22:44" s="10" customFormat="1" hidden="1" x14ac:dyDescent="0.2">
      <c r="V673" s="17" t="s">
        <v>14</v>
      </c>
      <c r="W673" s="17" t="s">
        <v>47</v>
      </c>
      <c r="X673" s="2">
        <v>201009</v>
      </c>
      <c r="Y673" s="22">
        <v>418</v>
      </c>
      <c r="Z673" s="22">
        <v>273</v>
      </c>
      <c r="AA673" s="3">
        <v>0.65311004784688997</v>
      </c>
      <c r="AB673" s="4">
        <v>0.43199840858676286</v>
      </c>
      <c r="AC673" s="4">
        <v>0.34131145116347633</v>
      </c>
      <c r="AD673" s="4">
        <v>0.52268536601004945</v>
      </c>
      <c r="AE673" s="5" t="s">
        <v>9</v>
      </c>
      <c r="AF673" s="26">
        <v>-0.22111163926012711</v>
      </c>
      <c r="AG673" s="25" t="s">
        <v>40</v>
      </c>
      <c r="AH673" s="24">
        <v>53</v>
      </c>
      <c r="AI673" s="23">
        <v>61</v>
      </c>
      <c r="AL673" s="31" t="s">
        <v>22</v>
      </c>
      <c r="AM673" s="31" t="s">
        <v>21</v>
      </c>
      <c r="AN673" s="31" t="s">
        <v>20</v>
      </c>
      <c r="AO673" s="31" t="s">
        <v>19</v>
      </c>
      <c r="AP673" s="31" t="s">
        <v>18</v>
      </c>
      <c r="AQ673" s="31" t="s">
        <v>17</v>
      </c>
      <c r="AR673" s="31" t="s">
        <v>16</v>
      </c>
    </row>
    <row r="674" spans="22:44" s="10" customFormat="1" ht="15" hidden="1" x14ac:dyDescent="0.25">
      <c r="V674" s="17" t="s">
        <v>14</v>
      </c>
      <c r="W674" s="17" t="s">
        <v>47</v>
      </c>
      <c r="X674" s="2">
        <v>201012</v>
      </c>
      <c r="Y674" s="22">
        <v>442</v>
      </c>
      <c r="Z674" s="22">
        <v>252</v>
      </c>
      <c r="AA674" s="3">
        <v>0.57013574660633481</v>
      </c>
      <c r="AB674" s="4">
        <v>0.41179521147805875</v>
      </c>
      <c r="AC674" s="4">
        <v>0.32473373895740187</v>
      </c>
      <c r="AD674" s="4">
        <v>0.49885668399871569</v>
      </c>
      <c r="AE674" s="5" t="s">
        <v>9</v>
      </c>
      <c r="AF674" s="26">
        <v>-0.15834053512827606</v>
      </c>
      <c r="AG674" s="25" t="s">
        <v>40</v>
      </c>
      <c r="AH674" s="24">
        <v>53</v>
      </c>
      <c r="AI674" s="23">
        <v>62</v>
      </c>
      <c r="AK674" s="30" t="s">
        <v>15</v>
      </c>
      <c r="AL674" s="29">
        <v>1.7540625555493544E-2</v>
      </c>
      <c r="AM674" s="29">
        <v>6.2072931671679696E-2</v>
      </c>
      <c r="AN674" s="17">
        <v>4</v>
      </c>
      <c r="AO674" s="17">
        <v>4.5576036226098578E-2</v>
      </c>
      <c r="AP674" s="27">
        <v>0.78651455267846981</v>
      </c>
      <c r="AQ674" s="28">
        <v>0.56516182120318059</v>
      </c>
      <c r="AR674" s="27">
        <v>0.62890572758092411</v>
      </c>
    </row>
    <row r="675" spans="22:44" s="10" customFormat="1" ht="15" hidden="1" x14ac:dyDescent="0.25">
      <c r="V675" s="17" t="s">
        <v>14</v>
      </c>
      <c r="W675" s="17" t="s">
        <v>47</v>
      </c>
      <c r="X675" s="2">
        <v>201103</v>
      </c>
      <c r="Y675" s="22">
        <v>309</v>
      </c>
      <c r="Z675" s="22">
        <v>186</v>
      </c>
      <c r="AA675" s="3">
        <v>0.60194174757281549</v>
      </c>
      <c r="AB675" s="4">
        <v>0.43730480459158011</v>
      </c>
      <c r="AC675" s="4">
        <v>0.33826509835599011</v>
      </c>
      <c r="AD675" s="4">
        <v>0.53634451082717016</v>
      </c>
      <c r="AE675" s="5" t="s">
        <v>9</v>
      </c>
      <c r="AF675" s="26">
        <v>-0.16463694298123538</v>
      </c>
      <c r="AG675" s="25" t="s">
        <v>40</v>
      </c>
      <c r="AH675" s="24">
        <v>53</v>
      </c>
      <c r="AI675" s="23">
        <v>63</v>
      </c>
      <c r="AK675" s="30" t="s">
        <v>14</v>
      </c>
      <c r="AL675" s="29">
        <v>-5.5720616479955257E-2</v>
      </c>
      <c r="AM675" s="29">
        <v>0.12579300004471466</v>
      </c>
      <c r="AN675" s="17">
        <v>22</v>
      </c>
      <c r="AO675" s="17">
        <v>0.14429793152203874</v>
      </c>
      <c r="AP675" s="27">
        <v>8.1198330618186432E-2</v>
      </c>
      <c r="AQ675" s="28">
        <v>-2.0776422979955815</v>
      </c>
      <c r="AR675" s="27">
        <v>5.0836163615573762E-2</v>
      </c>
    </row>
    <row r="676" spans="22:44" s="10" customFormat="1" hidden="1" x14ac:dyDescent="0.2">
      <c r="V676" s="17" t="s">
        <v>14</v>
      </c>
      <c r="W676" s="17" t="s">
        <v>47</v>
      </c>
      <c r="X676" s="2">
        <v>201106</v>
      </c>
      <c r="Y676" s="22">
        <v>327</v>
      </c>
      <c r="Z676" s="22">
        <v>194</v>
      </c>
      <c r="AA676" s="3">
        <v>0.59327217125382259</v>
      </c>
      <c r="AB676" s="4">
        <v>0.48137813434025228</v>
      </c>
      <c r="AC676" s="4">
        <v>0.37908479146758539</v>
      </c>
      <c r="AD676" s="4">
        <v>0.58367147721291923</v>
      </c>
      <c r="AE676" s="5" t="s">
        <v>9</v>
      </c>
      <c r="AF676" s="26">
        <v>-0.11189403691357031</v>
      </c>
      <c r="AG676" s="25" t="s">
        <v>40</v>
      </c>
      <c r="AH676" s="24">
        <v>53</v>
      </c>
      <c r="AI676" s="23">
        <v>64</v>
      </c>
    </row>
    <row r="677" spans="22:44" s="10" customFormat="1" hidden="1" x14ac:dyDescent="0.2">
      <c r="V677" s="17" t="s">
        <v>14</v>
      </c>
      <c r="W677" s="17" t="s">
        <v>47</v>
      </c>
      <c r="X677" s="2">
        <v>201109</v>
      </c>
      <c r="Y677" s="22">
        <v>297</v>
      </c>
      <c r="Z677" s="22">
        <v>205</v>
      </c>
      <c r="AA677" s="3">
        <v>0.6902356902356902</v>
      </c>
      <c r="AB677" s="4">
        <v>0.54807842047210198</v>
      </c>
      <c r="AC677" s="4">
        <v>0.43666975391598389</v>
      </c>
      <c r="AD677" s="4">
        <v>0.65948708702822012</v>
      </c>
      <c r="AE677" s="5" t="s">
        <v>9</v>
      </c>
      <c r="AF677" s="26">
        <v>-0.14215726976358822</v>
      </c>
      <c r="AG677" s="25" t="s">
        <v>40</v>
      </c>
      <c r="AH677" s="24">
        <v>53</v>
      </c>
      <c r="AI677" s="23">
        <v>65</v>
      </c>
    </row>
    <row r="678" spans="22:44" s="10" customFormat="1" hidden="1" x14ac:dyDescent="0.2">
      <c r="V678" s="17" t="s">
        <v>14</v>
      </c>
      <c r="W678" s="17" t="s">
        <v>47</v>
      </c>
      <c r="X678" s="2">
        <v>201112</v>
      </c>
      <c r="Y678" s="22">
        <v>325</v>
      </c>
      <c r="Z678" s="22">
        <v>197</v>
      </c>
      <c r="AA678" s="3">
        <v>0.60615384615384615</v>
      </c>
      <c r="AB678" s="4">
        <v>0.55412883572620064</v>
      </c>
      <c r="AC678" s="4">
        <v>0.44467581047983246</v>
      </c>
      <c r="AD678" s="4">
        <v>0.66358186097256888</v>
      </c>
      <c r="AE678" s="5" t="s">
        <v>12</v>
      </c>
      <c r="AF678" s="26">
        <v>-5.2025010427645513E-2</v>
      </c>
      <c r="AG678" s="25" t="s">
        <v>40</v>
      </c>
      <c r="AH678" s="24">
        <v>53</v>
      </c>
      <c r="AI678" s="23">
        <v>66</v>
      </c>
    </row>
    <row r="679" spans="22:44" s="10" customFormat="1" hidden="1" x14ac:dyDescent="0.2">
      <c r="V679" s="17" t="s">
        <v>14</v>
      </c>
      <c r="W679" s="17" t="s">
        <v>47</v>
      </c>
      <c r="X679" s="2">
        <v>201203</v>
      </c>
      <c r="Y679" s="22">
        <v>328</v>
      </c>
      <c r="Z679" s="22">
        <v>205</v>
      </c>
      <c r="AA679" s="3">
        <v>0.625</v>
      </c>
      <c r="AB679" s="4">
        <v>0.57797415266070229</v>
      </c>
      <c r="AC679" s="4">
        <v>0.46672831352574501</v>
      </c>
      <c r="AD679" s="4">
        <v>0.68921999179565963</v>
      </c>
      <c r="AE679" s="5" t="s">
        <v>12</v>
      </c>
      <c r="AF679" s="26">
        <v>-4.7025847339297711E-2</v>
      </c>
      <c r="AG679" s="25" t="s">
        <v>40</v>
      </c>
      <c r="AH679" s="24">
        <v>53</v>
      </c>
      <c r="AI679" s="23">
        <v>67</v>
      </c>
    </row>
    <row r="680" spans="22:44" s="10" customFormat="1" hidden="1" x14ac:dyDescent="0.2">
      <c r="V680" s="17" t="s">
        <v>14</v>
      </c>
      <c r="W680" s="17" t="s">
        <v>47</v>
      </c>
      <c r="X680" s="2">
        <v>201206</v>
      </c>
      <c r="Y680" s="22">
        <v>348</v>
      </c>
      <c r="Z680" s="22">
        <v>243</v>
      </c>
      <c r="AA680" s="3">
        <v>0.69827586206896552</v>
      </c>
      <c r="AB680" s="4">
        <v>0.58691351406516046</v>
      </c>
      <c r="AC680" s="4">
        <v>0.47648935877959053</v>
      </c>
      <c r="AD680" s="4">
        <v>0.69733766935073038</v>
      </c>
      <c r="AE680" s="5" t="s">
        <v>9</v>
      </c>
      <c r="AF680" s="26">
        <v>-0.11136234800380507</v>
      </c>
      <c r="AG680" s="25" t="s">
        <v>40</v>
      </c>
      <c r="AH680" s="24">
        <v>53</v>
      </c>
      <c r="AI680" s="23">
        <v>68</v>
      </c>
    </row>
    <row r="681" spans="22:44" s="10" customFormat="1" hidden="1" x14ac:dyDescent="0.2">
      <c r="V681" s="17" t="s">
        <v>14</v>
      </c>
      <c r="W681" s="17" t="s">
        <v>47</v>
      </c>
      <c r="X681" s="2">
        <v>201209</v>
      </c>
      <c r="Y681" s="22">
        <v>460</v>
      </c>
      <c r="Z681" s="22">
        <v>371</v>
      </c>
      <c r="AA681" s="3">
        <v>0.80652173913043479</v>
      </c>
      <c r="AB681" s="4">
        <v>0.61688746751287504</v>
      </c>
      <c r="AC681" s="4">
        <v>0.51077291347679177</v>
      </c>
      <c r="AD681" s="4">
        <v>0.72300202154895843</v>
      </c>
      <c r="AE681" s="5" t="s">
        <v>9</v>
      </c>
      <c r="AF681" s="26">
        <v>-0.18963427161755975</v>
      </c>
      <c r="AG681" s="25" t="s">
        <v>40</v>
      </c>
      <c r="AH681" s="24">
        <v>53</v>
      </c>
      <c r="AI681" s="23">
        <v>69</v>
      </c>
    </row>
    <row r="682" spans="22:44" s="10" customFormat="1" hidden="1" x14ac:dyDescent="0.2">
      <c r="V682" s="17" t="s">
        <v>14</v>
      </c>
      <c r="W682" s="17" t="s">
        <v>47</v>
      </c>
      <c r="X682" s="2">
        <v>201212</v>
      </c>
      <c r="Y682" s="22">
        <v>529</v>
      </c>
      <c r="Z682" s="22">
        <v>425</v>
      </c>
      <c r="AA682" s="3">
        <v>0.80340264650283555</v>
      </c>
      <c r="AB682" s="4">
        <v>0.66720238726153458</v>
      </c>
      <c r="AC682" s="4">
        <v>0.56032719276074405</v>
      </c>
      <c r="AD682" s="4">
        <v>0.77407758176232522</v>
      </c>
      <c r="AE682" s="5" t="s">
        <v>9</v>
      </c>
      <c r="AF682" s="26">
        <v>-0.13620025924130097</v>
      </c>
      <c r="AG682" s="25" t="s">
        <v>40</v>
      </c>
      <c r="AH682" s="24">
        <v>53</v>
      </c>
      <c r="AI682" s="23">
        <v>70</v>
      </c>
    </row>
    <row r="683" spans="22:44" s="10" customFormat="1" hidden="1" x14ac:dyDescent="0.2">
      <c r="V683" s="17" t="s">
        <v>14</v>
      </c>
      <c r="W683" s="17" t="s">
        <v>47</v>
      </c>
      <c r="X683" s="2">
        <v>201303</v>
      </c>
      <c r="Y683" s="22">
        <v>447</v>
      </c>
      <c r="Z683" s="22">
        <v>357</v>
      </c>
      <c r="AA683" s="3">
        <v>0.79865771812080533</v>
      </c>
      <c r="AB683" s="4">
        <v>0.70634280746222355</v>
      </c>
      <c r="AC683" s="4">
        <v>0.5934881198380203</v>
      </c>
      <c r="AD683" s="4">
        <v>0.81919749508642692</v>
      </c>
      <c r="AE683" s="5" t="s">
        <v>12</v>
      </c>
      <c r="AF683" s="26">
        <v>-9.2314910658581772E-2</v>
      </c>
      <c r="AG683" s="25" t="s">
        <v>40</v>
      </c>
      <c r="AH683" s="24">
        <v>53</v>
      </c>
      <c r="AI683" s="23">
        <v>71</v>
      </c>
    </row>
    <row r="684" spans="22:44" s="10" customFormat="1" hidden="1" x14ac:dyDescent="0.2">
      <c r="V684" s="17" t="s">
        <v>14</v>
      </c>
      <c r="W684" s="17" t="s">
        <v>47</v>
      </c>
      <c r="X684" s="2">
        <v>201306</v>
      </c>
      <c r="Y684" s="22">
        <v>476</v>
      </c>
      <c r="Z684" s="22">
        <v>355</v>
      </c>
      <c r="AA684" s="3">
        <v>0.74579831932773111</v>
      </c>
      <c r="AB684" s="4">
        <v>0.73321365837924579</v>
      </c>
      <c r="AC684" s="4">
        <v>0.62016017754905062</v>
      </c>
      <c r="AD684" s="4">
        <v>0.84626713920944097</v>
      </c>
      <c r="AE684" s="5" t="s">
        <v>12</v>
      </c>
      <c r="AF684" s="26">
        <v>-1.2584660948485316E-2</v>
      </c>
      <c r="AG684" s="25" t="s">
        <v>40</v>
      </c>
      <c r="AH684" s="24">
        <v>53</v>
      </c>
      <c r="AI684" s="23">
        <v>72</v>
      </c>
    </row>
    <row r="685" spans="22:44" s="10" customFormat="1" hidden="1" x14ac:dyDescent="0.2">
      <c r="V685" s="17" t="s">
        <v>14</v>
      </c>
      <c r="W685" s="17" t="s">
        <v>47</v>
      </c>
      <c r="X685" s="2">
        <v>201309</v>
      </c>
      <c r="Y685" s="22">
        <v>432</v>
      </c>
      <c r="Z685" s="22">
        <v>314</v>
      </c>
      <c r="AA685" s="3">
        <v>0.72685185185185186</v>
      </c>
      <c r="AB685" s="4">
        <v>0.74158494363524663</v>
      </c>
      <c r="AC685" s="4">
        <v>0.62614588962531659</v>
      </c>
      <c r="AD685" s="4">
        <v>0.85702399764517678</v>
      </c>
      <c r="AE685" s="5" t="s">
        <v>12</v>
      </c>
      <c r="AF685" s="26">
        <v>1.4733091783394769E-2</v>
      </c>
      <c r="AG685" s="25" t="s">
        <v>40</v>
      </c>
      <c r="AH685" s="24">
        <v>53</v>
      </c>
      <c r="AI685" s="23">
        <v>73</v>
      </c>
    </row>
    <row r="686" spans="22:44" s="10" customFormat="1" hidden="1" x14ac:dyDescent="0.2">
      <c r="V686" s="17" t="s">
        <v>14</v>
      </c>
      <c r="W686" s="17" t="s">
        <v>47</v>
      </c>
      <c r="X686" s="2">
        <v>201312</v>
      </c>
      <c r="Y686" s="22">
        <v>366</v>
      </c>
      <c r="Z686" s="22">
        <v>256</v>
      </c>
      <c r="AA686" s="3">
        <v>0.69945355191256831</v>
      </c>
      <c r="AB686" s="4">
        <v>0.72684457093981347</v>
      </c>
      <c r="AC686" s="4">
        <v>0.60851090636562377</v>
      </c>
      <c r="AD686" s="4">
        <v>0.84517823551400328</v>
      </c>
      <c r="AE686" s="5" t="s">
        <v>12</v>
      </c>
      <c r="AF686" s="26">
        <v>2.7391019027245167E-2</v>
      </c>
      <c r="AG686" s="25" t="s">
        <v>40</v>
      </c>
      <c r="AH686" s="24">
        <v>53</v>
      </c>
      <c r="AI686" s="23">
        <v>74</v>
      </c>
    </row>
    <row r="687" spans="22:44" s="10" customFormat="1" hidden="1" x14ac:dyDescent="0.2">
      <c r="V687" s="17" t="s">
        <v>13</v>
      </c>
      <c r="W687" s="17" t="s">
        <v>47</v>
      </c>
      <c r="X687" s="2">
        <v>201403</v>
      </c>
      <c r="Y687" s="22">
        <v>336</v>
      </c>
      <c r="Z687" s="22">
        <v>211</v>
      </c>
      <c r="AA687" s="3">
        <v>0.62797619047619047</v>
      </c>
      <c r="AB687" s="4">
        <v>0.7188920117957126</v>
      </c>
      <c r="AC687" s="4">
        <v>0.59893582640219756</v>
      </c>
      <c r="AD687" s="4">
        <v>0.83884819718922776</v>
      </c>
      <c r="AE687" s="5" t="s">
        <v>12</v>
      </c>
      <c r="AF687" s="26">
        <v>9.0915821319522139E-2</v>
      </c>
      <c r="AG687" s="25" t="s">
        <v>40</v>
      </c>
      <c r="AH687" s="24">
        <v>53</v>
      </c>
      <c r="AI687" s="23">
        <v>75</v>
      </c>
    </row>
    <row r="688" spans="22:44" s="10" customFormat="1" hidden="1" x14ac:dyDescent="0.2">
      <c r="V688" s="17" t="s">
        <v>13</v>
      </c>
      <c r="W688" s="17" t="s">
        <v>47</v>
      </c>
      <c r="X688" s="2">
        <v>201406</v>
      </c>
      <c r="Y688" s="22">
        <v>396</v>
      </c>
      <c r="Z688" s="22">
        <v>296</v>
      </c>
      <c r="AA688" s="3">
        <v>0.74747474747474751</v>
      </c>
      <c r="AB688" s="4">
        <v>0.69767367652100554</v>
      </c>
      <c r="AC688" s="4">
        <v>0.58267234487206632</v>
      </c>
      <c r="AD688" s="4">
        <v>0.81267500816994476</v>
      </c>
      <c r="AE688" s="5" t="s">
        <v>12</v>
      </c>
      <c r="AF688" s="26">
        <v>-4.9801070953741977E-2</v>
      </c>
      <c r="AG688" s="25" t="s">
        <v>40</v>
      </c>
      <c r="AH688" s="24">
        <v>53</v>
      </c>
      <c r="AI688" s="23">
        <v>76</v>
      </c>
    </row>
    <row r="689" spans="22:46" s="10" customFormat="1" hidden="1" x14ac:dyDescent="0.2">
      <c r="V689" s="17" t="s">
        <v>13</v>
      </c>
      <c r="W689" s="17" t="s">
        <v>47</v>
      </c>
      <c r="X689" s="2">
        <v>201409</v>
      </c>
      <c r="Y689" s="22">
        <v>385</v>
      </c>
      <c r="Z689" s="22">
        <v>240</v>
      </c>
      <c r="AA689" s="3">
        <v>0.62337662337662336</v>
      </c>
      <c r="AB689" s="4">
        <v>0.66637962797968819</v>
      </c>
      <c r="AC689" s="4">
        <v>0.55264340513428034</v>
      </c>
      <c r="AD689" s="4">
        <v>0.78011585082509605</v>
      </c>
      <c r="AE689" s="5" t="s">
        <v>12</v>
      </c>
      <c r="AF689" s="26">
        <v>4.3003004603064832E-2</v>
      </c>
      <c r="AG689" s="25" t="s">
        <v>40</v>
      </c>
      <c r="AH689" s="24">
        <v>53</v>
      </c>
      <c r="AI689" s="23">
        <v>77</v>
      </c>
    </row>
    <row r="690" spans="22:46" s="10" customFormat="1" hidden="1" x14ac:dyDescent="0.2">
      <c r="V690" s="17" t="s">
        <v>13</v>
      </c>
      <c r="W690" s="17" t="s">
        <v>47</v>
      </c>
      <c r="X690" s="2">
        <v>201412</v>
      </c>
      <c r="Y690" s="22">
        <v>329</v>
      </c>
      <c r="Z690" s="22">
        <v>213</v>
      </c>
      <c r="AA690" s="3">
        <v>0.64741641337386013</v>
      </c>
      <c r="AB690" s="4">
        <v>0.63346116062698932</v>
      </c>
      <c r="AC690" s="4">
        <v>0.51804713542707592</v>
      </c>
      <c r="AD690" s="4">
        <v>0.74887518582690282</v>
      </c>
      <c r="AE690" s="5" t="s">
        <v>12</v>
      </c>
      <c r="AF690" s="21">
        <v>-1.3955252746870817E-2</v>
      </c>
      <c r="AG690" s="20" t="s">
        <v>40</v>
      </c>
      <c r="AH690" s="19">
        <v>53</v>
      </c>
      <c r="AI690" s="18">
        <v>78</v>
      </c>
    </row>
    <row r="691" spans="22:46" s="10" customFormat="1" hidden="1" x14ac:dyDescent="0.2">
      <c r="V691" s="17"/>
      <c r="W691" s="17" t="s">
        <v>47</v>
      </c>
      <c r="X691" s="16" t="s">
        <v>10</v>
      </c>
      <c r="Y691" s="15">
        <v>15614</v>
      </c>
      <c r="Z691" s="15">
        <v>9949</v>
      </c>
      <c r="AA691" s="14">
        <v>0.63718457794287175</v>
      </c>
      <c r="AB691" s="13">
        <v>0.61903435921337269</v>
      </c>
      <c r="AC691" s="13">
        <v>0.54951379473742246</v>
      </c>
      <c r="AD691" s="13">
        <v>0.68855492368932292</v>
      </c>
      <c r="AE691" s="9" t="s">
        <v>9</v>
      </c>
      <c r="AF691" s="12"/>
    </row>
    <row r="692" spans="22:46" s="10" customFormat="1" hidden="1" x14ac:dyDescent="0.2">
      <c r="V692" s="31" t="s">
        <v>35</v>
      </c>
      <c r="W692" s="31" t="s">
        <v>34</v>
      </c>
      <c r="X692" s="44" t="s">
        <v>46</v>
      </c>
      <c r="Y692" s="43"/>
      <c r="Z692" s="43"/>
      <c r="AA692" s="43"/>
      <c r="AB692" s="43"/>
      <c r="AC692" s="42" t="s">
        <v>33</v>
      </c>
      <c r="AD692" s="42"/>
      <c r="AE692" s="42"/>
      <c r="AF692" s="12"/>
      <c r="AG692" s="12"/>
      <c r="AH692" s="12"/>
      <c r="AI692" s="12"/>
      <c r="AJ692" s="12"/>
      <c r="AK692" s="12"/>
      <c r="AL692" s="12"/>
      <c r="AM692" s="12"/>
      <c r="AN692" s="12"/>
      <c r="AO692" s="12"/>
      <c r="AP692" s="12"/>
      <c r="AQ692" s="12"/>
      <c r="AR692" s="12"/>
      <c r="AS692" s="12"/>
      <c r="AT692" s="12"/>
    </row>
    <row r="693" spans="22:46" s="10" customFormat="1" ht="25.5" hidden="1" x14ac:dyDescent="0.2">
      <c r="V693" s="17"/>
      <c r="W693" s="17" t="s">
        <v>46</v>
      </c>
      <c r="X693" s="31" t="s">
        <v>0</v>
      </c>
      <c r="Y693" s="31" t="s">
        <v>1</v>
      </c>
      <c r="Z693" s="31" t="s">
        <v>2</v>
      </c>
      <c r="AA693" s="31" t="s">
        <v>3</v>
      </c>
      <c r="AB693" s="31" t="s">
        <v>4</v>
      </c>
      <c r="AC693" s="31" t="s">
        <v>5</v>
      </c>
      <c r="AD693" s="31" t="s">
        <v>6</v>
      </c>
      <c r="AE693" s="41" t="s">
        <v>7</v>
      </c>
      <c r="AF693" s="31" t="s">
        <v>32</v>
      </c>
      <c r="AG693" s="47" t="s">
        <v>38</v>
      </c>
      <c r="AH693" s="46"/>
      <c r="AI693" s="45"/>
      <c r="AP693" s="40"/>
    </row>
    <row r="694" spans="22:46" s="10" customFormat="1" hidden="1" x14ac:dyDescent="0.2">
      <c r="V694" s="17" t="s">
        <v>14</v>
      </c>
      <c r="W694" s="17" t="s">
        <v>46</v>
      </c>
      <c r="X694" s="2">
        <v>200809</v>
      </c>
      <c r="Y694" s="22">
        <v>872</v>
      </c>
      <c r="Z694" s="22">
        <v>837</v>
      </c>
      <c r="AA694" s="3">
        <v>0.95986238532110091</v>
      </c>
      <c r="AB694" s="4">
        <v>0.9494061269708185</v>
      </c>
      <c r="AC694" s="4">
        <v>0.83991880273509667</v>
      </c>
      <c r="AD694" s="4">
        <v>1.0588934512065404</v>
      </c>
      <c r="AE694" s="5" t="s">
        <v>12</v>
      </c>
      <c r="AF694" s="39">
        <v>-1.045625835028241E-2</v>
      </c>
      <c r="AG694" s="25" t="s">
        <v>37</v>
      </c>
      <c r="AH694" s="24">
        <v>79</v>
      </c>
      <c r="AI694" s="23">
        <v>79</v>
      </c>
      <c r="AK694" s="35" t="s">
        <v>31</v>
      </c>
    </row>
    <row r="695" spans="22:46" s="10" customFormat="1" hidden="1" x14ac:dyDescent="0.2">
      <c r="V695" s="17" t="s">
        <v>14</v>
      </c>
      <c r="W695" s="17" t="s">
        <v>46</v>
      </c>
      <c r="X695" s="2">
        <v>200812</v>
      </c>
      <c r="Y695" s="22">
        <v>1270</v>
      </c>
      <c r="Z695" s="22">
        <v>935</v>
      </c>
      <c r="AA695" s="3">
        <v>0.73622047244094491</v>
      </c>
      <c r="AB695" s="4">
        <v>0.61445975970216093</v>
      </c>
      <c r="AC695" s="4">
        <v>0.52624505105197406</v>
      </c>
      <c r="AD695" s="4">
        <v>0.70267446835234793</v>
      </c>
      <c r="AE695" s="5" t="s">
        <v>9</v>
      </c>
      <c r="AF695" s="26">
        <v>-0.12176071273878397</v>
      </c>
      <c r="AG695" s="25" t="s">
        <v>37</v>
      </c>
      <c r="AH695" s="24">
        <v>79</v>
      </c>
      <c r="AI695" s="23">
        <v>80</v>
      </c>
      <c r="AL695" s="34" t="s">
        <v>23</v>
      </c>
      <c r="AM695" s="33"/>
      <c r="AN695" s="32">
        <v>0.05</v>
      </c>
    </row>
    <row r="696" spans="22:46" s="10" customFormat="1" hidden="1" x14ac:dyDescent="0.2">
      <c r="V696" s="17" t="s">
        <v>14</v>
      </c>
      <c r="W696" s="17" t="s">
        <v>46</v>
      </c>
      <c r="X696" s="2">
        <v>200903</v>
      </c>
      <c r="Y696" s="22">
        <v>821</v>
      </c>
      <c r="Z696" s="22">
        <v>617</v>
      </c>
      <c r="AA696" s="3">
        <v>0.75152253349573694</v>
      </c>
      <c r="AB696" s="4">
        <v>0.64074703999181337</v>
      </c>
      <c r="AC696" s="4">
        <v>0.54385374025044886</v>
      </c>
      <c r="AD696" s="4">
        <v>0.73764033973317789</v>
      </c>
      <c r="AE696" s="5" t="s">
        <v>9</v>
      </c>
      <c r="AF696" s="26">
        <v>-0.11077549350392357</v>
      </c>
      <c r="AG696" s="25" t="s">
        <v>37</v>
      </c>
      <c r="AH696" s="24">
        <v>79</v>
      </c>
      <c r="AI696" s="23">
        <v>81</v>
      </c>
      <c r="AL696" s="31" t="s">
        <v>30</v>
      </c>
      <c r="AM696" s="31" t="s">
        <v>29</v>
      </c>
      <c r="AN696" s="31" t="s">
        <v>28</v>
      </c>
      <c r="AO696" s="31" t="s">
        <v>27</v>
      </c>
    </row>
    <row r="697" spans="22:46" s="10" customFormat="1" hidden="1" x14ac:dyDescent="0.2">
      <c r="V697" s="17" t="s">
        <v>14</v>
      </c>
      <c r="W697" s="17" t="s">
        <v>46</v>
      </c>
      <c r="X697" s="2">
        <v>200906</v>
      </c>
      <c r="Y697" s="22">
        <v>571</v>
      </c>
      <c r="Z697" s="22">
        <v>490</v>
      </c>
      <c r="AA697" s="3">
        <v>0.85814360770577935</v>
      </c>
      <c r="AB697" s="4">
        <v>0.65958115316464527</v>
      </c>
      <c r="AC697" s="4">
        <v>0.55475693873618326</v>
      </c>
      <c r="AD697" s="4">
        <v>0.76440536759310729</v>
      </c>
      <c r="AE697" s="5" t="s">
        <v>9</v>
      </c>
      <c r="AF697" s="26">
        <v>-0.19856245454113408</v>
      </c>
      <c r="AG697" s="25" t="s">
        <v>37</v>
      </c>
      <c r="AH697" s="24">
        <v>79</v>
      </c>
      <c r="AI697" s="23">
        <v>82</v>
      </c>
      <c r="AK697" s="30" t="s">
        <v>15</v>
      </c>
      <c r="AL697" s="37">
        <v>4</v>
      </c>
      <c r="AM697" s="38">
        <v>2</v>
      </c>
      <c r="AN697" s="37">
        <v>0</v>
      </c>
      <c r="AO697" s="36" t="s">
        <v>26</v>
      </c>
    </row>
    <row r="698" spans="22:46" s="10" customFormat="1" hidden="1" x14ac:dyDescent="0.2">
      <c r="V698" s="17" t="s">
        <v>14</v>
      </c>
      <c r="W698" s="17" t="s">
        <v>46</v>
      </c>
      <c r="X698" s="2">
        <v>200909</v>
      </c>
      <c r="Y698" s="22">
        <v>535</v>
      </c>
      <c r="Z698" s="22">
        <v>439</v>
      </c>
      <c r="AA698" s="3">
        <v>0.82056074766355136</v>
      </c>
      <c r="AB698" s="4">
        <v>0.66075010432839221</v>
      </c>
      <c r="AC698" s="4">
        <v>0.55455613248537949</v>
      </c>
      <c r="AD698" s="4">
        <v>0.76694407617140481</v>
      </c>
      <c r="AE698" s="5" t="s">
        <v>9</v>
      </c>
      <c r="AF698" s="26">
        <v>-0.15981064333515915</v>
      </c>
      <c r="AG698" s="25" t="s">
        <v>37</v>
      </c>
      <c r="AH698" s="24">
        <v>79</v>
      </c>
      <c r="AI698" s="23">
        <v>83</v>
      </c>
      <c r="AK698" s="30" t="s">
        <v>14</v>
      </c>
      <c r="AL698" s="37">
        <v>22</v>
      </c>
      <c r="AM698" s="38">
        <v>5</v>
      </c>
      <c r="AN698" s="37">
        <v>7</v>
      </c>
      <c r="AO698" s="36" t="s">
        <v>25</v>
      </c>
    </row>
    <row r="699" spans="22:46" s="10" customFormat="1" hidden="1" x14ac:dyDescent="0.2">
      <c r="V699" s="17" t="s">
        <v>14</v>
      </c>
      <c r="W699" s="17" t="s">
        <v>46</v>
      </c>
      <c r="X699" s="2">
        <v>200912</v>
      </c>
      <c r="Y699" s="22">
        <v>457</v>
      </c>
      <c r="Z699" s="22">
        <v>352</v>
      </c>
      <c r="AA699" s="3">
        <v>0.77024070021881841</v>
      </c>
      <c r="AB699" s="4">
        <v>0.73435037746917708</v>
      </c>
      <c r="AC699" s="4">
        <v>0.62042081987735798</v>
      </c>
      <c r="AD699" s="4">
        <v>0.84827993506099619</v>
      </c>
      <c r="AE699" s="5" t="s">
        <v>12</v>
      </c>
      <c r="AF699" s="26">
        <v>-3.5890322749641324E-2</v>
      </c>
      <c r="AG699" s="25" t="s">
        <v>37</v>
      </c>
      <c r="AH699" s="24">
        <v>79</v>
      </c>
      <c r="AI699" s="23">
        <v>84</v>
      </c>
    </row>
    <row r="700" spans="22:46" s="10" customFormat="1" hidden="1" x14ac:dyDescent="0.2">
      <c r="V700" s="17" t="s">
        <v>14</v>
      </c>
      <c r="W700" s="17" t="s">
        <v>46</v>
      </c>
      <c r="X700" s="2">
        <v>201003</v>
      </c>
      <c r="Y700" s="22">
        <v>371</v>
      </c>
      <c r="Z700" s="22">
        <v>280</v>
      </c>
      <c r="AA700" s="3">
        <v>0.75471698113207553</v>
      </c>
      <c r="AB700" s="4">
        <v>0.70934493214325045</v>
      </c>
      <c r="AC700" s="4">
        <v>0.59220651914211564</v>
      </c>
      <c r="AD700" s="4">
        <v>0.82648334514438537</v>
      </c>
      <c r="AE700" s="5" t="s">
        <v>12</v>
      </c>
      <c r="AF700" s="26">
        <v>-4.5372048988825076E-2</v>
      </c>
      <c r="AG700" s="25" t="s">
        <v>37</v>
      </c>
      <c r="AH700" s="24">
        <v>79</v>
      </c>
      <c r="AI700" s="23">
        <v>85</v>
      </c>
    </row>
    <row r="701" spans="22:46" s="10" customFormat="1" hidden="1" x14ac:dyDescent="0.2">
      <c r="V701" s="17" t="s">
        <v>14</v>
      </c>
      <c r="W701" s="17" t="s">
        <v>46</v>
      </c>
      <c r="X701" s="2">
        <v>201006</v>
      </c>
      <c r="Y701" s="22">
        <v>455</v>
      </c>
      <c r="Z701" s="22">
        <v>213</v>
      </c>
      <c r="AA701" s="3">
        <v>0.46813186813186813</v>
      </c>
      <c r="AB701" s="4">
        <v>0.67107540102014807</v>
      </c>
      <c r="AC701" s="4">
        <v>0.56079843936126994</v>
      </c>
      <c r="AD701" s="4">
        <v>0.7813523626790263</v>
      </c>
      <c r="AE701" s="5" t="s">
        <v>9</v>
      </c>
      <c r="AF701" s="26">
        <v>0.20294353288827993</v>
      </c>
      <c r="AG701" s="25" t="s">
        <v>37</v>
      </c>
      <c r="AH701" s="24">
        <v>79</v>
      </c>
      <c r="AI701" s="23">
        <v>86</v>
      </c>
      <c r="AK701" s="35" t="s">
        <v>24</v>
      </c>
      <c r="AL701" s="34" t="s">
        <v>23</v>
      </c>
      <c r="AM701" s="33"/>
      <c r="AN701" s="32">
        <v>0.05</v>
      </c>
    </row>
    <row r="702" spans="22:46" s="10" customFormat="1" hidden="1" x14ac:dyDescent="0.2">
      <c r="V702" s="17" t="s">
        <v>14</v>
      </c>
      <c r="W702" s="17" t="s">
        <v>46</v>
      </c>
      <c r="X702" s="2">
        <v>201009</v>
      </c>
      <c r="Y702" s="22">
        <v>294</v>
      </c>
      <c r="Z702" s="22">
        <v>226</v>
      </c>
      <c r="AA702" s="3">
        <v>0.76870748299319724</v>
      </c>
      <c r="AB702" s="4">
        <v>0.60438699252866857</v>
      </c>
      <c r="AC702" s="4">
        <v>0.48805402674373982</v>
      </c>
      <c r="AD702" s="4">
        <v>0.72071995831359736</v>
      </c>
      <c r="AE702" s="5" t="s">
        <v>9</v>
      </c>
      <c r="AF702" s="26">
        <v>-0.16432049046452868</v>
      </c>
      <c r="AG702" s="25" t="s">
        <v>37</v>
      </c>
      <c r="AH702" s="24">
        <v>79</v>
      </c>
      <c r="AI702" s="23">
        <v>87</v>
      </c>
      <c r="AL702" s="31" t="s">
        <v>22</v>
      </c>
      <c r="AM702" s="31" t="s">
        <v>21</v>
      </c>
      <c r="AN702" s="31" t="s">
        <v>20</v>
      </c>
      <c r="AO702" s="31" t="s">
        <v>19</v>
      </c>
      <c r="AP702" s="31" t="s">
        <v>18</v>
      </c>
      <c r="AQ702" s="31" t="s">
        <v>17</v>
      </c>
      <c r="AR702" s="31" t="s">
        <v>16</v>
      </c>
    </row>
    <row r="703" spans="22:46" s="10" customFormat="1" ht="15" hidden="1" x14ac:dyDescent="0.25">
      <c r="V703" s="17" t="s">
        <v>14</v>
      </c>
      <c r="W703" s="17" t="s">
        <v>46</v>
      </c>
      <c r="X703" s="2">
        <v>201012</v>
      </c>
      <c r="Y703" s="22">
        <v>239</v>
      </c>
      <c r="Z703" s="22">
        <v>161</v>
      </c>
      <c r="AA703" s="3">
        <v>0.67364016736401677</v>
      </c>
      <c r="AB703" s="4">
        <v>0.58257883449541459</v>
      </c>
      <c r="AC703" s="4">
        <v>0.4618017060192583</v>
      </c>
      <c r="AD703" s="4">
        <v>0.70335596297157099</v>
      </c>
      <c r="AE703" s="5" t="s">
        <v>12</v>
      </c>
      <c r="AF703" s="26">
        <v>-9.1061332868602185E-2</v>
      </c>
      <c r="AG703" s="25" t="s">
        <v>37</v>
      </c>
      <c r="AH703" s="24">
        <v>79</v>
      </c>
      <c r="AI703" s="23">
        <v>88</v>
      </c>
      <c r="AK703" s="30" t="s">
        <v>15</v>
      </c>
      <c r="AL703" s="29">
        <v>2.5437048347806024E-2</v>
      </c>
      <c r="AM703" s="29">
        <v>1.3409583872392763E-2</v>
      </c>
      <c r="AN703" s="17">
        <v>4</v>
      </c>
      <c r="AO703" s="17">
        <v>0.58852582246587393</v>
      </c>
      <c r="AP703" s="27">
        <v>0.23284563278626355</v>
      </c>
      <c r="AQ703" s="28">
        <v>3.7938609564425088</v>
      </c>
      <c r="AR703" s="27">
        <v>6.2983702868801006E-2</v>
      </c>
    </row>
    <row r="704" spans="22:46" s="10" customFormat="1" ht="15" hidden="1" x14ac:dyDescent="0.25">
      <c r="V704" s="17" t="s">
        <v>14</v>
      </c>
      <c r="W704" s="17" t="s">
        <v>46</v>
      </c>
      <c r="X704" s="2">
        <v>201103</v>
      </c>
      <c r="Y704" s="22">
        <v>201</v>
      </c>
      <c r="Z704" s="22">
        <v>165</v>
      </c>
      <c r="AA704" s="3">
        <v>0.82089552238805974</v>
      </c>
      <c r="AB704" s="4">
        <v>0.63894286722125126</v>
      </c>
      <c r="AC704" s="4">
        <v>0.50864843363144119</v>
      </c>
      <c r="AD704" s="4">
        <v>0.76923730081106134</v>
      </c>
      <c r="AE704" s="5" t="s">
        <v>9</v>
      </c>
      <c r="AF704" s="26">
        <v>-0.18195265516680847</v>
      </c>
      <c r="AG704" s="25" t="s">
        <v>37</v>
      </c>
      <c r="AH704" s="24">
        <v>79</v>
      </c>
      <c r="AI704" s="23">
        <v>89</v>
      </c>
      <c r="AK704" s="30" t="s">
        <v>14</v>
      </c>
      <c r="AL704" s="29">
        <v>-5.7107610091143096E-2</v>
      </c>
      <c r="AM704" s="29">
        <v>8.8367198926334184E-2</v>
      </c>
      <c r="AN704" s="17">
        <v>22</v>
      </c>
      <c r="AO704" s="17">
        <v>0.43162873391509965</v>
      </c>
      <c r="AP704" s="27">
        <v>8.9457720977802072E-4</v>
      </c>
      <c r="AQ704" s="28">
        <v>-3.0311975216125697</v>
      </c>
      <c r="AR704" s="27">
        <v>6.5954832648465007E-3</v>
      </c>
    </row>
    <row r="705" spans="22:35" s="10" customFormat="1" hidden="1" x14ac:dyDescent="0.2">
      <c r="V705" s="17" t="s">
        <v>14</v>
      </c>
      <c r="W705" s="17" t="s">
        <v>46</v>
      </c>
      <c r="X705" s="2">
        <v>201106</v>
      </c>
      <c r="Y705" s="22">
        <v>178</v>
      </c>
      <c r="Z705" s="22">
        <v>136</v>
      </c>
      <c r="AA705" s="3">
        <v>0.7640449438202247</v>
      </c>
      <c r="AB705" s="4">
        <v>0.70042973905062533</v>
      </c>
      <c r="AC705" s="4">
        <v>0.56309379036426122</v>
      </c>
      <c r="AD705" s="4">
        <v>0.83776568773698956</v>
      </c>
      <c r="AE705" s="5" t="s">
        <v>12</v>
      </c>
      <c r="AF705" s="26">
        <v>-6.3615204769599365E-2</v>
      </c>
      <c r="AG705" s="25" t="s">
        <v>37</v>
      </c>
      <c r="AH705" s="24">
        <v>79</v>
      </c>
      <c r="AI705" s="23">
        <v>90</v>
      </c>
    </row>
    <row r="706" spans="22:35" s="10" customFormat="1" hidden="1" x14ac:dyDescent="0.2">
      <c r="V706" s="17" t="s">
        <v>14</v>
      </c>
      <c r="W706" s="17" t="s">
        <v>46</v>
      </c>
      <c r="X706" s="2">
        <v>201109</v>
      </c>
      <c r="Y706" s="22">
        <v>204</v>
      </c>
      <c r="Z706" s="22">
        <v>164</v>
      </c>
      <c r="AA706" s="3">
        <v>0.80392156862745101</v>
      </c>
      <c r="AB706" s="4">
        <v>0.7606924999553768</v>
      </c>
      <c r="AC706" s="4">
        <v>0.62607475583698202</v>
      </c>
      <c r="AD706" s="4">
        <v>0.89531024407377169</v>
      </c>
      <c r="AE706" s="5" t="s">
        <v>12</v>
      </c>
      <c r="AF706" s="26">
        <v>-4.3229068672074211E-2</v>
      </c>
      <c r="AG706" s="25" t="s">
        <v>37</v>
      </c>
      <c r="AH706" s="24">
        <v>79</v>
      </c>
      <c r="AI706" s="23">
        <v>91</v>
      </c>
    </row>
    <row r="707" spans="22:35" s="10" customFormat="1" hidden="1" x14ac:dyDescent="0.2">
      <c r="V707" s="17" t="s">
        <v>14</v>
      </c>
      <c r="W707" s="17" t="s">
        <v>46</v>
      </c>
      <c r="X707" s="2">
        <v>201112</v>
      </c>
      <c r="Y707" s="22">
        <v>236</v>
      </c>
      <c r="Z707" s="22">
        <v>193</v>
      </c>
      <c r="AA707" s="3">
        <v>0.81779661016949157</v>
      </c>
      <c r="AB707" s="4">
        <v>0.76153278108575984</v>
      </c>
      <c r="AC707" s="4">
        <v>0.63101057944438665</v>
      </c>
      <c r="AD707" s="4">
        <v>0.89205498272713313</v>
      </c>
      <c r="AE707" s="5" t="s">
        <v>12</v>
      </c>
      <c r="AF707" s="26">
        <v>-5.6263829083731731E-2</v>
      </c>
      <c r="AG707" s="25" t="s">
        <v>37</v>
      </c>
      <c r="AH707" s="24">
        <v>79</v>
      </c>
      <c r="AI707" s="23">
        <v>92</v>
      </c>
    </row>
    <row r="708" spans="22:35" s="10" customFormat="1" hidden="1" x14ac:dyDescent="0.2">
      <c r="V708" s="17" t="s">
        <v>14</v>
      </c>
      <c r="W708" s="17" t="s">
        <v>46</v>
      </c>
      <c r="X708" s="2">
        <v>201203</v>
      </c>
      <c r="Y708" s="22">
        <v>182</v>
      </c>
      <c r="Z708" s="22">
        <v>144</v>
      </c>
      <c r="AA708" s="3">
        <v>0.79120879120879117</v>
      </c>
      <c r="AB708" s="4">
        <v>0.78014805752249305</v>
      </c>
      <c r="AC708" s="4">
        <v>0.64196518379194212</v>
      </c>
      <c r="AD708" s="4">
        <v>0.9183309312530441</v>
      </c>
      <c r="AE708" s="5" t="s">
        <v>12</v>
      </c>
      <c r="AF708" s="26">
        <v>-1.1060733686298119E-2</v>
      </c>
      <c r="AG708" s="25" t="s">
        <v>37</v>
      </c>
      <c r="AH708" s="24">
        <v>79</v>
      </c>
      <c r="AI708" s="23">
        <v>93</v>
      </c>
    </row>
    <row r="709" spans="22:35" s="10" customFormat="1" hidden="1" x14ac:dyDescent="0.2">
      <c r="V709" s="17" t="s">
        <v>14</v>
      </c>
      <c r="W709" s="17" t="s">
        <v>46</v>
      </c>
      <c r="X709" s="2">
        <v>201206</v>
      </c>
      <c r="Y709" s="22">
        <v>221</v>
      </c>
      <c r="Z709" s="22">
        <v>177</v>
      </c>
      <c r="AA709" s="3">
        <v>0.80090497737556565</v>
      </c>
      <c r="AB709" s="4">
        <v>0.78312385418924912</v>
      </c>
      <c r="AC709" s="4">
        <v>0.65047729417742062</v>
      </c>
      <c r="AD709" s="4">
        <v>0.91577041420107763</v>
      </c>
      <c r="AE709" s="5" t="s">
        <v>12</v>
      </c>
      <c r="AF709" s="26">
        <v>-1.7781123186316528E-2</v>
      </c>
      <c r="AG709" s="25" t="s">
        <v>37</v>
      </c>
      <c r="AH709" s="24">
        <v>79</v>
      </c>
      <c r="AI709" s="23">
        <v>94</v>
      </c>
    </row>
    <row r="710" spans="22:35" s="10" customFormat="1" hidden="1" x14ac:dyDescent="0.2">
      <c r="V710" s="17" t="s">
        <v>14</v>
      </c>
      <c r="W710" s="17" t="s">
        <v>46</v>
      </c>
      <c r="X710" s="2">
        <v>201209</v>
      </c>
      <c r="Y710" s="22">
        <v>292</v>
      </c>
      <c r="Z710" s="22">
        <v>271</v>
      </c>
      <c r="AA710" s="3">
        <v>0.92808219178082196</v>
      </c>
      <c r="AB710" s="4">
        <v>0.81371762267303727</v>
      </c>
      <c r="AC710" s="4">
        <v>0.68768990227304061</v>
      </c>
      <c r="AD710" s="4">
        <v>0.93974534307303403</v>
      </c>
      <c r="AE710" s="5" t="s">
        <v>12</v>
      </c>
      <c r="AF710" s="26">
        <v>-0.1143645691077847</v>
      </c>
      <c r="AG710" s="25" t="s">
        <v>37</v>
      </c>
      <c r="AH710" s="24">
        <v>79</v>
      </c>
      <c r="AI710" s="23">
        <v>95</v>
      </c>
    </row>
    <row r="711" spans="22:35" s="10" customFormat="1" hidden="1" x14ac:dyDescent="0.2">
      <c r="V711" s="17" t="s">
        <v>14</v>
      </c>
      <c r="W711" s="17" t="s">
        <v>46</v>
      </c>
      <c r="X711" s="2">
        <v>201212</v>
      </c>
      <c r="Y711" s="22">
        <v>350</v>
      </c>
      <c r="Z711" s="22">
        <v>318</v>
      </c>
      <c r="AA711" s="3">
        <v>0.90857142857142859</v>
      </c>
      <c r="AB711" s="4">
        <v>0.85308327394607064</v>
      </c>
      <c r="AC711" s="4">
        <v>0.73068592270027188</v>
      </c>
      <c r="AD711" s="4">
        <v>0.97548062519186951</v>
      </c>
      <c r="AE711" s="5" t="s">
        <v>12</v>
      </c>
      <c r="AF711" s="26">
        <v>-5.5488154625357944E-2</v>
      </c>
      <c r="AG711" s="25" t="s">
        <v>37</v>
      </c>
      <c r="AH711" s="24">
        <v>79</v>
      </c>
      <c r="AI711" s="23">
        <v>96</v>
      </c>
    </row>
    <row r="712" spans="22:35" s="10" customFormat="1" hidden="1" x14ac:dyDescent="0.2">
      <c r="V712" s="17" t="s">
        <v>14</v>
      </c>
      <c r="W712" s="17" t="s">
        <v>46</v>
      </c>
      <c r="X712" s="2">
        <v>201303</v>
      </c>
      <c r="Y712" s="22">
        <v>283</v>
      </c>
      <c r="Z712" s="22">
        <v>259</v>
      </c>
      <c r="AA712" s="3">
        <v>0.9151943462897526</v>
      </c>
      <c r="AB712" s="4">
        <v>0.87289946534848661</v>
      </c>
      <c r="AC712" s="4">
        <v>0.74680246474481249</v>
      </c>
      <c r="AD712" s="4">
        <v>0.99899646595216085</v>
      </c>
      <c r="AE712" s="5" t="s">
        <v>12</v>
      </c>
      <c r="AF712" s="26">
        <v>-4.2294880941265989E-2</v>
      </c>
      <c r="AG712" s="25" t="s">
        <v>37</v>
      </c>
      <c r="AH712" s="24">
        <v>79</v>
      </c>
      <c r="AI712" s="23">
        <v>97</v>
      </c>
    </row>
    <row r="713" spans="22:35" s="10" customFormat="1" hidden="1" x14ac:dyDescent="0.2">
      <c r="V713" s="17" t="s">
        <v>14</v>
      </c>
      <c r="W713" s="17" t="s">
        <v>46</v>
      </c>
      <c r="X713" s="2">
        <v>201306</v>
      </c>
      <c r="Y713" s="22">
        <v>294</v>
      </c>
      <c r="Z713" s="22">
        <v>265</v>
      </c>
      <c r="AA713" s="3">
        <v>0.90136054421768708</v>
      </c>
      <c r="AB713" s="4">
        <v>0.88890977376827562</v>
      </c>
      <c r="AC713" s="4">
        <v>0.76409839408386182</v>
      </c>
      <c r="AD713" s="4">
        <v>1.0137211534526895</v>
      </c>
      <c r="AE713" s="5" t="s">
        <v>12</v>
      </c>
      <c r="AF713" s="26">
        <v>-1.2450770449411452E-2</v>
      </c>
      <c r="AG713" s="25" t="s">
        <v>37</v>
      </c>
      <c r="AH713" s="24">
        <v>79</v>
      </c>
      <c r="AI713" s="23">
        <v>98</v>
      </c>
    </row>
    <row r="714" spans="22:35" s="10" customFormat="1" hidden="1" x14ac:dyDescent="0.2">
      <c r="V714" s="17" t="s">
        <v>14</v>
      </c>
      <c r="W714" s="17" t="s">
        <v>46</v>
      </c>
      <c r="X714" s="2">
        <v>201309</v>
      </c>
      <c r="Y714" s="22">
        <v>289</v>
      </c>
      <c r="Z714" s="22">
        <v>249</v>
      </c>
      <c r="AA714" s="3">
        <v>0.86159169550173009</v>
      </c>
      <c r="AB714" s="4">
        <v>0.89667627283682783</v>
      </c>
      <c r="AC714" s="4">
        <v>0.77191592479717031</v>
      </c>
      <c r="AD714" s="4">
        <v>1.0214366208764853</v>
      </c>
      <c r="AE714" s="5" t="s">
        <v>12</v>
      </c>
      <c r="AF714" s="26">
        <v>3.5084577335097733E-2</v>
      </c>
      <c r="AG714" s="25" t="s">
        <v>37</v>
      </c>
      <c r="AH714" s="24">
        <v>79</v>
      </c>
      <c r="AI714" s="23">
        <v>99</v>
      </c>
    </row>
    <row r="715" spans="22:35" s="10" customFormat="1" hidden="1" x14ac:dyDescent="0.2">
      <c r="V715" s="17" t="s">
        <v>14</v>
      </c>
      <c r="W715" s="17" t="s">
        <v>46</v>
      </c>
      <c r="X715" s="2">
        <v>201312</v>
      </c>
      <c r="Y715" s="22">
        <v>267</v>
      </c>
      <c r="Z715" s="22">
        <v>227</v>
      </c>
      <c r="AA715" s="3">
        <v>0.85018726591760296</v>
      </c>
      <c r="AB715" s="4">
        <v>0.89230248091860564</v>
      </c>
      <c r="AC715" s="4">
        <v>0.76588863919868444</v>
      </c>
      <c r="AD715" s="4">
        <v>1.018716322638527</v>
      </c>
      <c r="AE715" s="5" t="s">
        <v>12</v>
      </c>
      <c r="AF715" s="26">
        <v>4.2115215001002682E-2</v>
      </c>
      <c r="AG715" s="25" t="s">
        <v>37</v>
      </c>
      <c r="AH715" s="24">
        <v>79</v>
      </c>
      <c r="AI715" s="23">
        <v>100</v>
      </c>
    </row>
    <row r="716" spans="22:35" s="10" customFormat="1" hidden="1" x14ac:dyDescent="0.2">
      <c r="V716" s="17" t="s">
        <v>13</v>
      </c>
      <c r="W716" s="17" t="s">
        <v>46</v>
      </c>
      <c r="X716" s="2">
        <v>201403</v>
      </c>
      <c r="Y716" s="22">
        <v>195</v>
      </c>
      <c r="Z716" s="22">
        <v>168</v>
      </c>
      <c r="AA716" s="3">
        <v>0.86153846153846159</v>
      </c>
      <c r="AB716" s="4">
        <v>0.89608489131715141</v>
      </c>
      <c r="AC716" s="4">
        <v>0.76364673389666016</v>
      </c>
      <c r="AD716" s="4">
        <v>1.0285230487376429</v>
      </c>
      <c r="AE716" s="5" t="s">
        <v>12</v>
      </c>
      <c r="AF716" s="26">
        <v>3.4546429778689824E-2</v>
      </c>
      <c r="AG716" s="25" t="s">
        <v>37</v>
      </c>
      <c r="AH716" s="24">
        <v>79</v>
      </c>
      <c r="AI716" s="23">
        <v>101</v>
      </c>
    </row>
    <row r="717" spans="22:35" s="10" customFormat="1" hidden="1" x14ac:dyDescent="0.2">
      <c r="V717" s="17" t="s">
        <v>13</v>
      </c>
      <c r="W717" s="17" t="s">
        <v>46</v>
      </c>
      <c r="X717" s="2">
        <v>201406</v>
      </c>
      <c r="Y717" s="22">
        <v>180</v>
      </c>
      <c r="Z717" s="22">
        <v>156</v>
      </c>
      <c r="AA717" s="3">
        <v>0.8666666666666667</v>
      </c>
      <c r="AB717" s="4">
        <v>0.88892402673774662</v>
      </c>
      <c r="AC717" s="4">
        <v>0.75412723365049839</v>
      </c>
      <c r="AD717" s="4">
        <v>1.023720819824995</v>
      </c>
      <c r="AE717" s="5" t="s">
        <v>12</v>
      </c>
      <c r="AF717" s="26">
        <v>2.2257360071079924E-2</v>
      </c>
      <c r="AG717" s="25" t="s">
        <v>37</v>
      </c>
      <c r="AH717" s="24">
        <v>79</v>
      </c>
      <c r="AI717" s="23">
        <v>102</v>
      </c>
    </row>
    <row r="718" spans="22:35" s="10" customFormat="1" hidden="1" x14ac:dyDescent="0.2">
      <c r="V718" s="17" t="s">
        <v>13</v>
      </c>
      <c r="W718" s="17" t="s">
        <v>46</v>
      </c>
      <c r="X718" s="2">
        <v>201409</v>
      </c>
      <c r="Y718" s="22">
        <v>211</v>
      </c>
      <c r="Z718" s="22">
        <v>185</v>
      </c>
      <c r="AA718" s="3">
        <v>0.87677725118483407</v>
      </c>
      <c r="AB718" s="4">
        <v>0.88460740834337515</v>
      </c>
      <c r="AC718" s="4">
        <v>0.75303735338782307</v>
      </c>
      <c r="AD718" s="4">
        <v>1.0161774632989273</v>
      </c>
      <c r="AE718" s="5" t="s">
        <v>12</v>
      </c>
      <c r="AF718" s="26">
        <v>7.8301571585410734E-3</v>
      </c>
      <c r="AG718" s="25" t="s">
        <v>37</v>
      </c>
      <c r="AH718" s="24">
        <v>79</v>
      </c>
      <c r="AI718" s="23">
        <v>103</v>
      </c>
    </row>
    <row r="719" spans="22:35" s="10" customFormat="1" hidden="1" x14ac:dyDescent="0.2">
      <c r="V719" s="17" t="s">
        <v>13</v>
      </c>
      <c r="W719" s="17" t="s">
        <v>46</v>
      </c>
      <c r="X719" s="2">
        <v>201412</v>
      </c>
      <c r="Y719" s="22">
        <v>229</v>
      </c>
      <c r="Z719" s="22">
        <v>190</v>
      </c>
      <c r="AA719" s="3">
        <v>0.82969432314410485</v>
      </c>
      <c r="AB719" s="4">
        <v>0.86680856952701812</v>
      </c>
      <c r="AC719" s="4">
        <v>0.73611986886330893</v>
      </c>
      <c r="AD719" s="4">
        <v>0.99749727019072743</v>
      </c>
      <c r="AE719" s="5" t="s">
        <v>12</v>
      </c>
      <c r="AF719" s="21">
        <v>3.7114246382913274E-2</v>
      </c>
      <c r="AG719" s="20" t="s">
        <v>37</v>
      </c>
      <c r="AH719" s="19">
        <v>79</v>
      </c>
      <c r="AI719" s="18">
        <v>104</v>
      </c>
    </row>
    <row r="720" spans="22:35" s="10" customFormat="1" hidden="1" x14ac:dyDescent="0.2">
      <c r="V720" s="17"/>
      <c r="W720" s="17" t="s">
        <v>46</v>
      </c>
      <c r="X720" s="16" t="s">
        <v>10</v>
      </c>
      <c r="Y720" s="15">
        <v>9697</v>
      </c>
      <c r="Z720" s="15">
        <v>7817</v>
      </c>
      <c r="AA720" s="14">
        <v>0.80612560585748172</v>
      </c>
      <c r="AB720" s="13">
        <v>0.77827192592802041</v>
      </c>
      <c r="AC720" s="13">
        <v>0.69217663909790017</v>
      </c>
      <c r="AD720" s="13">
        <v>0.86436721275814077</v>
      </c>
      <c r="AE720" s="9" t="s">
        <v>9</v>
      </c>
      <c r="AF720" s="12"/>
    </row>
    <row r="721" spans="22:46" s="10" customFormat="1" hidden="1" x14ac:dyDescent="0.2">
      <c r="V721" s="31" t="s">
        <v>35</v>
      </c>
      <c r="W721" s="31" t="s">
        <v>34</v>
      </c>
      <c r="X721" s="44" t="s">
        <v>45</v>
      </c>
      <c r="Y721" s="43"/>
      <c r="Z721" s="43"/>
      <c r="AA721" s="43"/>
      <c r="AB721" s="43"/>
      <c r="AC721" s="42" t="s">
        <v>33</v>
      </c>
      <c r="AD721" s="42"/>
      <c r="AE721" s="42"/>
      <c r="AF721" s="12"/>
      <c r="AG721" s="12"/>
      <c r="AH721" s="12"/>
      <c r="AI721" s="12"/>
      <c r="AJ721" s="12"/>
      <c r="AK721" s="12"/>
      <c r="AL721" s="12"/>
      <c r="AM721" s="12"/>
      <c r="AN721" s="12"/>
      <c r="AO721" s="12"/>
      <c r="AP721" s="12"/>
      <c r="AQ721" s="12"/>
      <c r="AR721" s="12"/>
      <c r="AS721" s="12"/>
      <c r="AT721" s="12"/>
    </row>
    <row r="722" spans="22:46" s="10" customFormat="1" ht="25.5" hidden="1" x14ac:dyDescent="0.2">
      <c r="V722" s="17"/>
      <c r="W722" s="17" t="s">
        <v>45</v>
      </c>
      <c r="X722" s="31" t="s">
        <v>0</v>
      </c>
      <c r="Y722" s="31" t="s">
        <v>1</v>
      </c>
      <c r="Z722" s="31" t="s">
        <v>2</v>
      </c>
      <c r="AA722" s="31" t="s">
        <v>3</v>
      </c>
      <c r="AB722" s="31" t="s">
        <v>4</v>
      </c>
      <c r="AC722" s="31" t="s">
        <v>5</v>
      </c>
      <c r="AD722" s="31" t="s">
        <v>6</v>
      </c>
      <c r="AE722" s="41" t="s">
        <v>7</v>
      </c>
      <c r="AF722" s="31" t="s">
        <v>32</v>
      </c>
      <c r="AG722" s="12"/>
      <c r="AH722" s="12"/>
      <c r="AI722" s="12"/>
      <c r="AP722" s="40"/>
    </row>
    <row r="723" spans="22:46" s="10" customFormat="1" hidden="1" x14ac:dyDescent="0.2">
      <c r="V723" s="17" t="s">
        <v>14</v>
      </c>
      <c r="W723" s="17" t="s">
        <v>45</v>
      </c>
      <c r="X723" s="2">
        <v>200809</v>
      </c>
      <c r="Y723" s="22">
        <v>8246</v>
      </c>
      <c r="Z723" s="22">
        <v>3502</v>
      </c>
      <c r="AA723" s="3">
        <v>0.42469075915595439</v>
      </c>
      <c r="AB723" s="4">
        <v>0.65926907551429459</v>
      </c>
      <c r="AC723" s="4">
        <v>0.58311245250371202</v>
      </c>
      <c r="AD723" s="4">
        <v>0.73542569852487716</v>
      </c>
      <c r="AE723" s="5" t="s">
        <v>9</v>
      </c>
      <c r="AF723" s="39">
        <v>0.2345783163583402</v>
      </c>
      <c r="AG723" s="25"/>
      <c r="AH723" s="24"/>
      <c r="AI723" s="23"/>
      <c r="AK723" s="35" t="s">
        <v>31</v>
      </c>
    </row>
    <row r="724" spans="22:46" s="10" customFormat="1" hidden="1" x14ac:dyDescent="0.2">
      <c r="V724" s="17" t="s">
        <v>14</v>
      </c>
      <c r="W724" s="17" t="s">
        <v>45</v>
      </c>
      <c r="X724" s="2">
        <v>200812</v>
      </c>
      <c r="Y724" s="22">
        <v>6360</v>
      </c>
      <c r="Z724" s="22">
        <v>3311</v>
      </c>
      <c r="AA724" s="3">
        <v>0.52059748427672958</v>
      </c>
      <c r="AB724" s="4">
        <v>0.44636670445287918</v>
      </c>
      <c r="AC724" s="4">
        <v>0.38951269768012053</v>
      </c>
      <c r="AD724" s="4">
        <v>0.50322071122563783</v>
      </c>
      <c r="AE724" s="5" t="s">
        <v>9</v>
      </c>
      <c r="AF724" s="26">
        <v>-7.4230779823850401E-2</v>
      </c>
      <c r="AG724" s="25"/>
      <c r="AH724" s="24"/>
      <c r="AI724" s="23"/>
      <c r="AL724" s="34" t="s">
        <v>23</v>
      </c>
      <c r="AM724" s="33"/>
      <c r="AN724" s="32">
        <v>0.05</v>
      </c>
    </row>
    <row r="725" spans="22:46" s="10" customFormat="1" hidden="1" x14ac:dyDescent="0.2">
      <c r="V725" s="17" t="s">
        <v>14</v>
      </c>
      <c r="W725" s="17" t="s">
        <v>45</v>
      </c>
      <c r="X725" s="2">
        <v>200903</v>
      </c>
      <c r="Y725" s="22">
        <v>4351</v>
      </c>
      <c r="Z725" s="22">
        <v>2477</v>
      </c>
      <c r="AA725" s="3">
        <v>0.56929441507699374</v>
      </c>
      <c r="AB725" s="4">
        <v>0.44074419036763729</v>
      </c>
      <c r="AC725" s="4">
        <v>0.38191773070491192</v>
      </c>
      <c r="AD725" s="4">
        <v>0.49957065003036272</v>
      </c>
      <c r="AE725" s="5" t="s">
        <v>9</v>
      </c>
      <c r="AF725" s="26">
        <v>-0.12855022470935645</v>
      </c>
      <c r="AG725" s="25"/>
      <c r="AH725" s="24"/>
      <c r="AI725" s="23"/>
      <c r="AL725" s="31" t="s">
        <v>30</v>
      </c>
      <c r="AM725" s="31" t="s">
        <v>29</v>
      </c>
      <c r="AN725" s="31" t="s">
        <v>28</v>
      </c>
      <c r="AO725" s="31" t="s">
        <v>27</v>
      </c>
    </row>
    <row r="726" spans="22:46" s="10" customFormat="1" hidden="1" x14ac:dyDescent="0.2">
      <c r="V726" s="17" t="s">
        <v>14</v>
      </c>
      <c r="W726" s="17" t="s">
        <v>45</v>
      </c>
      <c r="X726" s="2">
        <v>200906</v>
      </c>
      <c r="Y726" s="22">
        <v>3491</v>
      </c>
      <c r="Z726" s="22">
        <v>2119</v>
      </c>
      <c r="AA726" s="3">
        <v>0.60698940131767398</v>
      </c>
      <c r="AB726" s="4">
        <v>0.44382567004291595</v>
      </c>
      <c r="AC726" s="4">
        <v>0.38296205423373209</v>
      </c>
      <c r="AD726" s="4">
        <v>0.50468928585209993</v>
      </c>
      <c r="AE726" s="5" t="s">
        <v>9</v>
      </c>
      <c r="AF726" s="26">
        <v>-0.16316373127475803</v>
      </c>
      <c r="AG726" s="25"/>
      <c r="AH726" s="24"/>
      <c r="AI726" s="23"/>
      <c r="AK726" s="30" t="s">
        <v>15</v>
      </c>
      <c r="AL726" s="37">
        <v>4</v>
      </c>
      <c r="AM726" s="38">
        <v>2</v>
      </c>
      <c r="AN726" s="37">
        <v>0</v>
      </c>
      <c r="AO726" s="36" t="s">
        <v>26</v>
      </c>
    </row>
    <row r="727" spans="22:46" s="10" customFormat="1" hidden="1" x14ac:dyDescent="0.2">
      <c r="V727" s="17" t="s">
        <v>14</v>
      </c>
      <c r="W727" s="17" t="s">
        <v>45</v>
      </c>
      <c r="X727" s="2">
        <v>200909</v>
      </c>
      <c r="Y727" s="22">
        <v>3576</v>
      </c>
      <c r="Z727" s="22">
        <v>1811</v>
      </c>
      <c r="AA727" s="3">
        <v>0.50643176733780759</v>
      </c>
      <c r="AB727" s="4">
        <v>0.44044571444203356</v>
      </c>
      <c r="AC727" s="4">
        <v>0.38013005314264037</v>
      </c>
      <c r="AD727" s="4">
        <v>0.50076137574142676</v>
      </c>
      <c r="AE727" s="5" t="s">
        <v>9</v>
      </c>
      <c r="AF727" s="26">
        <v>-6.5986052895774028E-2</v>
      </c>
      <c r="AG727" s="25"/>
      <c r="AH727" s="24"/>
      <c r="AI727" s="23"/>
      <c r="AK727" s="30" t="s">
        <v>14</v>
      </c>
      <c r="AL727" s="37">
        <v>22</v>
      </c>
      <c r="AM727" s="38">
        <v>5</v>
      </c>
      <c r="AN727" s="37">
        <v>18</v>
      </c>
      <c r="AO727" s="36" t="s">
        <v>25</v>
      </c>
    </row>
    <row r="728" spans="22:46" s="10" customFormat="1" hidden="1" x14ac:dyDescent="0.2">
      <c r="V728" s="17" t="s">
        <v>14</v>
      </c>
      <c r="W728" s="17" t="s">
        <v>45</v>
      </c>
      <c r="X728" s="2">
        <v>200912</v>
      </c>
      <c r="Y728" s="22">
        <v>3475</v>
      </c>
      <c r="Z728" s="22">
        <v>1338</v>
      </c>
      <c r="AA728" s="3">
        <v>0.38503597122302158</v>
      </c>
      <c r="AB728" s="4">
        <v>0.46011300082683709</v>
      </c>
      <c r="AC728" s="4">
        <v>0.39753048491756993</v>
      </c>
      <c r="AD728" s="4">
        <v>0.52269551673610437</v>
      </c>
      <c r="AE728" s="5" t="s">
        <v>9</v>
      </c>
      <c r="AF728" s="26">
        <v>7.5077029603815515E-2</v>
      </c>
      <c r="AG728" s="25"/>
      <c r="AH728" s="24"/>
      <c r="AI728" s="23"/>
    </row>
    <row r="729" spans="22:46" s="10" customFormat="1" hidden="1" x14ac:dyDescent="0.2">
      <c r="V729" s="17" t="s">
        <v>14</v>
      </c>
      <c r="W729" s="17" t="s">
        <v>45</v>
      </c>
      <c r="X729" s="2">
        <v>201003</v>
      </c>
      <c r="Y729" s="22">
        <v>3122</v>
      </c>
      <c r="Z729" s="22">
        <v>1067</v>
      </c>
      <c r="AA729" s="3">
        <v>0.34176809737347852</v>
      </c>
      <c r="AB729" s="4">
        <v>0.42118796737308489</v>
      </c>
      <c r="AC729" s="4">
        <v>0.3617495492108424</v>
      </c>
      <c r="AD729" s="4">
        <v>0.48062638553532738</v>
      </c>
      <c r="AE729" s="5" t="s">
        <v>9</v>
      </c>
      <c r="AF729" s="26">
        <v>7.9419869999606374E-2</v>
      </c>
      <c r="AG729" s="25"/>
      <c r="AH729" s="24"/>
      <c r="AI729" s="23"/>
    </row>
    <row r="730" spans="22:46" s="10" customFormat="1" hidden="1" x14ac:dyDescent="0.2">
      <c r="V730" s="17" t="s">
        <v>14</v>
      </c>
      <c r="W730" s="17" t="s">
        <v>45</v>
      </c>
      <c r="X730" s="2">
        <v>201006</v>
      </c>
      <c r="Y730" s="22">
        <v>2858</v>
      </c>
      <c r="Z730" s="22">
        <v>924</v>
      </c>
      <c r="AA730" s="3">
        <v>0.32330300909727083</v>
      </c>
      <c r="AB730" s="4">
        <v>0.39457628711333859</v>
      </c>
      <c r="AC730" s="4">
        <v>0.33719972384714969</v>
      </c>
      <c r="AD730" s="4">
        <v>0.45195285037952754</v>
      </c>
      <c r="AE730" s="5" t="s">
        <v>9</v>
      </c>
      <c r="AF730" s="26">
        <v>7.1273278016067754E-2</v>
      </c>
      <c r="AG730" s="25"/>
      <c r="AH730" s="24"/>
      <c r="AI730" s="23"/>
      <c r="AK730" s="35" t="s">
        <v>24</v>
      </c>
      <c r="AL730" s="34" t="s">
        <v>23</v>
      </c>
      <c r="AM730" s="33"/>
      <c r="AN730" s="32">
        <v>0.05</v>
      </c>
    </row>
    <row r="731" spans="22:46" s="10" customFormat="1" hidden="1" x14ac:dyDescent="0.2">
      <c r="V731" s="17" t="s">
        <v>14</v>
      </c>
      <c r="W731" s="17" t="s">
        <v>45</v>
      </c>
      <c r="X731" s="2">
        <v>201009</v>
      </c>
      <c r="Y731" s="22">
        <v>1787</v>
      </c>
      <c r="Z731" s="22">
        <v>838</v>
      </c>
      <c r="AA731" s="3">
        <v>0.46894236149972018</v>
      </c>
      <c r="AB731" s="4">
        <v>0.32681693829332503</v>
      </c>
      <c r="AC731" s="4">
        <v>0.2723879776257202</v>
      </c>
      <c r="AD731" s="4">
        <v>0.38124589896092992</v>
      </c>
      <c r="AE731" s="5" t="s">
        <v>9</v>
      </c>
      <c r="AF731" s="26">
        <v>-0.14212542320639515</v>
      </c>
      <c r="AG731" s="25"/>
      <c r="AH731" s="24"/>
      <c r="AI731" s="23"/>
      <c r="AL731" s="31" t="s">
        <v>22</v>
      </c>
      <c r="AM731" s="31" t="s">
        <v>21</v>
      </c>
      <c r="AN731" s="31" t="s">
        <v>20</v>
      </c>
      <c r="AO731" s="31" t="s">
        <v>19</v>
      </c>
      <c r="AP731" s="31" t="s">
        <v>18</v>
      </c>
      <c r="AQ731" s="31" t="s">
        <v>17</v>
      </c>
      <c r="AR731" s="31" t="s">
        <v>16</v>
      </c>
    </row>
    <row r="732" spans="22:46" s="10" customFormat="1" ht="15" hidden="1" x14ac:dyDescent="0.25">
      <c r="V732" s="17" t="s">
        <v>14</v>
      </c>
      <c r="W732" s="17" t="s">
        <v>45</v>
      </c>
      <c r="X732" s="2">
        <v>201012</v>
      </c>
      <c r="Y732" s="22">
        <v>2032</v>
      </c>
      <c r="Z732" s="22">
        <v>717</v>
      </c>
      <c r="AA732" s="3">
        <v>0.3528543307086614</v>
      </c>
      <c r="AB732" s="4">
        <v>0.27896102302668691</v>
      </c>
      <c r="AC732" s="4">
        <v>0.23156479669470237</v>
      </c>
      <c r="AD732" s="4">
        <v>0.32635724935867144</v>
      </c>
      <c r="AE732" s="5" t="s">
        <v>9</v>
      </c>
      <c r="AF732" s="26">
        <v>-7.3893307681974496E-2</v>
      </c>
      <c r="AG732" s="25"/>
      <c r="AH732" s="24"/>
      <c r="AI732" s="23"/>
      <c r="AK732" s="30" t="s">
        <v>15</v>
      </c>
      <c r="AL732" s="29">
        <v>-7.8543706937708457E-3</v>
      </c>
      <c r="AM732" s="29">
        <v>1.3480878967802038E-2</v>
      </c>
      <c r="AN732" s="17">
        <v>4</v>
      </c>
      <c r="AO732" s="17">
        <v>0.72592508530000432</v>
      </c>
      <c r="AP732" s="27">
        <v>0.14798762580885527</v>
      </c>
      <c r="AQ732" s="28">
        <v>-1.1652609169669661</v>
      </c>
      <c r="AR732" s="27">
        <v>0.36409295913634898</v>
      </c>
    </row>
    <row r="733" spans="22:46" s="10" customFormat="1" ht="15" hidden="1" x14ac:dyDescent="0.25">
      <c r="V733" s="17" t="s">
        <v>14</v>
      </c>
      <c r="W733" s="17" t="s">
        <v>45</v>
      </c>
      <c r="X733" s="2">
        <v>201103</v>
      </c>
      <c r="Y733" s="22">
        <v>1706</v>
      </c>
      <c r="Z733" s="22">
        <v>616</v>
      </c>
      <c r="AA733" s="3">
        <v>0.36107854630715125</v>
      </c>
      <c r="AB733" s="4">
        <v>0.27667648508872017</v>
      </c>
      <c r="AC733" s="4">
        <v>0.22778074294952322</v>
      </c>
      <c r="AD733" s="4">
        <v>0.32557222722791712</v>
      </c>
      <c r="AE733" s="5" t="s">
        <v>9</v>
      </c>
      <c r="AF733" s="26">
        <v>-8.4402061218431079E-2</v>
      </c>
      <c r="AG733" s="25"/>
      <c r="AH733" s="24"/>
      <c r="AI733" s="23"/>
      <c r="AK733" s="30" t="s">
        <v>14</v>
      </c>
      <c r="AL733" s="29">
        <v>-4.7753961611727451E-2</v>
      </c>
      <c r="AM733" s="29">
        <v>9.2569198615184797E-2</v>
      </c>
      <c r="AN733" s="17">
        <v>22</v>
      </c>
      <c r="AO733" s="17">
        <v>0.16827714165832736</v>
      </c>
      <c r="AP733" s="27">
        <v>5.7933299032647642E-2</v>
      </c>
      <c r="AQ733" s="28">
        <v>-2.4196594276328485</v>
      </c>
      <c r="AR733" s="27">
        <v>2.5183186198863412E-2</v>
      </c>
    </row>
    <row r="734" spans="22:46" s="10" customFormat="1" hidden="1" x14ac:dyDescent="0.2">
      <c r="V734" s="17" t="s">
        <v>14</v>
      </c>
      <c r="W734" s="17" t="s">
        <v>45</v>
      </c>
      <c r="X734" s="2">
        <v>201106</v>
      </c>
      <c r="Y734" s="22">
        <v>1597</v>
      </c>
      <c r="Z734" s="22">
        <v>591</v>
      </c>
      <c r="AA734" s="3">
        <v>0.37006887914840325</v>
      </c>
      <c r="AB734" s="4">
        <v>0.29107865983520315</v>
      </c>
      <c r="AC734" s="4">
        <v>0.23969158107575025</v>
      </c>
      <c r="AD734" s="4">
        <v>0.34246573859465601</v>
      </c>
      <c r="AE734" s="5" t="s">
        <v>9</v>
      </c>
      <c r="AF734" s="26">
        <v>-7.8990219313200105E-2</v>
      </c>
      <c r="AG734" s="25"/>
      <c r="AH734" s="24"/>
      <c r="AI734" s="23"/>
    </row>
    <row r="735" spans="22:46" s="10" customFormat="1" hidden="1" x14ac:dyDescent="0.2">
      <c r="V735" s="17" t="s">
        <v>14</v>
      </c>
      <c r="W735" s="17" t="s">
        <v>45</v>
      </c>
      <c r="X735" s="2">
        <v>201109</v>
      </c>
      <c r="Y735" s="22">
        <v>1629</v>
      </c>
      <c r="Z735" s="22">
        <v>641</v>
      </c>
      <c r="AA735" s="3">
        <v>0.39349294045426642</v>
      </c>
      <c r="AB735" s="4">
        <v>0.31679329011517915</v>
      </c>
      <c r="AC735" s="4">
        <v>0.26252212141971698</v>
      </c>
      <c r="AD735" s="4">
        <v>0.37106445881064132</v>
      </c>
      <c r="AE735" s="5" t="s">
        <v>9</v>
      </c>
      <c r="AF735" s="26">
        <v>-7.6699650339087266E-2</v>
      </c>
      <c r="AG735" s="25"/>
      <c r="AH735" s="24"/>
      <c r="AI735" s="23"/>
    </row>
    <row r="736" spans="22:46" s="10" customFormat="1" hidden="1" x14ac:dyDescent="0.2">
      <c r="V736" s="17" t="s">
        <v>14</v>
      </c>
      <c r="W736" s="17" t="s">
        <v>45</v>
      </c>
      <c r="X736" s="2">
        <v>201112</v>
      </c>
      <c r="Y736" s="22">
        <v>1765</v>
      </c>
      <c r="Z736" s="22">
        <v>657</v>
      </c>
      <c r="AA736" s="3">
        <v>0.37223796033994333</v>
      </c>
      <c r="AB736" s="4">
        <v>0.321271028340955</v>
      </c>
      <c r="AC736" s="4">
        <v>0.26735881779178738</v>
      </c>
      <c r="AD736" s="4">
        <v>0.37518323889012267</v>
      </c>
      <c r="AE736" s="5" t="s">
        <v>12</v>
      </c>
      <c r="AF736" s="26">
        <v>-5.096693199898833E-2</v>
      </c>
      <c r="AG736" s="25"/>
      <c r="AH736" s="24"/>
      <c r="AI736" s="23"/>
    </row>
    <row r="737" spans="22:42" s="10" customFormat="1" hidden="1" x14ac:dyDescent="0.2">
      <c r="V737" s="17" t="s">
        <v>14</v>
      </c>
      <c r="W737" s="17" t="s">
        <v>45</v>
      </c>
      <c r="X737" s="2">
        <v>201203</v>
      </c>
      <c r="Y737" s="22">
        <v>1715</v>
      </c>
      <c r="Z737" s="22">
        <v>680</v>
      </c>
      <c r="AA737" s="3">
        <v>0.39650145772594753</v>
      </c>
      <c r="AB737" s="4">
        <v>0.31768972156843783</v>
      </c>
      <c r="AC737" s="4">
        <v>0.26388597707929662</v>
      </c>
      <c r="AD737" s="4">
        <v>0.3714934660575791</v>
      </c>
      <c r="AE737" s="5" t="s">
        <v>9</v>
      </c>
      <c r="AF737" s="26">
        <v>-7.8811736157509693E-2</v>
      </c>
      <c r="AG737" s="25"/>
      <c r="AH737" s="24"/>
      <c r="AI737" s="23"/>
    </row>
    <row r="738" spans="22:42" s="10" customFormat="1" hidden="1" x14ac:dyDescent="0.2">
      <c r="V738" s="17" t="s">
        <v>14</v>
      </c>
      <c r="W738" s="17" t="s">
        <v>45</v>
      </c>
      <c r="X738" s="2">
        <v>201206</v>
      </c>
      <c r="Y738" s="22">
        <v>2036</v>
      </c>
      <c r="Z738" s="22">
        <v>858</v>
      </c>
      <c r="AA738" s="3">
        <v>0.42141453831041259</v>
      </c>
      <c r="AB738" s="4">
        <v>0.31659527686925981</v>
      </c>
      <c r="AC738" s="4">
        <v>0.26473114215693766</v>
      </c>
      <c r="AD738" s="4">
        <v>0.36845941158158196</v>
      </c>
      <c r="AE738" s="5" t="s">
        <v>9</v>
      </c>
      <c r="AF738" s="26">
        <v>-0.10481926144115278</v>
      </c>
      <c r="AG738" s="25"/>
      <c r="AH738" s="24"/>
      <c r="AI738" s="23"/>
    </row>
    <row r="739" spans="22:42" s="10" customFormat="1" hidden="1" x14ac:dyDescent="0.2">
      <c r="V739" s="17" t="s">
        <v>14</v>
      </c>
      <c r="W739" s="17" t="s">
        <v>45</v>
      </c>
      <c r="X739" s="2">
        <v>201209</v>
      </c>
      <c r="Y739" s="22">
        <v>2397</v>
      </c>
      <c r="Z739" s="22">
        <v>1191</v>
      </c>
      <c r="AA739" s="3">
        <v>0.49687108886107634</v>
      </c>
      <c r="AB739" s="4">
        <v>0.35501006508812527</v>
      </c>
      <c r="AC739" s="4">
        <v>0.3003527918339543</v>
      </c>
      <c r="AD739" s="4">
        <v>0.40966733834229629</v>
      </c>
      <c r="AE739" s="5" t="s">
        <v>9</v>
      </c>
      <c r="AF739" s="26">
        <v>-0.14186102377295107</v>
      </c>
      <c r="AG739" s="25"/>
      <c r="AH739" s="24"/>
      <c r="AI739" s="23"/>
    </row>
    <row r="740" spans="22:42" s="10" customFormat="1" hidden="1" x14ac:dyDescent="0.2">
      <c r="V740" s="17" t="s">
        <v>14</v>
      </c>
      <c r="W740" s="17" t="s">
        <v>45</v>
      </c>
      <c r="X740" s="2">
        <v>201212</v>
      </c>
      <c r="Y740" s="22">
        <v>2568</v>
      </c>
      <c r="Z740" s="22">
        <v>1288</v>
      </c>
      <c r="AA740" s="3">
        <v>0.50155763239875384</v>
      </c>
      <c r="AB740" s="4">
        <v>0.40667994437720029</v>
      </c>
      <c r="AC740" s="4">
        <v>0.34701335543744938</v>
      </c>
      <c r="AD740" s="4">
        <v>0.46634653331695125</v>
      </c>
      <c r="AE740" s="5" t="s">
        <v>9</v>
      </c>
      <c r="AF740" s="26">
        <v>-9.4877688021553552E-2</v>
      </c>
      <c r="AG740" s="25"/>
      <c r="AH740" s="24"/>
      <c r="AI740" s="23"/>
    </row>
    <row r="741" spans="22:42" s="10" customFormat="1" hidden="1" x14ac:dyDescent="0.2">
      <c r="V741" s="17" t="s">
        <v>14</v>
      </c>
      <c r="W741" s="17" t="s">
        <v>45</v>
      </c>
      <c r="X741" s="2">
        <v>201303</v>
      </c>
      <c r="Y741" s="22">
        <v>2172</v>
      </c>
      <c r="Z741" s="22">
        <v>1148</v>
      </c>
      <c r="AA741" s="3">
        <v>0.52854511970534068</v>
      </c>
      <c r="AB741" s="4">
        <v>0.43233487450095609</v>
      </c>
      <c r="AC741" s="4">
        <v>0.36826730249607792</v>
      </c>
      <c r="AD741" s="4">
        <v>0.49640244650583432</v>
      </c>
      <c r="AE741" s="5" t="s">
        <v>9</v>
      </c>
      <c r="AF741" s="26">
        <v>-9.6210245204384592E-2</v>
      </c>
      <c r="AG741" s="25"/>
      <c r="AH741" s="24"/>
      <c r="AI741" s="23"/>
    </row>
    <row r="742" spans="22:42" s="10" customFormat="1" hidden="1" x14ac:dyDescent="0.2">
      <c r="V742" s="17" t="s">
        <v>14</v>
      </c>
      <c r="W742" s="17" t="s">
        <v>45</v>
      </c>
      <c r="X742" s="2">
        <v>201306</v>
      </c>
      <c r="Y742" s="22">
        <v>2078</v>
      </c>
      <c r="Z742" s="22">
        <v>1079</v>
      </c>
      <c r="AA742" s="3">
        <v>0.51924927815206934</v>
      </c>
      <c r="AB742" s="4">
        <v>0.47634822236845104</v>
      </c>
      <c r="AC742" s="4">
        <v>0.40723960107070045</v>
      </c>
      <c r="AD742" s="4">
        <v>0.54545684366620162</v>
      </c>
      <c r="AE742" s="5" t="s">
        <v>12</v>
      </c>
      <c r="AF742" s="26">
        <v>-4.2901055783618303E-2</v>
      </c>
      <c r="AG742" s="25"/>
      <c r="AH742" s="24"/>
      <c r="AI742" s="23"/>
    </row>
    <row r="743" spans="22:42" s="10" customFormat="1" hidden="1" x14ac:dyDescent="0.2">
      <c r="V743" s="17" t="s">
        <v>14</v>
      </c>
      <c r="W743" s="17" t="s">
        <v>45</v>
      </c>
      <c r="X743" s="2">
        <v>201309</v>
      </c>
      <c r="Y743" s="22">
        <v>2148</v>
      </c>
      <c r="Z743" s="22">
        <v>1015</v>
      </c>
      <c r="AA743" s="3">
        <v>0.47253258845437618</v>
      </c>
      <c r="AB743" s="4">
        <v>0.47152808593326273</v>
      </c>
      <c r="AC743" s="4">
        <v>0.4032649148254317</v>
      </c>
      <c r="AD743" s="4">
        <v>0.53979125704109387</v>
      </c>
      <c r="AE743" s="5" t="s">
        <v>12</v>
      </c>
      <c r="AF743" s="26">
        <v>-1.0045025211134484E-3</v>
      </c>
      <c r="AG743" s="25"/>
      <c r="AH743" s="24"/>
      <c r="AI743" s="23"/>
    </row>
    <row r="744" spans="22:42" s="10" customFormat="1" hidden="1" x14ac:dyDescent="0.2">
      <c r="V744" s="17" t="s">
        <v>14</v>
      </c>
      <c r="W744" s="17" t="s">
        <v>45</v>
      </c>
      <c r="X744" s="2">
        <v>201312</v>
      </c>
      <c r="Y744" s="22">
        <v>1909</v>
      </c>
      <c r="Z744" s="22">
        <v>903</v>
      </c>
      <c r="AA744" s="3">
        <v>0.47302252488213725</v>
      </c>
      <c r="AB744" s="4">
        <v>0.46158077081040227</v>
      </c>
      <c r="AC744" s="4">
        <v>0.39305973502454922</v>
      </c>
      <c r="AD744" s="4">
        <v>0.53010180659625539</v>
      </c>
      <c r="AE744" s="5" t="s">
        <v>12</v>
      </c>
      <c r="AF744" s="26">
        <v>-1.1441754071734977E-2</v>
      </c>
      <c r="AG744" s="25"/>
      <c r="AH744" s="24"/>
      <c r="AI744" s="23"/>
    </row>
    <row r="745" spans="22:42" s="10" customFormat="1" hidden="1" x14ac:dyDescent="0.2">
      <c r="V745" s="17" t="s">
        <v>13</v>
      </c>
      <c r="W745" s="17" t="s">
        <v>45</v>
      </c>
      <c r="X745" s="2">
        <v>201403</v>
      </c>
      <c r="Y745" s="22">
        <v>1650</v>
      </c>
      <c r="Z745" s="22">
        <v>724</v>
      </c>
      <c r="AA745" s="3">
        <v>0.43878787878787878</v>
      </c>
      <c r="AB745" s="4">
        <v>0.45074502815537271</v>
      </c>
      <c r="AC745" s="4">
        <v>0.38166238119951623</v>
      </c>
      <c r="AD745" s="4">
        <v>0.51982767511122929</v>
      </c>
      <c r="AE745" s="5" t="s">
        <v>12</v>
      </c>
      <c r="AF745" s="26">
        <v>1.1957149367493924E-2</v>
      </c>
      <c r="AG745" s="25"/>
      <c r="AH745" s="24"/>
      <c r="AI745" s="23"/>
    </row>
    <row r="746" spans="22:42" s="10" customFormat="1" hidden="1" x14ac:dyDescent="0.2">
      <c r="V746" s="17" t="s">
        <v>13</v>
      </c>
      <c r="W746" s="17" t="s">
        <v>45</v>
      </c>
      <c r="X746" s="2">
        <v>201406</v>
      </c>
      <c r="Y746" s="22">
        <v>1747</v>
      </c>
      <c r="Z746" s="22">
        <v>775</v>
      </c>
      <c r="AA746" s="3">
        <v>0.44361763022323986</v>
      </c>
      <c r="AB746" s="4">
        <v>0.43044518325757986</v>
      </c>
      <c r="AC746" s="4">
        <v>0.36418247661973346</v>
      </c>
      <c r="AD746" s="4">
        <v>0.49670788989542625</v>
      </c>
      <c r="AE746" s="5" t="s">
        <v>12</v>
      </c>
      <c r="AF746" s="26">
        <v>-1.3172446965660001E-2</v>
      </c>
      <c r="AG746" s="25"/>
      <c r="AH746" s="24"/>
      <c r="AI746" s="23"/>
    </row>
    <row r="747" spans="22:42" s="10" customFormat="1" hidden="1" x14ac:dyDescent="0.2">
      <c r="V747" s="17" t="s">
        <v>13</v>
      </c>
      <c r="W747" s="17" t="s">
        <v>45</v>
      </c>
      <c r="X747" s="2">
        <v>201409</v>
      </c>
      <c r="Y747" s="22">
        <v>1753</v>
      </c>
      <c r="Z747" s="22">
        <v>747</v>
      </c>
      <c r="AA747" s="3">
        <v>0.42612664004563605</v>
      </c>
      <c r="AB747" s="4">
        <v>0.41413955407439579</v>
      </c>
      <c r="AC747" s="4">
        <v>0.34966728314343215</v>
      </c>
      <c r="AD747" s="4">
        <v>0.47861182500535948</v>
      </c>
      <c r="AE747" s="5" t="s">
        <v>12</v>
      </c>
      <c r="AF747" s="26">
        <v>-1.1987085971240263E-2</v>
      </c>
      <c r="AG747" s="25"/>
      <c r="AH747" s="24"/>
      <c r="AI747" s="23"/>
    </row>
    <row r="748" spans="22:42" s="10" customFormat="1" hidden="1" x14ac:dyDescent="0.2">
      <c r="V748" s="17" t="s">
        <v>13</v>
      </c>
      <c r="W748" s="17" t="s">
        <v>45</v>
      </c>
      <c r="X748" s="2">
        <v>201412</v>
      </c>
      <c r="Y748" s="22">
        <v>1600</v>
      </c>
      <c r="Z748" s="22">
        <v>668</v>
      </c>
      <c r="AA748" s="3">
        <v>0.41749999999999998</v>
      </c>
      <c r="AB748" s="4">
        <v>0.39928490079432294</v>
      </c>
      <c r="AC748" s="4">
        <v>0.33535903133008155</v>
      </c>
      <c r="AD748" s="4">
        <v>0.46321077025856439</v>
      </c>
      <c r="AE748" s="5" t="s">
        <v>12</v>
      </c>
      <c r="AF748" s="21">
        <v>-1.8215099205677043E-2</v>
      </c>
      <c r="AG748" s="20"/>
      <c r="AH748" s="19"/>
      <c r="AI748" s="18"/>
    </row>
    <row r="749" spans="22:42" s="10" customFormat="1" hidden="1" x14ac:dyDescent="0.2">
      <c r="V749" s="17"/>
      <c r="W749" s="17" t="s">
        <v>45</v>
      </c>
      <c r="X749" s="16" t="s">
        <v>10</v>
      </c>
      <c r="Y749" s="15">
        <v>69768</v>
      </c>
      <c r="Z749" s="15">
        <v>31685</v>
      </c>
      <c r="AA749" s="14">
        <v>0.45414803348239879</v>
      </c>
      <c r="AB749" s="13">
        <v>0.41047205294010652</v>
      </c>
      <c r="AC749" s="13">
        <v>0.36577467042964085</v>
      </c>
      <c r="AD749" s="13">
        <v>0.45516943545057226</v>
      </c>
      <c r="AE749" s="9" t="s">
        <v>9</v>
      </c>
      <c r="AF749" s="12"/>
    </row>
    <row r="750" spans="22:42" s="10" customFormat="1" hidden="1" x14ac:dyDescent="0.2">
      <c r="V750" s="31" t="s">
        <v>35</v>
      </c>
      <c r="W750" s="31" t="s">
        <v>34</v>
      </c>
      <c r="X750" s="44" t="s">
        <v>43</v>
      </c>
      <c r="Y750" s="43"/>
      <c r="Z750" s="43"/>
      <c r="AA750" s="43"/>
      <c r="AB750" s="43"/>
      <c r="AC750" s="42" t="s">
        <v>33</v>
      </c>
      <c r="AD750" s="42"/>
      <c r="AE750" s="42"/>
    </row>
    <row r="751" spans="22:42" s="10" customFormat="1" ht="25.5" hidden="1" x14ac:dyDescent="0.2">
      <c r="V751" s="17"/>
      <c r="W751" s="17" t="s">
        <v>43</v>
      </c>
      <c r="X751" s="31" t="s">
        <v>0</v>
      </c>
      <c r="Y751" s="31" t="s">
        <v>1</v>
      </c>
      <c r="Z751" s="31" t="s">
        <v>2</v>
      </c>
      <c r="AA751" s="31" t="s">
        <v>3</v>
      </c>
      <c r="AB751" s="31" t="s">
        <v>4</v>
      </c>
      <c r="AC751" s="31" t="s">
        <v>5</v>
      </c>
      <c r="AD751" s="31" t="s">
        <v>6</v>
      </c>
      <c r="AE751" s="41" t="s">
        <v>7</v>
      </c>
      <c r="AF751" s="31" t="s">
        <v>32</v>
      </c>
      <c r="AG751" s="47" t="s">
        <v>38</v>
      </c>
      <c r="AH751" s="46"/>
      <c r="AI751" s="45"/>
      <c r="AP751" s="40"/>
    </row>
    <row r="752" spans="22:42" s="10" customFormat="1" hidden="1" x14ac:dyDescent="0.2">
      <c r="V752" s="17" t="s">
        <v>14</v>
      </c>
      <c r="W752" s="17" t="s">
        <v>43</v>
      </c>
      <c r="X752" s="2">
        <v>200809</v>
      </c>
      <c r="Y752" s="22">
        <v>372661</v>
      </c>
      <c r="Z752" s="22">
        <v>8251</v>
      </c>
      <c r="AA752" s="3">
        <v>2.2140766004492017E-2</v>
      </c>
      <c r="AB752" s="4">
        <v>6.7015987345877215E-2</v>
      </c>
      <c r="AC752" s="4">
        <v>5.9511570004209181E-2</v>
      </c>
      <c r="AD752" s="4">
        <v>7.4520404687545255E-2</v>
      </c>
      <c r="AE752" s="5" t="s">
        <v>9</v>
      </c>
      <c r="AF752" s="39">
        <v>4.4875221341385198E-2</v>
      </c>
      <c r="AG752" s="25" t="s">
        <v>44</v>
      </c>
      <c r="AH752" s="24">
        <v>1</v>
      </c>
      <c r="AI752" s="23">
        <v>1</v>
      </c>
      <c r="AK752" s="35" t="s">
        <v>31</v>
      </c>
    </row>
    <row r="753" spans="22:44" s="10" customFormat="1" hidden="1" x14ac:dyDescent="0.2">
      <c r="V753" s="17" t="s">
        <v>14</v>
      </c>
      <c r="W753" s="17" t="s">
        <v>43</v>
      </c>
      <c r="X753" s="2">
        <v>200812</v>
      </c>
      <c r="Y753" s="22">
        <v>355737</v>
      </c>
      <c r="Z753" s="22">
        <v>6937</v>
      </c>
      <c r="AA753" s="3">
        <v>1.9500361221913943E-2</v>
      </c>
      <c r="AB753" s="4">
        <v>3.0273993502038736E-2</v>
      </c>
      <c r="AC753" s="4">
        <v>2.6683549354292162E-2</v>
      </c>
      <c r="AD753" s="4">
        <v>3.3864437649785306E-2</v>
      </c>
      <c r="AE753" s="5" t="s">
        <v>9</v>
      </c>
      <c r="AF753" s="26">
        <v>1.0773632280124793E-2</v>
      </c>
      <c r="AG753" s="25" t="s">
        <v>44</v>
      </c>
      <c r="AH753" s="24">
        <v>1</v>
      </c>
      <c r="AI753" s="23">
        <v>2</v>
      </c>
      <c r="AL753" s="34" t="s">
        <v>23</v>
      </c>
      <c r="AM753" s="33"/>
      <c r="AN753" s="32">
        <v>0.05</v>
      </c>
    </row>
    <row r="754" spans="22:44" s="10" customFormat="1" hidden="1" x14ac:dyDescent="0.2">
      <c r="V754" s="17" t="s">
        <v>14</v>
      </c>
      <c r="W754" s="17" t="s">
        <v>43</v>
      </c>
      <c r="X754" s="2">
        <v>200903</v>
      </c>
      <c r="Y754" s="22">
        <v>338911</v>
      </c>
      <c r="Z754" s="22">
        <v>5750</v>
      </c>
      <c r="AA754" s="3">
        <v>1.6966106145861304E-2</v>
      </c>
      <c r="AB754" s="4">
        <v>2.5613748258256658E-2</v>
      </c>
      <c r="AC754" s="4">
        <v>2.25205010981737E-2</v>
      </c>
      <c r="AD754" s="4">
        <v>2.8706995418339615E-2</v>
      </c>
      <c r="AE754" s="5" t="s">
        <v>9</v>
      </c>
      <c r="AF754" s="26">
        <v>8.647642112395354E-3</v>
      </c>
      <c r="AG754" s="25" t="s">
        <v>44</v>
      </c>
      <c r="AH754" s="24">
        <v>1</v>
      </c>
      <c r="AI754" s="23">
        <v>3</v>
      </c>
      <c r="AL754" s="31" t="s">
        <v>30</v>
      </c>
      <c r="AM754" s="31" t="s">
        <v>29</v>
      </c>
      <c r="AN754" s="31" t="s">
        <v>28</v>
      </c>
      <c r="AO754" s="31" t="s">
        <v>27</v>
      </c>
    </row>
    <row r="755" spans="22:44" s="10" customFormat="1" hidden="1" x14ac:dyDescent="0.2">
      <c r="V755" s="17" t="s">
        <v>14</v>
      </c>
      <c r="W755" s="17" t="s">
        <v>43</v>
      </c>
      <c r="X755" s="2">
        <v>200906</v>
      </c>
      <c r="Y755" s="22">
        <v>319202</v>
      </c>
      <c r="Z755" s="22">
        <v>4378</v>
      </c>
      <c r="AA755" s="3">
        <v>1.3715452910696048E-2</v>
      </c>
      <c r="AB755" s="4">
        <v>2.3837350306205526E-2</v>
      </c>
      <c r="AC755" s="4">
        <v>2.0924432899792251E-2</v>
      </c>
      <c r="AD755" s="4">
        <v>2.6750267712618805E-2</v>
      </c>
      <c r="AE755" s="5" t="s">
        <v>9</v>
      </c>
      <c r="AF755" s="26">
        <v>1.0121897395509479E-2</v>
      </c>
      <c r="AG755" s="25" t="s">
        <v>44</v>
      </c>
      <c r="AH755" s="24">
        <v>1</v>
      </c>
      <c r="AI755" s="23">
        <v>4</v>
      </c>
      <c r="AK755" s="30" t="s">
        <v>15</v>
      </c>
      <c r="AL755" s="37">
        <v>4</v>
      </c>
      <c r="AM755" s="38">
        <v>2</v>
      </c>
      <c r="AN755" s="37">
        <v>4</v>
      </c>
      <c r="AO755" s="36" t="s">
        <v>25</v>
      </c>
    </row>
    <row r="756" spans="22:44" s="10" customFormat="1" hidden="1" x14ac:dyDescent="0.2">
      <c r="V756" s="17" t="s">
        <v>14</v>
      </c>
      <c r="W756" s="17" t="s">
        <v>43</v>
      </c>
      <c r="X756" s="2">
        <v>200909</v>
      </c>
      <c r="Y756" s="22">
        <v>300203</v>
      </c>
      <c r="Z756" s="22">
        <v>3209</v>
      </c>
      <c r="AA756" s="3">
        <v>1.0689433483342939E-2</v>
      </c>
      <c r="AB756" s="4">
        <v>2.0314438379893135E-2</v>
      </c>
      <c r="AC756" s="4">
        <v>1.7778349116292336E-2</v>
      </c>
      <c r="AD756" s="4">
        <v>2.2850527643493934E-2</v>
      </c>
      <c r="AE756" s="5" t="s">
        <v>9</v>
      </c>
      <c r="AF756" s="26">
        <v>9.6250048965501964E-3</v>
      </c>
      <c r="AG756" s="25" t="s">
        <v>44</v>
      </c>
      <c r="AH756" s="24">
        <v>1</v>
      </c>
      <c r="AI756" s="23">
        <v>5</v>
      </c>
      <c r="AK756" s="30" t="s">
        <v>14</v>
      </c>
      <c r="AL756" s="37">
        <v>22</v>
      </c>
      <c r="AM756" s="38">
        <v>5</v>
      </c>
      <c r="AN756" s="37">
        <v>16</v>
      </c>
      <c r="AO756" s="36" t="s">
        <v>25</v>
      </c>
    </row>
    <row r="757" spans="22:44" s="10" customFormat="1" hidden="1" x14ac:dyDescent="0.2">
      <c r="V757" s="17" t="s">
        <v>14</v>
      </c>
      <c r="W757" s="17" t="s">
        <v>43</v>
      </c>
      <c r="X757" s="2">
        <v>200912</v>
      </c>
      <c r="Y757" s="22">
        <v>278280</v>
      </c>
      <c r="Z757" s="22">
        <v>2669</v>
      </c>
      <c r="AA757" s="3">
        <v>9.5910593646686797E-3</v>
      </c>
      <c r="AB757" s="4">
        <v>1.888224341225226E-2</v>
      </c>
      <c r="AC757" s="4">
        <v>1.6488317319898617E-2</v>
      </c>
      <c r="AD757" s="4">
        <v>2.1276169504605903E-2</v>
      </c>
      <c r="AE757" s="5" t="s">
        <v>9</v>
      </c>
      <c r="AF757" s="26">
        <v>9.2911840475835804E-3</v>
      </c>
      <c r="AG757" s="25" t="s">
        <v>44</v>
      </c>
      <c r="AH757" s="24">
        <v>1</v>
      </c>
      <c r="AI757" s="23">
        <v>6</v>
      </c>
    </row>
    <row r="758" spans="22:44" s="10" customFormat="1" hidden="1" x14ac:dyDescent="0.2">
      <c r="V758" s="17" t="s">
        <v>14</v>
      </c>
      <c r="W758" s="17" t="s">
        <v>43</v>
      </c>
      <c r="X758" s="2">
        <v>201003</v>
      </c>
      <c r="Y758" s="22">
        <v>258984</v>
      </c>
      <c r="Z758" s="22">
        <v>2307</v>
      </c>
      <c r="AA758" s="3">
        <v>8.9078862014641824E-3</v>
      </c>
      <c r="AB758" s="4">
        <v>1.7350036224192528E-2</v>
      </c>
      <c r="AC758" s="4">
        <v>1.5112156220973894E-2</v>
      </c>
      <c r="AD758" s="4">
        <v>1.9587916227411167E-2</v>
      </c>
      <c r="AE758" s="5" t="s">
        <v>9</v>
      </c>
      <c r="AF758" s="26">
        <v>8.4421500227283459E-3</v>
      </c>
      <c r="AG758" s="25" t="s">
        <v>44</v>
      </c>
      <c r="AH758" s="24">
        <v>1</v>
      </c>
      <c r="AI758" s="23">
        <v>7</v>
      </c>
    </row>
    <row r="759" spans="22:44" s="10" customFormat="1" hidden="1" x14ac:dyDescent="0.2">
      <c r="V759" s="17" t="s">
        <v>14</v>
      </c>
      <c r="W759" s="17" t="s">
        <v>43</v>
      </c>
      <c r="X759" s="2">
        <v>201006</v>
      </c>
      <c r="Y759" s="22">
        <v>247131</v>
      </c>
      <c r="Z759" s="22">
        <v>2039</v>
      </c>
      <c r="AA759" s="3">
        <v>8.2506848594470147E-3</v>
      </c>
      <c r="AB759" s="4">
        <v>1.5131258248993048E-2</v>
      </c>
      <c r="AC759" s="4">
        <v>1.3136837616405056E-2</v>
      </c>
      <c r="AD759" s="4">
        <v>1.7125678881581043E-2</v>
      </c>
      <c r="AE759" s="5" t="s">
        <v>9</v>
      </c>
      <c r="AF759" s="26">
        <v>6.8805733895460335E-3</v>
      </c>
      <c r="AG759" s="25" t="s">
        <v>44</v>
      </c>
      <c r="AH759" s="24">
        <v>1</v>
      </c>
      <c r="AI759" s="23">
        <v>8</v>
      </c>
      <c r="AK759" s="35" t="s">
        <v>24</v>
      </c>
      <c r="AL759" s="34" t="s">
        <v>23</v>
      </c>
      <c r="AM759" s="33"/>
      <c r="AN759" s="32">
        <v>0.05</v>
      </c>
    </row>
    <row r="760" spans="22:44" s="10" customFormat="1" hidden="1" x14ac:dyDescent="0.2">
      <c r="V760" s="17" t="s">
        <v>14</v>
      </c>
      <c r="W760" s="17" t="s">
        <v>43</v>
      </c>
      <c r="X760" s="2">
        <v>201009</v>
      </c>
      <c r="Y760" s="22">
        <v>244114</v>
      </c>
      <c r="Z760" s="22">
        <v>1798</v>
      </c>
      <c r="AA760" s="3">
        <v>7.365411242288439E-3</v>
      </c>
      <c r="AB760" s="4">
        <v>1.138397506220779E-2</v>
      </c>
      <c r="AC760" s="4">
        <v>9.8247418910086745E-3</v>
      </c>
      <c r="AD760" s="4">
        <v>1.2943208233406908E-2</v>
      </c>
      <c r="AE760" s="5" t="s">
        <v>9</v>
      </c>
      <c r="AF760" s="26">
        <v>4.0185638199193513E-3</v>
      </c>
      <c r="AG760" s="25" t="s">
        <v>44</v>
      </c>
      <c r="AH760" s="24">
        <v>1</v>
      </c>
      <c r="AI760" s="23">
        <v>9</v>
      </c>
      <c r="AL760" s="31" t="s">
        <v>22</v>
      </c>
      <c r="AM760" s="31" t="s">
        <v>21</v>
      </c>
      <c r="AN760" s="31" t="s">
        <v>20</v>
      </c>
      <c r="AO760" s="31" t="s">
        <v>19</v>
      </c>
      <c r="AP760" s="31" t="s">
        <v>18</v>
      </c>
      <c r="AQ760" s="31" t="s">
        <v>17</v>
      </c>
      <c r="AR760" s="31" t="s">
        <v>16</v>
      </c>
    </row>
    <row r="761" spans="22:44" s="10" customFormat="1" ht="15" hidden="1" x14ac:dyDescent="0.25">
      <c r="V761" s="17" t="s">
        <v>14</v>
      </c>
      <c r="W761" s="17" t="s">
        <v>43</v>
      </c>
      <c r="X761" s="2">
        <v>201012</v>
      </c>
      <c r="Y761" s="22">
        <v>246035</v>
      </c>
      <c r="Z761" s="22">
        <v>1610</v>
      </c>
      <c r="AA761" s="3">
        <v>6.5437844209157237E-3</v>
      </c>
      <c r="AB761" s="4">
        <v>9.4388079276765402E-3</v>
      </c>
      <c r="AC761" s="4">
        <v>8.1128519132793279E-3</v>
      </c>
      <c r="AD761" s="4">
        <v>1.0764763942073754E-2</v>
      </c>
      <c r="AE761" s="5" t="s">
        <v>9</v>
      </c>
      <c r="AF761" s="26">
        <v>2.8950235067608165E-3</v>
      </c>
      <c r="AG761" s="25" t="s">
        <v>44</v>
      </c>
      <c r="AH761" s="24">
        <v>1</v>
      </c>
      <c r="AI761" s="23">
        <v>10</v>
      </c>
      <c r="AK761" s="30" t="s">
        <v>15</v>
      </c>
      <c r="AL761" s="29">
        <v>1.2044473841600174E-3</v>
      </c>
      <c r="AM761" s="29">
        <v>3.9770905861854919E-4</v>
      </c>
      <c r="AN761" s="17">
        <v>4</v>
      </c>
      <c r="AO761" s="17">
        <v>0.99808838414876033</v>
      </c>
      <c r="AP761" s="27">
        <v>9.5626514705145931E-4</v>
      </c>
      <c r="AQ761" s="28">
        <v>6.0569270830475466</v>
      </c>
      <c r="AR761" s="27">
        <v>2.6191908071785171E-2</v>
      </c>
    </row>
    <row r="762" spans="22:44" s="10" customFormat="1" ht="15" hidden="1" x14ac:dyDescent="0.25">
      <c r="V762" s="17" t="s">
        <v>14</v>
      </c>
      <c r="W762" s="17" t="s">
        <v>43</v>
      </c>
      <c r="X762" s="2">
        <v>201103</v>
      </c>
      <c r="Y762" s="22">
        <v>244443</v>
      </c>
      <c r="Z762" s="22">
        <v>1555</v>
      </c>
      <c r="AA762" s="3">
        <v>6.3614012264617929E-3</v>
      </c>
      <c r="AB762" s="4">
        <v>8.0669376291223494E-3</v>
      </c>
      <c r="AC762" s="4">
        <v>6.9056307286830352E-3</v>
      </c>
      <c r="AD762" s="4">
        <v>9.2282445295616636E-3</v>
      </c>
      <c r="AE762" s="5" t="s">
        <v>9</v>
      </c>
      <c r="AF762" s="26">
        <v>1.7055364026605565E-3</v>
      </c>
      <c r="AG762" s="25" t="s">
        <v>44</v>
      </c>
      <c r="AH762" s="24">
        <v>1</v>
      </c>
      <c r="AI762" s="23">
        <v>11</v>
      </c>
      <c r="AK762" s="30" t="s">
        <v>14</v>
      </c>
      <c r="AL762" s="29">
        <v>5.472243044026247E-3</v>
      </c>
      <c r="AM762" s="29">
        <v>9.727950407114265E-3</v>
      </c>
      <c r="AN762" s="17">
        <v>22</v>
      </c>
      <c r="AO762" s="17">
        <v>0.82929626947888446</v>
      </c>
      <c r="AP762" s="27">
        <v>4.0280316877458535E-9</v>
      </c>
      <c r="AQ762" s="28">
        <v>2.6384895009861413</v>
      </c>
      <c r="AR762" s="27">
        <v>1.5755798811173387E-2</v>
      </c>
    </row>
    <row r="763" spans="22:44" s="10" customFormat="1" hidden="1" x14ac:dyDescent="0.2">
      <c r="V763" s="17" t="s">
        <v>14</v>
      </c>
      <c r="W763" s="17" t="s">
        <v>43</v>
      </c>
      <c r="X763" s="2">
        <v>201106</v>
      </c>
      <c r="Y763" s="22">
        <v>245654</v>
      </c>
      <c r="Z763" s="22">
        <v>1508</v>
      </c>
      <c r="AA763" s="3">
        <v>6.1387154290180497E-3</v>
      </c>
      <c r="AB763" s="4">
        <v>7.109936344668057E-3</v>
      </c>
      <c r="AC763" s="4">
        <v>6.0666891758566852E-3</v>
      </c>
      <c r="AD763" s="4">
        <v>8.1531835134794287E-3</v>
      </c>
      <c r="AE763" s="5" t="s">
        <v>12</v>
      </c>
      <c r="AF763" s="26">
        <v>9.7122091565000727E-4</v>
      </c>
      <c r="AG763" s="25" t="s">
        <v>44</v>
      </c>
      <c r="AH763" s="24">
        <v>1</v>
      </c>
      <c r="AI763" s="23">
        <v>12</v>
      </c>
    </row>
    <row r="764" spans="22:44" s="10" customFormat="1" hidden="1" x14ac:dyDescent="0.2">
      <c r="V764" s="17" t="s">
        <v>14</v>
      </c>
      <c r="W764" s="17" t="s">
        <v>43</v>
      </c>
      <c r="X764" s="2">
        <v>201109</v>
      </c>
      <c r="Y764" s="22">
        <v>240312</v>
      </c>
      <c r="Z764" s="22">
        <v>1517</v>
      </c>
      <c r="AA764" s="3">
        <v>6.3126269183394921E-3</v>
      </c>
      <c r="AB764" s="4">
        <v>7.3318089153057361E-3</v>
      </c>
      <c r="AC764" s="4">
        <v>6.2575388117640648E-3</v>
      </c>
      <c r="AD764" s="4">
        <v>8.4060790188474083E-3</v>
      </c>
      <c r="AE764" s="5" t="s">
        <v>12</v>
      </c>
      <c r="AF764" s="26">
        <v>1.019181996966244E-3</v>
      </c>
      <c r="AG764" s="25" t="s">
        <v>44</v>
      </c>
      <c r="AH764" s="24">
        <v>1</v>
      </c>
      <c r="AI764" s="23">
        <v>13</v>
      </c>
    </row>
    <row r="765" spans="22:44" s="10" customFormat="1" hidden="1" x14ac:dyDescent="0.2">
      <c r="V765" s="17" t="s">
        <v>14</v>
      </c>
      <c r="W765" s="17" t="s">
        <v>43</v>
      </c>
      <c r="X765" s="2">
        <v>201112</v>
      </c>
      <c r="Y765" s="22">
        <v>238450</v>
      </c>
      <c r="Z765" s="22">
        <v>1584</v>
      </c>
      <c r="AA765" s="3">
        <v>6.6429020759068988E-3</v>
      </c>
      <c r="AB765" s="4">
        <v>6.6710777406655871E-3</v>
      </c>
      <c r="AC765" s="4">
        <v>5.6772362379788012E-3</v>
      </c>
      <c r="AD765" s="4">
        <v>7.6649192433523739E-3</v>
      </c>
      <c r="AE765" s="5" t="s">
        <v>12</v>
      </c>
      <c r="AF765" s="26">
        <v>2.8175664758688275E-5</v>
      </c>
      <c r="AG765" s="25" t="s">
        <v>44</v>
      </c>
      <c r="AH765" s="24">
        <v>1</v>
      </c>
      <c r="AI765" s="23">
        <v>14</v>
      </c>
    </row>
    <row r="766" spans="22:44" s="10" customFormat="1" hidden="1" x14ac:dyDescent="0.2">
      <c r="V766" s="17" t="s">
        <v>14</v>
      </c>
      <c r="W766" s="17" t="s">
        <v>43</v>
      </c>
      <c r="X766" s="2">
        <v>201203</v>
      </c>
      <c r="Y766" s="22">
        <v>236364</v>
      </c>
      <c r="Z766" s="22">
        <v>1686</v>
      </c>
      <c r="AA766" s="3">
        <v>7.1330659491293091E-3</v>
      </c>
      <c r="AB766" s="4">
        <v>6.5432373332714178E-3</v>
      </c>
      <c r="AC766" s="4">
        <v>5.5638800079566971E-3</v>
      </c>
      <c r="AD766" s="4">
        <v>7.5225946585861393E-3</v>
      </c>
      <c r="AE766" s="5" t="s">
        <v>12</v>
      </c>
      <c r="AF766" s="26">
        <v>-5.898286158578913E-4</v>
      </c>
      <c r="AG766" s="25" t="s">
        <v>44</v>
      </c>
      <c r="AH766" s="24">
        <v>1</v>
      </c>
      <c r="AI766" s="23">
        <v>15</v>
      </c>
    </row>
    <row r="767" spans="22:44" s="10" customFormat="1" hidden="1" x14ac:dyDescent="0.2">
      <c r="V767" s="17" t="s">
        <v>14</v>
      </c>
      <c r="W767" s="17" t="s">
        <v>43</v>
      </c>
      <c r="X767" s="2">
        <v>201206</v>
      </c>
      <c r="Y767" s="22">
        <v>246633</v>
      </c>
      <c r="Z767" s="22">
        <v>1853</v>
      </c>
      <c r="AA767" s="3">
        <v>7.5131876107414662E-3</v>
      </c>
      <c r="AB767" s="4">
        <v>6.3966428569995695E-3</v>
      </c>
      <c r="AC767" s="4">
        <v>5.4423449889823526E-3</v>
      </c>
      <c r="AD767" s="4">
        <v>7.3509407250167873E-3</v>
      </c>
      <c r="AE767" s="5" t="s">
        <v>9</v>
      </c>
      <c r="AF767" s="26">
        <v>-1.1165447537418967E-3</v>
      </c>
      <c r="AG767" s="25" t="s">
        <v>44</v>
      </c>
      <c r="AH767" s="24">
        <v>1</v>
      </c>
      <c r="AI767" s="23">
        <v>16</v>
      </c>
    </row>
    <row r="768" spans="22:44" s="10" customFormat="1" hidden="1" x14ac:dyDescent="0.2">
      <c r="V768" s="17" t="s">
        <v>14</v>
      </c>
      <c r="W768" s="17" t="s">
        <v>43</v>
      </c>
      <c r="X768" s="2">
        <v>201209</v>
      </c>
      <c r="Y768" s="22">
        <v>256205</v>
      </c>
      <c r="Z768" s="22">
        <v>2026</v>
      </c>
      <c r="AA768" s="3">
        <v>7.9077301379754487E-3</v>
      </c>
      <c r="AB768" s="4">
        <v>6.5388453872033854E-3</v>
      </c>
      <c r="AC768" s="4">
        <v>5.57287054900759E-3</v>
      </c>
      <c r="AD768" s="4">
        <v>7.5048202253991808E-3</v>
      </c>
      <c r="AE768" s="5" t="s">
        <v>9</v>
      </c>
      <c r="AF768" s="26">
        <v>-1.3688847507720633E-3</v>
      </c>
      <c r="AG768" s="25" t="s">
        <v>44</v>
      </c>
      <c r="AH768" s="24">
        <v>1</v>
      </c>
      <c r="AI768" s="23">
        <v>17</v>
      </c>
    </row>
    <row r="769" spans="22:42" s="10" customFormat="1" hidden="1" x14ac:dyDescent="0.2">
      <c r="V769" s="17" t="s">
        <v>14</v>
      </c>
      <c r="W769" s="17" t="s">
        <v>43</v>
      </c>
      <c r="X769" s="2">
        <v>201212</v>
      </c>
      <c r="Y769" s="22">
        <v>265026</v>
      </c>
      <c r="Z769" s="22">
        <v>2024</v>
      </c>
      <c r="AA769" s="3">
        <v>7.636986559809226E-3</v>
      </c>
      <c r="AB769" s="4">
        <v>6.9775320035897507E-3</v>
      </c>
      <c r="AC769" s="4">
        <v>5.9628699980169659E-3</v>
      </c>
      <c r="AD769" s="4">
        <v>7.9921940091625364E-3</v>
      </c>
      <c r="AE769" s="5" t="s">
        <v>12</v>
      </c>
      <c r="AF769" s="26">
        <v>-6.5945455621947528E-4</v>
      </c>
      <c r="AG769" s="25" t="s">
        <v>44</v>
      </c>
      <c r="AH769" s="24">
        <v>1</v>
      </c>
      <c r="AI769" s="23">
        <v>18</v>
      </c>
    </row>
    <row r="770" spans="22:42" s="10" customFormat="1" hidden="1" x14ac:dyDescent="0.2">
      <c r="V770" s="17" t="s">
        <v>14</v>
      </c>
      <c r="W770" s="17" t="s">
        <v>43</v>
      </c>
      <c r="X770" s="2">
        <v>201303</v>
      </c>
      <c r="Y770" s="22">
        <v>279849</v>
      </c>
      <c r="Z770" s="22">
        <v>2002</v>
      </c>
      <c r="AA770" s="3">
        <v>7.1538579734070872E-3</v>
      </c>
      <c r="AB770" s="4">
        <v>7.1909873670950187E-3</v>
      </c>
      <c r="AC770" s="4">
        <v>6.158838903132461E-3</v>
      </c>
      <c r="AD770" s="4">
        <v>8.2231358310575764E-3</v>
      </c>
      <c r="AE770" s="5" t="s">
        <v>12</v>
      </c>
      <c r="AF770" s="26">
        <v>3.7129393687931542E-5</v>
      </c>
      <c r="AG770" s="25" t="s">
        <v>44</v>
      </c>
      <c r="AH770" s="24">
        <v>1</v>
      </c>
      <c r="AI770" s="23">
        <v>19</v>
      </c>
    </row>
    <row r="771" spans="22:42" s="10" customFormat="1" hidden="1" x14ac:dyDescent="0.2">
      <c r="V771" s="17" t="s">
        <v>14</v>
      </c>
      <c r="W771" s="17" t="s">
        <v>43</v>
      </c>
      <c r="X771" s="2">
        <v>201306</v>
      </c>
      <c r="Y771" s="22">
        <v>287396</v>
      </c>
      <c r="Z771" s="22">
        <v>1841</v>
      </c>
      <c r="AA771" s="3">
        <v>6.4057954877590499E-3</v>
      </c>
      <c r="AB771" s="4">
        <v>7.4824200588626683E-3</v>
      </c>
      <c r="AC771" s="4">
        <v>6.4191147090106064E-3</v>
      </c>
      <c r="AD771" s="4">
        <v>8.5457254087147293E-3</v>
      </c>
      <c r="AE771" s="5" t="s">
        <v>9</v>
      </c>
      <c r="AF771" s="26">
        <v>1.0766245711036184E-3</v>
      </c>
      <c r="AG771" s="25" t="s">
        <v>44</v>
      </c>
      <c r="AH771" s="24">
        <v>1</v>
      </c>
      <c r="AI771" s="23">
        <v>20</v>
      </c>
    </row>
    <row r="772" spans="22:42" s="10" customFormat="1" hidden="1" x14ac:dyDescent="0.2">
      <c r="V772" s="17" t="s">
        <v>14</v>
      </c>
      <c r="W772" s="17" t="s">
        <v>43</v>
      </c>
      <c r="X772" s="2">
        <v>201309</v>
      </c>
      <c r="Y772" s="22">
        <v>296478</v>
      </c>
      <c r="Z772" s="22">
        <v>1664</v>
      </c>
      <c r="AA772" s="3">
        <v>5.6125580987459438E-3</v>
      </c>
      <c r="AB772" s="4">
        <v>7.604028092659137E-3</v>
      </c>
      <c r="AC772" s="4">
        <v>6.5309336885027349E-3</v>
      </c>
      <c r="AD772" s="4">
        <v>8.677122496815539E-3</v>
      </c>
      <c r="AE772" s="5" t="s">
        <v>9</v>
      </c>
      <c r="AF772" s="26">
        <v>1.9914699939131931E-3</v>
      </c>
      <c r="AG772" s="25" t="s">
        <v>44</v>
      </c>
      <c r="AH772" s="24">
        <v>1</v>
      </c>
      <c r="AI772" s="23">
        <v>21</v>
      </c>
    </row>
    <row r="773" spans="22:42" s="10" customFormat="1" hidden="1" x14ac:dyDescent="0.2">
      <c r="V773" s="17" t="s">
        <v>14</v>
      </c>
      <c r="W773" s="17" t="s">
        <v>43</v>
      </c>
      <c r="X773" s="2">
        <v>201312</v>
      </c>
      <c r="Y773" s="22">
        <v>309132</v>
      </c>
      <c r="Z773" s="22">
        <v>1596</v>
      </c>
      <c r="AA773" s="3">
        <v>5.162843057334731E-3</v>
      </c>
      <c r="AB773" s="4">
        <v>6.8866709512601237E-3</v>
      </c>
      <c r="AC773" s="4">
        <v>5.9064759180780012E-3</v>
      </c>
      <c r="AD773" s="4">
        <v>7.8668659844422471E-3</v>
      </c>
      <c r="AE773" s="5" t="s">
        <v>9</v>
      </c>
      <c r="AF773" s="26">
        <v>1.7238278939253927E-3</v>
      </c>
      <c r="AG773" s="25" t="s">
        <v>44</v>
      </c>
      <c r="AH773" s="24">
        <v>1</v>
      </c>
      <c r="AI773" s="23">
        <v>22</v>
      </c>
    </row>
    <row r="774" spans="22:42" s="10" customFormat="1" hidden="1" x14ac:dyDescent="0.2">
      <c r="V774" s="17" t="s">
        <v>13</v>
      </c>
      <c r="W774" s="17" t="s">
        <v>43</v>
      </c>
      <c r="X774" s="2">
        <v>201403</v>
      </c>
      <c r="Y774" s="22">
        <v>320151</v>
      </c>
      <c r="Z774" s="22">
        <v>1556</v>
      </c>
      <c r="AA774" s="3">
        <v>4.8602065900153367E-3</v>
      </c>
      <c r="AB774" s="4">
        <v>6.5606955000888801E-3</v>
      </c>
      <c r="AC774" s="4">
        <v>5.6249750190056052E-3</v>
      </c>
      <c r="AD774" s="4">
        <v>7.4964159811721559E-3</v>
      </c>
      <c r="AE774" s="5" t="s">
        <v>9</v>
      </c>
      <c r="AF774" s="26">
        <v>1.7004889100735434E-3</v>
      </c>
      <c r="AG774" s="25" t="s">
        <v>44</v>
      </c>
      <c r="AH774" s="24">
        <v>1</v>
      </c>
      <c r="AI774" s="23">
        <v>23</v>
      </c>
    </row>
    <row r="775" spans="22:42" s="10" customFormat="1" hidden="1" x14ac:dyDescent="0.2">
      <c r="V775" s="17" t="s">
        <v>13</v>
      </c>
      <c r="W775" s="17" t="s">
        <v>43</v>
      </c>
      <c r="X775" s="2">
        <v>201406</v>
      </c>
      <c r="Y775" s="22">
        <v>332193</v>
      </c>
      <c r="Z775" s="22">
        <v>1497</v>
      </c>
      <c r="AA775" s="3">
        <v>4.5064164506777686E-3</v>
      </c>
      <c r="AB775" s="4">
        <v>5.8381482114071457E-3</v>
      </c>
      <c r="AC775" s="4">
        <v>4.995262296979424E-3</v>
      </c>
      <c r="AD775" s="4">
        <v>6.6810341258348675E-3</v>
      </c>
      <c r="AE775" s="5" t="s">
        <v>9</v>
      </c>
      <c r="AF775" s="26">
        <v>1.3317317607293771E-3</v>
      </c>
      <c r="AG775" s="25" t="s">
        <v>44</v>
      </c>
      <c r="AH775" s="24">
        <v>1</v>
      </c>
      <c r="AI775" s="23">
        <v>24</v>
      </c>
    </row>
    <row r="776" spans="22:42" s="10" customFormat="1" hidden="1" x14ac:dyDescent="0.2">
      <c r="V776" s="17" t="s">
        <v>13</v>
      </c>
      <c r="W776" s="17" t="s">
        <v>43</v>
      </c>
      <c r="X776" s="2">
        <v>201409</v>
      </c>
      <c r="Y776" s="22">
        <v>342613</v>
      </c>
      <c r="Z776" s="22">
        <v>1457</v>
      </c>
      <c r="AA776" s="3">
        <v>4.2526115471391924E-3</v>
      </c>
      <c r="AB776" s="4">
        <v>5.2402416115318517E-3</v>
      </c>
      <c r="AC776" s="4">
        <v>4.4744594070787892E-3</v>
      </c>
      <c r="AD776" s="4">
        <v>6.0060238159849151E-3</v>
      </c>
      <c r="AE776" s="5" t="s">
        <v>9</v>
      </c>
      <c r="AF776" s="26">
        <v>9.8763006439265937E-4</v>
      </c>
      <c r="AG776" s="25" t="s">
        <v>44</v>
      </c>
      <c r="AH776" s="24">
        <v>1</v>
      </c>
      <c r="AI776" s="23">
        <v>25</v>
      </c>
    </row>
    <row r="777" spans="22:42" s="10" customFormat="1" hidden="1" x14ac:dyDescent="0.2">
      <c r="V777" s="17" t="s">
        <v>13</v>
      </c>
      <c r="W777" s="17" t="s">
        <v>43</v>
      </c>
      <c r="X777" s="2">
        <v>201412</v>
      </c>
      <c r="Y777" s="22">
        <v>354384</v>
      </c>
      <c r="Z777" s="22">
        <v>1462</v>
      </c>
      <c r="AA777" s="3">
        <v>4.1254684184387561E-3</v>
      </c>
      <c r="AB777" s="4">
        <v>4.9234072198832456E-3</v>
      </c>
      <c r="AC777" s="4">
        <v>4.2006189069613625E-3</v>
      </c>
      <c r="AD777" s="4">
        <v>5.6461955328051296E-3</v>
      </c>
      <c r="AE777" s="5" t="s">
        <v>9</v>
      </c>
      <c r="AF777" s="21">
        <v>7.9793880144448954E-4</v>
      </c>
      <c r="AG777" s="20" t="s">
        <v>44</v>
      </c>
      <c r="AH777" s="19">
        <v>1</v>
      </c>
      <c r="AI777" s="18">
        <v>26</v>
      </c>
    </row>
    <row r="778" spans="22:42" s="10" customFormat="1" hidden="1" x14ac:dyDescent="0.2">
      <c r="V778" s="17"/>
      <c r="W778" s="17" t="s">
        <v>43</v>
      </c>
      <c r="X778" s="16" t="s">
        <v>10</v>
      </c>
      <c r="Y778" s="15">
        <v>7456541</v>
      </c>
      <c r="Z778" s="15">
        <v>65776</v>
      </c>
      <c r="AA778" s="14">
        <v>8.8212483509444925E-3</v>
      </c>
      <c r="AB778" s="13">
        <v>1.3961984210201601E-2</v>
      </c>
      <c r="AC778" s="13">
        <v>1.2481568785317443E-2</v>
      </c>
      <c r="AD778" s="13">
        <v>1.5442399635085761E-2</v>
      </c>
      <c r="AE778" s="9" t="s">
        <v>9</v>
      </c>
      <c r="AF778" s="12"/>
    </row>
    <row r="779" spans="22:42" s="10" customFormat="1" hidden="1" x14ac:dyDescent="0.2">
      <c r="V779" s="31" t="s">
        <v>35</v>
      </c>
      <c r="W779" s="31" t="s">
        <v>34</v>
      </c>
      <c r="X779" s="44" t="s">
        <v>41</v>
      </c>
      <c r="Y779" s="43"/>
      <c r="Z779" s="43"/>
      <c r="AA779" s="43"/>
      <c r="AB779" s="43"/>
      <c r="AC779" s="42" t="s">
        <v>33</v>
      </c>
      <c r="AD779" s="42"/>
      <c r="AE779" s="42"/>
    </row>
    <row r="780" spans="22:42" s="10" customFormat="1" ht="25.5" hidden="1" x14ac:dyDescent="0.2">
      <c r="V780" s="17"/>
      <c r="W780" s="17" t="s">
        <v>41</v>
      </c>
      <c r="X780" s="31" t="s">
        <v>0</v>
      </c>
      <c r="Y780" s="31" t="s">
        <v>1</v>
      </c>
      <c r="Z780" s="31" t="s">
        <v>2</v>
      </c>
      <c r="AA780" s="31" t="s">
        <v>3</v>
      </c>
      <c r="AB780" s="31" t="s">
        <v>4</v>
      </c>
      <c r="AC780" s="31" t="s">
        <v>5</v>
      </c>
      <c r="AD780" s="31" t="s">
        <v>6</v>
      </c>
      <c r="AE780" s="41" t="s">
        <v>7</v>
      </c>
      <c r="AF780" s="31" t="s">
        <v>32</v>
      </c>
      <c r="AG780" s="47" t="s">
        <v>38</v>
      </c>
      <c r="AH780" s="46"/>
      <c r="AI780" s="45"/>
      <c r="AP780" s="40"/>
    </row>
    <row r="781" spans="22:42" s="10" customFormat="1" hidden="1" x14ac:dyDescent="0.2">
      <c r="V781" s="17" t="s">
        <v>14</v>
      </c>
      <c r="W781" s="17" t="s">
        <v>41</v>
      </c>
      <c r="X781" s="2">
        <v>200809</v>
      </c>
      <c r="Y781" s="22">
        <v>5705</v>
      </c>
      <c r="Z781" s="22">
        <v>1626</v>
      </c>
      <c r="AA781" s="3">
        <v>0.28501314636283959</v>
      </c>
      <c r="AB781" s="4">
        <v>0.55281793613539976</v>
      </c>
      <c r="AC781" s="4">
        <v>0.48463424710205655</v>
      </c>
      <c r="AD781" s="4">
        <v>0.62100162516874302</v>
      </c>
      <c r="AE781" s="5" t="s">
        <v>9</v>
      </c>
      <c r="AF781" s="39">
        <v>0.26780478977256017</v>
      </c>
      <c r="AG781" s="25" t="s">
        <v>42</v>
      </c>
      <c r="AH781" s="24">
        <v>27</v>
      </c>
      <c r="AI781" s="23">
        <v>27</v>
      </c>
      <c r="AK781" s="35" t="s">
        <v>31</v>
      </c>
    </row>
    <row r="782" spans="22:42" s="10" customFormat="1" hidden="1" x14ac:dyDescent="0.2">
      <c r="V782" s="17" t="s">
        <v>14</v>
      </c>
      <c r="W782" s="17" t="s">
        <v>41</v>
      </c>
      <c r="X782" s="2">
        <v>200812</v>
      </c>
      <c r="Y782" s="22">
        <v>3494</v>
      </c>
      <c r="Z782" s="22">
        <v>1418</v>
      </c>
      <c r="AA782" s="3">
        <v>0.40583858042358328</v>
      </c>
      <c r="AB782" s="4">
        <v>0.3296766835235071</v>
      </c>
      <c r="AC782" s="4">
        <v>0.28112164245689458</v>
      </c>
      <c r="AD782" s="4">
        <v>0.37823172459011967</v>
      </c>
      <c r="AE782" s="5" t="s">
        <v>9</v>
      </c>
      <c r="AF782" s="26">
        <v>-7.6161896900076187E-2</v>
      </c>
      <c r="AG782" s="25" t="s">
        <v>42</v>
      </c>
      <c r="AH782" s="24">
        <v>27</v>
      </c>
      <c r="AI782" s="23">
        <v>28</v>
      </c>
      <c r="AL782" s="34" t="s">
        <v>23</v>
      </c>
      <c r="AM782" s="33"/>
      <c r="AN782" s="32">
        <v>0.05</v>
      </c>
    </row>
    <row r="783" spans="22:42" s="10" customFormat="1" hidden="1" x14ac:dyDescent="0.2">
      <c r="V783" s="17" t="s">
        <v>14</v>
      </c>
      <c r="W783" s="17" t="s">
        <v>41</v>
      </c>
      <c r="X783" s="2">
        <v>200903</v>
      </c>
      <c r="Y783" s="22">
        <v>2485</v>
      </c>
      <c r="Z783" s="22">
        <v>1125</v>
      </c>
      <c r="AA783" s="3">
        <v>0.45271629778672035</v>
      </c>
      <c r="AB783" s="4">
        <v>0.31804188788149657</v>
      </c>
      <c r="AC783" s="4">
        <v>0.26792695868099281</v>
      </c>
      <c r="AD783" s="4">
        <v>0.36815681708200032</v>
      </c>
      <c r="AE783" s="5" t="s">
        <v>9</v>
      </c>
      <c r="AF783" s="26">
        <v>-0.13467440990522378</v>
      </c>
      <c r="AG783" s="25" t="s">
        <v>42</v>
      </c>
      <c r="AH783" s="24">
        <v>27</v>
      </c>
      <c r="AI783" s="23">
        <v>29</v>
      </c>
      <c r="AL783" s="31" t="s">
        <v>30</v>
      </c>
      <c r="AM783" s="31" t="s">
        <v>29</v>
      </c>
      <c r="AN783" s="31" t="s">
        <v>28</v>
      </c>
      <c r="AO783" s="31" t="s">
        <v>27</v>
      </c>
    </row>
    <row r="784" spans="22:42" s="10" customFormat="1" hidden="1" x14ac:dyDescent="0.2">
      <c r="V784" s="17" t="s">
        <v>14</v>
      </c>
      <c r="W784" s="17" t="s">
        <v>41</v>
      </c>
      <c r="X784" s="2">
        <v>200906</v>
      </c>
      <c r="Y784" s="22">
        <v>2039</v>
      </c>
      <c r="Z784" s="22">
        <v>951</v>
      </c>
      <c r="AA784" s="3">
        <v>0.46640510053948014</v>
      </c>
      <c r="AB784" s="4">
        <v>0.32376904704454024</v>
      </c>
      <c r="AC784" s="4">
        <v>0.27108238827390074</v>
      </c>
      <c r="AD784" s="4">
        <v>0.37645570581517973</v>
      </c>
      <c r="AE784" s="5" t="s">
        <v>9</v>
      </c>
      <c r="AF784" s="26">
        <v>-0.14263605349493991</v>
      </c>
      <c r="AG784" s="25" t="s">
        <v>42</v>
      </c>
      <c r="AH784" s="24">
        <v>27</v>
      </c>
      <c r="AI784" s="23">
        <v>30</v>
      </c>
      <c r="AK784" s="30" t="s">
        <v>15</v>
      </c>
      <c r="AL784" s="37">
        <v>4</v>
      </c>
      <c r="AM784" s="38">
        <v>2</v>
      </c>
      <c r="AN784" s="37">
        <v>0</v>
      </c>
      <c r="AO784" s="36" t="s">
        <v>26</v>
      </c>
    </row>
    <row r="785" spans="22:44" s="10" customFormat="1" hidden="1" x14ac:dyDescent="0.2">
      <c r="V785" s="17" t="s">
        <v>14</v>
      </c>
      <c r="W785" s="17" t="s">
        <v>41</v>
      </c>
      <c r="X785" s="2">
        <v>200909</v>
      </c>
      <c r="Y785" s="22">
        <v>2130</v>
      </c>
      <c r="Z785" s="22">
        <v>735</v>
      </c>
      <c r="AA785" s="3">
        <v>0.34507042253521125</v>
      </c>
      <c r="AB785" s="4">
        <v>0.32366447097756751</v>
      </c>
      <c r="AC785" s="4">
        <v>0.27142852541948159</v>
      </c>
      <c r="AD785" s="4">
        <v>0.37590041653565343</v>
      </c>
      <c r="AE785" s="5" t="s">
        <v>12</v>
      </c>
      <c r="AF785" s="26">
        <v>-2.1405951557643743E-2</v>
      </c>
      <c r="AG785" s="25" t="s">
        <v>42</v>
      </c>
      <c r="AH785" s="24">
        <v>27</v>
      </c>
      <c r="AI785" s="23">
        <v>31</v>
      </c>
      <c r="AK785" s="30" t="s">
        <v>14</v>
      </c>
      <c r="AL785" s="37">
        <v>22</v>
      </c>
      <c r="AM785" s="38">
        <v>5</v>
      </c>
      <c r="AN785" s="37">
        <v>18</v>
      </c>
      <c r="AO785" s="36" t="s">
        <v>25</v>
      </c>
    </row>
    <row r="786" spans="22:44" s="10" customFormat="1" hidden="1" x14ac:dyDescent="0.2">
      <c r="V786" s="17" t="s">
        <v>14</v>
      </c>
      <c r="W786" s="17" t="s">
        <v>41</v>
      </c>
      <c r="X786" s="2">
        <v>200912</v>
      </c>
      <c r="Y786" s="22">
        <v>2041</v>
      </c>
      <c r="Z786" s="22">
        <v>550</v>
      </c>
      <c r="AA786" s="3">
        <v>0.26947574718275358</v>
      </c>
      <c r="AB786" s="4">
        <v>0.32899127403150624</v>
      </c>
      <c r="AC786" s="4">
        <v>0.27570845398503402</v>
      </c>
      <c r="AD786" s="4">
        <v>0.38227409407797852</v>
      </c>
      <c r="AE786" s="5" t="s">
        <v>9</v>
      </c>
      <c r="AF786" s="26">
        <v>5.9515526848752665E-2</v>
      </c>
      <c r="AG786" s="25" t="s">
        <v>42</v>
      </c>
      <c r="AH786" s="24">
        <v>27</v>
      </c>
      <c r="AI786" s="23">
        <v>32</v>
      </c>
    </row>
    <row r="787" spans="22:44" s="10" customFormat="1" hidden="1" x14ac:dyDescent="0.2">
      <c r="V787" s="17" t="s">
        <v>14</v>
      </c>
      <c r="W787" s="17" t="s">
        <v>41</v>
      </c>
      <c r="X787" s="2">
        <v>201003</v>
      </c>
      <c r="Y787" s="22">
        <v>1908</v>
      </c>
      <c r="Z787" s="22">
        <v>454</v>
      </c>
      <c r="AA787" s="3">
        <v>0.23794549266247381</v>
      </c>
      <c r="AB787" s="4">
        <v>0.30167417033643018</v>
      </c>
      <c r="AC787" s="4">
        <v>0.25091197969024753</v>
      </c>
      <c r="AD787" s="4">
        <v>0.35243636098261288</v>
      </c>
      <c r="AE787" s="5" t="s">
        <v>9</v>
      </c>
      <c r="AF787" s="26">
        <v>6.3728677673956374E-2</v>
      </c>
      <c r="AG787" s="25" t="s">
        <v>42</v>
      </c>
      <c r="AH787" s="24">
        <v>27</v>
      </c>
      <c r="AI787" s="23">
        <v>33</v>
      </c>
    </row>
    <row r="788" spans="22:44" s="10" customFormat="1" hidden="1" x14ac:dyDescent="0.2">
      <c r="V788" s="17" t="s">
        <v>14</v>
      </c>
      <c r="W788" s="17" t="s">
        <v>41</v>
      </c>
      <c r="X788" s="2">
        <v>201006</v>
      </c>
      <c r="Y788" s="22">
        <v>1661</v>
      </c>
      <c r="Z788" s="22">
        <v>371</v>
      </c>
      <c r="AA788" s="3">
        <v>0.22335942203491874</v>
      </c>
      <c r="AB788" s="4">
        <v>0.26542281578180216</v>
      </c>
      <c r="AC788" s="4">
        <v>0.21764559028109287</v>
      </c>
      <c r="AD788" s="4">
        <v>0.3132000412825115</v>
      </c>
      <c r="AE788" s="5" t="s">
        <v>12</v>
      </c>
      <c r="AF788" s="26">
        <v>4.2063393746883421E-2</v>
      </c>
      <c r="AG788" s="25" t="s">
        <v>42</v>
      </c>
      <c r="AH788" s="24">
        <v>27</v>
      </c>
      <c r="AI788" s="23">
        <v>34</v>
      </c>
      <c r="AK788" s="35" t="s">
        <v>24</v>
      </c>
      <c r="AL788" s="34" t="s">
        <v>23</v>
      </c>
      <c r="AM788" s="33"/>
      <c r="AN788" s="32">
        <v>0.05</v>
      </c>
    </row>
    <row r="789" spans="22:44" s="10" customFormat="1" hidden="1" x14ac:dyDescent="0.2">
      <c r="V789" s="17" t="s">
        <v>14</v>
      </c>
      <c r="W789" s="17" t="s">
        <v>41</v>
      </c>
      <c r="X789" s="2">
        <v>201009</v>
      </c>
      <c r="Y789" s="22">
        <v>1075</v>
      </c>
      <c r="Z789" s="22">
        <v>339</v>
      </c>
      <c r="AA789" s="3">
        <v>0.31534883720930235</v>
      </c>
      <c r="AB789" s="4">
        <v>0.21000628663951293</v>
      </c>
      <c r="AC789" s="4">
        <v>0.16465717967682059</v>
      </c>
      <c r="AD789" s="4">
        <v>0.25535539360220527</v>
      </c>
      <c r="AE789" s="5" t="s">
        <v>9</v>
      </c>
      <c r="AF789" s="26">
        <v>-0.10534255056978942</v>
      </c>
      <c r="AG789" s="25" t="s">
        <v>42</v>
      </c>
      <c r="AH789" s="24">
        <v>27</v>
      </c>
      <c r="AI789" s="23">
        <v>35</v>
      </c>
      <c r="AL789" s="31" t="s">
        <v>22</v>
      </c>
      <c r="AM789" s="31" t="s">
        <v>21</v>
      </c>
      <c r="AN789" s="31" t="s">
        <v>20</v>
      </c>
      <c r="AO789" s="31" t="s">
        <v>19</v>
      </c>
      <c r="AP789" s="31" t="s">
        <v>18</v>
      </c>
      <c r="AQ789" s="31" t="s">
        <v>17</v>
      </c>
      <c r="AR789" s="31" t="s">
        <v>16</v>
      </c>
    </row>
    <row r="790" spans="22:44" s="10" customFormat="1" ht="15" hidden="1" x14ac:dyDescent="0.25">
      <c r="V790" s="17" t="s">
        <v>14</v>
      </c>
      <c r="W790" s="17" t="s">
        <v>41</v>
      </c>
      <c r="X790" s="2">
        <v>201012</v>
      </c>
      <c r="Y790" s="22">
        <v>1351</v>
      </c>
      <c r="Z790" s="22">
        <v>304</v>
      </c>
      <c r="AA790" s="3">
        <v>0.22501850481125094</v>
      </c>
      <c r="AB790" s="4">
        <v>0.1817908747272714</v>
      </c>
      <c r="AC790" s="4">
        <v>0.14304631837631485</v>
      </c>
      <c r="AD790" s="4">
        <v>0.22053543107822796</v>
      </c>
      <c r="AE790" s="5" t="s">
        <v>9</v>
      </c>
      <c r="AF790" s="26">
        <v>-4.3227630083979535E-2</v>
      </c>
      <c r="AG790" s="25" t="s">
        <v>42</v>
      </c>
      <c r="AH790" s="24">
        <v>27</v>
      </c>
      <c r="AI790" s="23">
        <v>36</v>
      </c>
      <c r="AK790" s="30" t="s">
        <v>15</v>
      </c>
      <c r="AL790" s="29">
        <v>-2.9142584235268013E-2</v>
      </c>
      <c r="AM790" s="29">
        <v>1.5208510079868178E-2</v>
      </c>
      <c r="AN790" s="17">
        <v>4</v>
      </c>
      <c r="AO790" s="17">
        <v>0.72708750140859713</v>
      </c>
      <c r="AP790" s="27">
        <v>0.14730573951514034</v>
      </c>
      <c r="AQ790" s="28">
        <v>-3.8324048946575853</v>
      </c>
      <c r="AR790" s="27">
        <v>6.1837662114773234E-2</v>
      </c>
    </row>
    <row r="791" spans="22:44" s="10" customFormat="1" ht="15" hidden="1" x14ac:dyDescent="0.25">
      <c r="V791" s="17" t="s">
        <v>14</v>
      </c>
      <c r="W791" s="17" t="s">
        <v>41</v>
      </c>
      <c r="X791" s="2">
        <v>201103</v>
      </c>
      <c r="Y791" s="22">
        <v>1193</v>
      </c>
      <c r="Z791" s="22">
        <v>265</v>
      </c>
      <c r="AA791" s="3">
        <v>0.22212908633696563</v>
      </c>
      <c r="AB791" s="4">
        <v>0.17427983901785063</v>
      </c>
      <c r="AC791" s="4">
        <v>0.13532562946419333</v>
      </c>
      <c r="AD791" s="4">
        <v>0.21323404857150793</v>
      </c>
      <c r="AE791" s="5" t="s">
        <v>9</v>
      </c>
      <c r="AF791" s="26">
        <v>-4.7849247319114996E-2</v>
      </c>
      <c r="AG791" s="25" t="s">
        <v>42</v>
      </c>
      <c r="AH791" s="24">
        <v>27</v>
      </c>
      <c r="AI791" s="23">
        <v>37</v>
      </c>
      <c r="AK791" s="30" t="s">
        <v>14</v>
      </c>
      <c r="AL791" s="29">
        <v>-4.0375328175033087E-2</v>
      </c>
      <c r="AM791" s="29">
        <v>8.7859006660224087E-2</v>
      </c>
      <c r="AN791" s="17">
        <v>22</v>
      </c>
      <c r="AO791" s="17">
        <v>0.22122390307830461</v>
      </c>
      <c r="AP791" s="27">
        <v>2.7172498097102128E-2</v>
      </c>
      <c r="AQ791" s="28">
        <v>-2.1554657032783613</v>
      </c>
      <c r="AR791" s="27">
        <v>4.3486666220504636E-2</v>
      </c>
    </row>
    <row r="792" spans="22:44" s="10" customFormat="1" hidden="1" x14ac:dyDescent="0.2">
      <c r="V792" s="17" t="s">
        <v>14</v>
      </c>
      <c r="W792" s="17" t="s">
        <v>41</v>
      </c>
      <c r="X792" s="2">
        <v>201106</v>
      </c>
      <c r="Y792" s="22">
        <v>1083</v>
      </c>
      <c r="Z792" s="22">
        <v>257</v>
      </c>
      <c r="AA792" s="3">
        <v>0.23730378578024008</v>
      </c>
      <c r="AB792" s="4">
        <v>0.16732478020777491</v>
      </c>
      <c r="AC792" s="4">
        <v>0.1283616699337024</v>
      </c>
      <c r="AD792" s="4">
        <v>0.20628789048184742</v>
      </c>
      <c r="AE792" s="5" t="s">
        <v>9</v>
      </c>
      <c r="AF792" s="26">
        <v>-6.9979005572465169E-2</v>
      </c>
      <c r="AG792" s="25" t="s">
        <v>42</v>
      </c>
      <c r="AH792" s="24">
        <v>27</v>
      </c>
      <c r="AI792" s="23">
        <v>38</v>
      </c>
    </row>
    <row r="793" spans="22:44" s="10" customFormat="1" hidden="1" x14ac:dyDescent="0.2">
      <c r="V793" s="17" t="s">
        <v>14</v>
      </c>
      <c r="W793" s="17" t="s">
        <v>41</v>
      </c>
      <c r="X793" s="2">
        <v>201109</v>
      </c>
      <c r="Y793" s="22">
        <v>1102</v>
      </c>
      <c r="Z793" s="22">
        <v>256</v>
      </c>
      <c r="AA793" s="3">
        <v>0.23230490018148819</v>
      </c>
      <c r="AB793" s="4">
        <v>0.17516006037781809</v>
      </c>
      <c r="AC793" s="4">
        <v>0.13520215150194456</v>
      </c>
      <c r="AD793" s="4">
        <v>0.21511796925369164</v>
      </c>
      <c r="AE793" s="5" t="s">
        <v>9</v>
      </c>
      <c r="AF793" s="26">
        <v>-5.7144839803670106E-2</v>
      </c>
      <c r="AG793" s="25" t="s">
        <v>42</v>
      </c>
      <c r="AH793" s="24">
        <v>27</v>
      </c>
      <c r="AI793" s="23">
        <v>39</v>
      </c>
    </row>
    <row r="794" spans="22:44" s="10" customFormat="1" hidden="1" x14ac:dyDescent="0.2">
      <c r="V794" s="17" t="s">
        <v>14</v>
      </c>
      <c r="W794" s="17" t="s">
        <v>41</v>
      </c>
      <c r="X794" s="2">
        <v>201112</v>
      </c>
      <c r="Y794" s="22">
        <v>1158</v>
      </c>
      <c r="Z794" s="22">
        <v>240</v>
      </c>
      <c r="AA794" s="3">
        <v>0.20725388601036268</v>
      </c>
      <c r="AB794" s="4">
        <v>0.16963318445079054</v>
      </c>
      <c r="AC794" s="4">
        <v>0.13105342404079495</v>
      </c>
      <c r="AD794" s="4">
        <v>0.20821294486078609</v>
      </c>
      <c r="AE794" s="5" t="s">
        <v>12</v>
      </c>
      <c r="AF794" s="26">
        <v>-3.7620701559572145E-2</v>
      </c>
      <c r="AG794" s="25" t="s">
        <v>42</v>
      </c>
      <c r="AH794" s="24">
        <v>27</v>
      </c>
      <c r="AI794" s="23">
        <v>40</v>
      </c>
    </row>
    <row r="795" spans="22:44" s="10" customFormat="1" hidden="1" x14ac:dyDescent="0.2">
      <c r="V795" s="17" t="s">
        <v>14</v>
      </c>
      <c r="W795" s="17" t="s">
        <v>41</v>
      </c>
      <c r="X795" s="2">
        <v>201203</v>
      </c>
      <c r="Y795" s="22">
        <v>1085</v>
      </c>
      <c r="Z795" s="22">
        <v>253</v>
      </c>
      <c r="AA795" s="3">
        <v>0.23317972350230415</v>
      </c>
      <c r="AB795" s="4">
        <v>0.16985582105375679</v>
      </c>
      <c r="AC795" s="4">
        <v>0.13052679046469334</v>
      </c>
      <c r="AD795" s="4">
        <v>0.20918485164282025</v>
      </c>
      <c r="AE795" s="5" t="s">
        <v>9</v>
      </c>
      <c r="AF795" s="26">
        <v>-6.3323902448547353E-2</v>
      </c>
      <c r="AG795" s="25" t="s">
        <v>42</v>
      </c>
      <c r="AH795" s="24">
        <v>27</v>
      </c>
      <c r="AI795" s="23">
        <v>41</v>
      </c>
    </row>
    <row r="796" spans="22:44" s="10" customFormat="1" hidden="1" x14ac:dyDescent="0.2">
      <c r="V796" s="17" t="s">
        <v>14</v>
      </c>
      <c r="W796" s="17" t="s">
        <v>41</v>
      </c>
      <c r="X796" s="2">
        <v>201206</v>
      </c>
      <c r="Y796" s="22">
        <v>1237</v>
      </c>
      <c r="Z796" s="22">
        <v>294</v>
      </c>
      <c r="AA796" s="3">
        <v>0.23767178658043653</v>
      </c>
      <c r="AB796" s="4">
        <v>0.1650618313493718</v>
      </c>
      <c r="AC796" s="4">
        <v>0.12786787587458054</v>
      </c>
      <c r="AD796" s="4">
        <v>0.20225578682416309</v>
      </c>
      <c r="AE796" s="5" t="s">
        <v>9</v>
      </c>
      <c r="AF796" s="26">
        <v>-7.2609955231064727E-2</v>
      </c>
      <c r="AG796" s="25" t="s">
        <v>42</v>
      </c>
      <c r="AH796" s="24">
        <v>27</v>
      </c>
      <c r="AI796" s="23">
        <v>42</v>
      </c>
    </row>
    <row r="797" spans="22:44" s="10" customFormat="1" hidden="1" x14ac:dyDescent="0.2">
      <c r="V797" s="17" t="s">
        <v>14</v>
      </c>
      <c r="W797" s="17" t="s">
        <v>41</v>
      </c>
      <c r="X797" s="2">
        <v>201209</v>
      </c>
      <c r="Y797" s="22">
        <v>1327</v>
      </c>
      <c r="Z797" s="22">
        <v>332</v>
      </c>
      <c r="AA797" s="3">
        <v>0.25018839487565936</v>
      </c>
      <c r="AB797" s="4">
        <v>0.16382619084154793</v>
      </c>
      <c r="AC797" s="4">
        <v>0.1275298434973457</v>
      </c>
      <c r="AD797" s="4">
        <v>0.20012253818575018</v>
      </c>
      <c r="AE797" s="5" t="s">
        <v>9</v>
      </c>
      <c r="AF797" s="26">
        <v>-8.6362204034111434E-2</v>
      </c>
      <c r="AG797" s="25" t="s">
        <v>42</v>
      </c>
      <c r="AH797" s="24">
        <v>27</v>
      </c>
      <c r="AI797" s="23">
        <v>43</v>
      </c>
    </row>
    <row r="798" spans="22:44" s="10" customFormat="1" hidden="1" x14ac:dyDescent="0.2">
      <c r="V798" s="17" t="s">
        <v>14</v>
      </c>
      <c r="W798" s="17" t="s">
        <v>41</v>
      </c>
      <c r="X798" s="2">
        <v>201212</v>
      </c>
      <c r="Y798" s="22">
        <v>1356</v>
      </c>
      <c r="Z798" s="22">
        <v>331</v>
      </c>
      <c r="AA798" s="3">
        <v>0.24410029498525074</v>
      </c>
      <c r="AB798" s="4">
        <v>0.17467169630299384</v>
      </c>
      <c r="AC798" s="4">
        <v>0.13699561690949091</v>
      </c>
      <c r="AD798" s="4">
        <v>0.21234777569649679</v>
      </c>
      <c r="AE798" s="5" t="s">
        <v>9</v>
      </c>
      <c r="AF798" s="26">
        <v>-6.9428598682256898E-2</v>
      </c>
      <c r="AG798" s="25" t="s">
        <v>42</v>
      </c>
      <c r="AH798" s="24">
        <v>27</v>
      </c>
      <c r="AI798" s="23">
        <v>44</v>
      </c>
    </row>
    <row r="799" spans="22:44" s="10" customFormat="1" hidden="1" x14ac:dyDescent="0.2">
      <c r="V799" s="17" t="s">
        <v>14</v>
      </c>
      <c r="W799" s="17" t="s">
        <v>41</v>
      </c>
      <c r="X799" s="2">
        <v>201303</v>
      </c>
      <c r="Y799" s="22">
        <v>1130</v>
      </c>
      <c r="Z799" s="22">
        <v>355</v>
      </c>
      <c r="AA799" s="3">
        <v>0.31415929203539822</v>
      </c>
      <c r="AB799" s="4">
        <v>0.19133799368307702</v>
      </c>
      <c r="AC799" s="4">
        <v>0.14926949785437443</v>
      </c>
      <c r="AD799" s="4">
        <v>0.23340648951177964</v>
      </c>
      <c r="AE799" s="5" t="s">
        <v>9</v>
      </c>
      <c r="AF799" s="26">
        <v>-0.1228212983523212</v>
      </c>
      <c r="AG799" s="25" t="s">
        <v>42</v>
      </c>
      <c r="AH799" s="24">
        <v>27</v>
      </c>
      <c r="AI799" s="23">
        <v>45</v>
      </c>
    </row>
    <row r="800" spans="22:44" s="10" customFormat="1" hidden="1" x14ac:dyDescent="0.2">
      <c r="V800" s="17" t="s">
        <v>14</v>
      </c>
      <c r="W800" s="17" t="s">
        <v>41</v>
      </c>
      <c r="X800" s="2">
        <v>201306</v>
      </c>
      <c r="Y800" s="22">
        <v>1053</v>
      </c>
      <c r="Z800" s="22">
        <v>310</v>
      </c>
      <c r="AA800" s="3">
        <v>0.29439696106362773</v>
      </c>
      <c r="AB800" s="4">
        <v>0.21790863606334795</v>
      </c>
      <c r="AC800" s="4">
        <v>0.17118331793830607</v>
      </c>
      <c r="AD800" s="4">
        <v>0.26463395418838986</v>
      </c>
      <c r="AE800" s="5" t="s">
        <v>9</v>
      </c>
      <c r="AF800" s="26">
        <v>-7.6488325000279772E-2</v>
      </c>
      <c r="AG800" s="25" t="s">
        <v>42</v>
      </c>
      <c r="AH800" s="24">
        <v>27</v>
      </c>
      <c r="AI800" s="23">
        <v>46</v>
      </c>
    </row>
    <row r="801" spans="22:46" s="10" customFormat="1" hidden="1" x14ac:dyDescent="0.2">
      <c r="V801" s="17" t="s">
        <v>14</v>
      </c>
      <c r="W801" s="17" t="s">
        <v>41</v>
      </c>
      <c r="X801" s="2">
        <v>201309</v>
      </c>
      <c r="Y801" s="22">
        <v>1167</v>
      </c>
      <c r="Z801" s="22">
        <v>317</v>
      </c>
      <c r="AA801" s="3">
        <v>0.27163667523564694</v>
      </c>
      <c r="AB801" s="4">
        <v>0.23787984033364282</v>
      </c>
      <c r="AC801" s="4">
        <v>0.18966299593819846</v>
      </c>
      <c r="AD801" s="4">
        <v>0.28609668472908723</v>
      </c>
      <c r="AE801" s="5" t="s">
        <v>12</v>
      </c>
      <c r="AF801" s="26">
        <v>-3.3756834902004124E-2</v>
      </c>
      <c r="AG801" s="25" t="s">
        <v>42</v>
      </c>
      <c r="AH801" s="24">
        <v>27</v>
      </c>
      <c r="AI801" s="23">
        <v>47</v>
      </c>
    </row>
    <row r="802" spans="22:46" s="10" customFormat="1" hidden="1" x14ac:dyDescent="0.2">
      <c r="V802" s="17" t="s">
        <v>14</v>
      </c>
      <c r="W802" s="17" t="s">
        <v>41</v>
      </c>
      <c r="X802" s="2">
        <v>201312</v>
      </c>
      <c r="Y802" s="22">
        <v>1049</v>
      </c>
      <c r="Z802" s="22">
        <v>314</v>
      </c>
      <c r="AA802" s="3">
        <v>0.29933269780743565</v>
      </c>
      <c r="AB802" s="4">
        <v>0.23879649533161545</v>
      </c>
      <c r="AC802" s="4">
        <v>0.18911654847471707</v>
      </c>
      <c r="AD802" s="4">
        <v>0.28847644218851387</v>
      </c>
      <c r="AE802" s="5" t="s">
        <v>9</v>
      </c>
      <c r="AF802" s="26">
        <v>-6.05362024758202E-2</v>
      </c>
      <c r="AG802" s="25" t="s">
        <v>42</v>
      </c>
      <c r="AH802" s="24">
        <v>27</v>
      </c>
      <c r="AI802" s="23">
        <v>48</v>
      </c>
    </row>
    <row r="803" spans="22:46" s="10" customFormat="1" hidden="1" x14ac:dyDescent="0.2">
      <c r="V803" s="17" t="s">
        <v>13</v>
      </c>
      <c r="W803" s="17" t="s">
        <v>41</v>
      </c>
      <c r="X803" s="2">
        <v>201403</v>
      </c>
      <c r="Y803" s="22">
        <v>960</v>
      </c>
      <c r="Z803" s="22">
        <v>281</v>
      </c>
      <c r="AA803" s="3">
        <v>0.29270833333333335</v>
      </c>
      <c r="AB803" s="4">
        <v>0.24655398774489135</v>
      </c>
      <c r="AC803" s="4">
        <v>0.19463427593906196</v>
      </c>
      <c r="AD803" s="4">
        <v>0.29847369955072073</v>
      </c>
      <c r="AE803" s="5" t="s">
        <v>12</v>
      </c>
      <c r="AF803" s="26">
        <v>-4.6154345588442003E-2</v>
      </c>
      <c r="AG803" s="25" t="s">
        <v>42</v>
      </c>
      <c r="AH803" s="24">
        <v>27</v>
      </c>
      <c r="AI803" s="23">
        <v>49</v>
      </c>
    </row>
    <row r="804" spans="22:46" s="10" customFormat="1" hidden="1" x14ac:dyDescent="0.2">
      <c r="V804" s="17" t="s">
        <v>13</v>
      </c>
      <c r="W804" s="17" t="s">
        <v>41</v>
      </c>
      <c r="X804" s="2">
        <v>201406</v>
      </c>
      <c r="Y804" s="22">
        <v>971</v>
      </c>
      <c r="Z804" s="22">
        <v>234</v>
      </c>
      <c r="AA804" s="3">
        <v>0.24098867147270855</v>
      </c>
      <c r="AB804" s="4">
        <v>0.23146906077589785</v>
      </c>
      <c r="AC804" s="4">
        <v>0.18179347545708346</v>
      </c>
      <c r="AD804" s="4">
        <v>0.28114464609471224</v>
      </c>
      <c r="AE804" s="5" t="s">
        <v>12</v>
      </c>
      <c r="AF804" s="26">
        <v>-9.5196106968107042E-3</v>
      </c>
      <c r="AG804" s="25" t="s">
        <v>42</v>
      </c>
      <c r="AH804" s="24">
        <v>27</v>
      </c>
      <c r="AI804" s="23">
        <v>50</v>
      </c>
    </row>
    <row r="805" spans="22:46" s="10" customFormat="1" hidden="1" x14ac:dyDescent="0.2">
      <c r="V805" s="17" t="s">
        <v>13</v>
      </c>
      <c r="W805" s="17" t="s">
        <v>41</v>
      </c>
      <c r="X805" s="2">
        <v>201409</v>
      </c>
      <c r="Y805" s="22">
        <v>991</v>
      </c>
      <c r="Z805" s="22">
        <v>246</v>
      </c>
      <c r="AA805" s="3">
        <v>0.24823410696266399</v>
      </c>
      <c r="AB805" s="4">
        <v>0.21495519171154734</v>
      </c>
      <c r="AC805" s="4">
        <v>0.16788368238239892</v>
      </c>
      <c r="AD805" s="4">
        <v>0.26202670104069575</v>
      </c>
      <c r="AE805" s="5" t="s">
        <v>12</v>
      </c>
      <c r="AF805" s="26">
        <v>-3.3278915251116648E-2</v>
      </c>
      <c r="AG805" s="25" t="s">
        <v>42</v>
      </c>
      <c r="AH805" s="24">
        <v>27</v>
      </c>
      <c r="AI805" s="23">
        <v>51</v>
      </c>
    </row>
    <row r="806" spans="22:46" s="10" customFormat="1" hidden="1" x14ac:dyDescent="0.2">
      <c r="V806" s="17" t="s">
        <v>13</v>
      </c>
      <c r="W806" s="17" t="s">
        <v>41</v>
      </c>
      <c r="X806" s="2">
        <v>201412</v>
      </c>
      <c r="Y806" s="22">
        <v>904</v>
      </c>
      <c r="Z806" s="22">
        <v>206</v>
      </c>
      <c r="AA806" s="3">
        <v>0.22787610619469026</v>
      </c>
      <c r="AB806" s="4">
        <v>0.20025864078998756</v>
      </c>
      <c r="AC806" s="4">
        <v>0.15414516714434892</v>
      </c>
      <c r="AD806" s="4">
        <v>0.24637211443562623</v>
      </c>
      <c r="AE806" s="5" t="s">
        <v>12</v>
      </c>
      <c r="AF806" s="21">
        <v>-2.7617465404702696E-2</v>
      </c>
      <c r="AG806" s="20" t="s">
        <v>42</v>
      </c>
      <c r="AH806" s="19">
        <v>27</v>
      </c>
      <c r="AI806" s="18">
        <v>52</v>
      </c>
    </row>
    <row r="807" spans="22:46" s="10" customFormat="1" hidden="1" x14ac:dyDescent="0.2">
      <c r="V807" s="17"/>
      <c r="W807" s="17" t="s">
        <v>41</v>
      </c>
      <c r="X807" s="16" t="s">
        <v>10</v>
      </c>
      <c r="Y807" s="15">
        <v>41655</v>
      </c>
      <c r="Z807" s="15">
        <v>12364</v>
      </c>
      <c r="AA807" s="14">
        <v>0.29681910935061817</v>
      </c>
      <c r="AB807" s="13">
        <v>0.24712730091876675</v>
      </c>
      <c r="AC807" s="13">
        <v>0.21827232700357402</v>
      </c>
      <c r="AD807" s="13">
        <v>0.27598227483395954</v>
      </c>
      <c r="AE807" s="9" t="s">
        <v>9</v>
      </c>
      <c r="AF807" s="12"/>
    </row>
    <row r="808" spans="22:46" s="10" customFormat="1" hidden="1" x14ac:dyDescent="0.2">
      <c r="V808" s="31" t="s">
        <v>35</v>
      </c>
      <c r="W808" s="31" t="s">
        <v>34</v>
      </c>
      <c r="X808" s="44" t="s">
        <v>39</v>
      </c>
      <c r="Y808" s="43"/>
      <c r="Z808" s="43"/>
      <c r="AA808" s="43"/>
      <c r="AB808" s="43"/>
      <c r="AC808" s="42" t="s">
        <v>33</v>
      </c>
      <c r="AD808" s="42"/>
      <c r="AE808" s="42"/>
      <c r="AF808" s="12"/>
      <c r="AG808" s="12"/>
      <c r="AH808" s="12"/>
      <c r="AI808" s="12"/>
      <c r="AJ808" s="12"/>
      <c r="AK808" s="12"/>
      <c r="AL808" s="12"/>
      <c r="AM808" s="12"/>
      <c r="AN808" s="12"/>
      <c r="AO808" s="12"/>
      <c r="AP808" s="12"/>
      <c r="AQ808" s="12"/>
      <c r="AR808" s="12"/>
      <c r="AS808" s="12"/>
      <c r="AT808" s="12"/>
    </row>
    <row r="809" spans="22:46" s="10" customFormat="1" ht="25.5" hidden="1" x14ac:dyDescent="0.2">
      <c r="V809" s="17"/>
      <c r="W809" s="17" t="s">
        <v>39</v>
      </c>
      <c r="X809" s="31" t="s">
        <v>0</v>
      </c>
      <c r="Y809" s="31" t="s">
        <v>1</v>
      </c>
      <c r="Z809" s="31" t="s">
        <v>2</v>
      </c>
      <c r="AA809" s="31" t="s">
        <v>3</v>
      </c>
      <c r="AB809" s="31" t="s">
        <v>4</v>
      </c>
      <c r="AC809" s="31" t="s">
        <v>5</v>
      </c>
      <c r="AD809" s="31" t="s">
        <v>6</v>
      </c>
      <c r="AE809" s="41" t="s">
        <v>7</v>
      </c>
      <c r="AF809" s="31" t="s">
        <v>32</v>
      </c>
      <c r="AG809" s="47" t="s">
        <v>38</v>
      </c>
      <c r="AH809" s="46"/>
      <c r="AI809" s="45"/>
      <c r="AP809" s="40"/>
    </row>
    <row r="810" spans="22:46" s="10" customFormat="1" hidden="1" x14ac:dyDescent="0.2">
      <c r="V810" s="17" t="s">
        <v>14</v>
      </c>
      <c r="W810" s="17" t="s">
        <v>39</v>
      </c>
      <c r="X810" s="2">
        <v>200809</v>
      </c>
      <c r="Y810" s="22">
        <v>1669</v>
      </c>
      <c r="Z810" s="22">
        <v>1039</v>
      </c>
      <c r="AA810" s="3">
        <v>0.62252846015578189</v>
      </c>
      <c r="AB810" s="4">
        <v>0.87155442080279422</v>
      </c>
      <c r="AC810" s="4">
        <v>0.76834706715564716</v>
      </c>
      <c r="AD810" s="4">
        <v>0.97476177444994139</v>
      </c>
      <c r="AE810" s="5" t="s">
        <v>9</v>
      </c>
      <c r="AF810" s="39">
        <v>0.24902596064701232</v>
      </c>
      <c r="AG810" s="25" t="s">
        <v>40</v>
      </c>
      <c r="AH810" s="24">
        <v>53</v>
      </c>
      <c r="AI810" s="23">
        <v>53</v>
      </c>
      <c r="AK810" s="35" t="s">
        <v>31</v>
      </c>
    </row>
    <row r="811" spans="22:46" s="10" customFormat="1" hidden="1" x14ac:dyDescent="0.2">
      <c r="V811" s="17" t="s">
        <v>14</v>
      </c>
      <c r="W811" s="17" t="s">
        <v>39</v>
      </c>
      <c r="X811" s="2">
        <v>200812</v>
      </c>
      <c r="Y811" s="22">
        <v>1596</v>
      </c>
      <c r="Z811" s="22">
        <v>958</v>
      </c>
      <c r="AA811" s="3">
        <v>0.60025062656641603</v>
      </c>
      <c r="AB811" s="4">
        <v>0.56806893061869279</v>
      </c>
      <c r="AC811" s="4">
        <v>0.48696018462391949</v>
      </c>
      <c r="AD811" s="4">
        <v>0.64917767661346615</v>
      </c>
      <c r="AE811" s="5" t="s">
        <v>12</v>
      </c>
      <c r="AF811" s="26">
        <v>-3.2181695947723243E-2</v>
      </c>
      <c r="AG811" s="25" t="s">
        <v>40</v>
      </c>
      <c r="AH811" s="24">
        <v>53</v>
      </c>
      <c r="AI811" s="23">
        <v>54</v>
      </c>
      <c r="AL811" s="34" t="s">
        <v>23</v>
      </c>
      <c r="AM811" s="33"/>
      <c r="AN811" s="32">
        <v>0.05</v>
      </c>
    </row>
    <row r="812" spans="22:46" s="10" customFormat="1" hidden="1" x14ac:dyDescent="0.2">
      <c r="V812" s="17" t="s">
        <v>14</v>
      </c>
      <c r="W812" s="17" t="s">
        <v>39</v>
      </c>
      <c r="X812" s="2">
        <v>200903</v>
      </c>
      <c r="Y812" s="22">
        <v>1045</v>
      </c>
      <c r="Z812" s="22">
        <v>735</v>
      </c>
      <c r="AA812" s="3">
        <v>0.70334928229665072</v>
      </c>
      <c r="AB812" s="4">
        <v>0.5753976660964516</v>
      </c>
      <c r="AC812" s="4">
        <v>0.48788938731718984</v>
      </c>
      <c r="AD812" s="4">
        <v>0.66290594487571342</v>
      </c>
      <c r="AE812" s="5" t="s">
        <v>9</v>
      </c>
      <c r="AF812" s="26">
        <v>-0.12795161620019913</v>
      </c>
      <c r="AG812" s="25" t="s">
        <v>40</v>
      </c>
      <c r="AH812" s="24">
        <v>53</v>
      </c>
      <c r="AI812" s="23">
        <v>55</v>
      </c>
      <c r="AL812" s="31" t="s">
        <v>30</v>
      </c>
      <c r="AM812" s="31" t="s">
        <v>29</v>
      </c>
      <c r="AN812" s="31" t="s">
        <v>28</v>
      </c>
      <c r="AO812" s="31" t="s">
        <v>27</v>
      </c>
    </row>
    <row r="813" spans="22:46" s="10" customFormat="1" hidden="1" x14ac:dyDescent="0.2">
      <c r="V813" s="17" t="s">
        <v>14</v>
      </c>
      <c r="W813" s="17" t="s">
        <v>39</v>
      </c>
      <c r="X813" s="2">
        <v>200906</v>
      </c>
      <c r="Y813" s="22">
        <v>881</v>
      </c>
      <c r="Z813" s="22">
        <v>678</v>
      </c>
      <c r="AA813" s="3">
        <v>0.76958002270147563</v>
      </c>
      <c r="AB813" s="4">
        <v>0.58184958994209968</v>
      </c>
      <c r="AC813" s="4">
        <v>0.49109358039462436</v>
      </c>
      <c r="AD813" s="4">
        <v>0.6726055994895751</v>
      </c>
      <c r="AE813" s="5" t="s">
        <v>9</v>
      </c>
      <c r="AF813" s="26">
        <v>-0.18773043275937595</v>
      </c>
      <c r="AG813" s="25" t="s">
        <v>40</v>
      </c>
      <c r="AH813" s="24">
        <v>53</v>
      </c>
      <c r="AI813" s="23">
        <v>56</v>
      </c>
      <c r="AK813" s="30" t="s">
        <v>15</v>
      </c>
      <c r="AL813" s="37">
        <v>4</v>
      </c>
      <c r="AM813" s="38">
        <v>2</v>
      </c>
      <c r="AN813" s="37">
        <v>0</v>
      </c>
      <c r="AO813" s="36" t="s">
        <v>26</v>
      </c>
    </row>
    <row r="814" spans="22:46" s="10" customFormat="1" hidden="1" x14ac:dyDescent="0.2">
      <c r="V814" s="17" t="s">
        <v>14</v>
      </c>
      <c r="W814" s="17" t="s">
        <v>39</v>
      </c>
      <c r="X814" s="2">
        <v>200909</v>
      </c>
      <c r="Y814" s="22">
        <v>911</v>
      </c>
      <c r="Z814" s="22">
        <v>637</v>
      </c>
      <c r="AA814" s="3">
        <v>0.69923161361141606</v>
      </c>
      <c r="AB814" s="4">
        <v>0.58411333243337371</v>
      </c>
      <c r="AC814" s="4">
        <v>0.49369647377521181</v>
      </c>
      <c r="AD814" s="4">
        <v>0.67453019109153567</v>
      </c>
      <c r="AE814" s="5" t="s">
        <v>9</v>
      </c>
      <c r="AF814" s="26">
        <v>-0.11511828117804235</v>
      </c>
      <c r="AG814" s="25" t="s">
        <v>40</v>
      </c>
      <c r="AH814" s="24">
        <v>53</v>
      </c>
      <c r="AI814" s="23">
        <v>57</v>
      </c>
      <c r="AK814" s="30" t="s">
        <v>14</v>
      </c>
      <c r="AL814" s="37">
        <v>22</v>
      </c>
      <c r="AM814" s="38">
        <v>5</v>
      </c>
      <c r="AN814" s="37">
        <v>13</v>
      </c>
      <c r="AO814" s="36" t="s">
        <v>25</v>
      </c>
    </row>
    <row r="815" spans="22:46" s="10" customFormat="1" hidden="1" x14ac:dyDescent="0.2">
      <c r="V815" s="17" t="s">
        <v>14</v>
      </c>
      <c r="W815" s="17" t="s">
        <v>39</v>
      </c>
      <c r="X815" s="2">
        <v>200912</v>
      </c>
      <c r="Y815" s="22">
        <v>977</v>
      </c>
      <c r="Z815" s="22">
        <v>436</v>
      </c>
      <c r="AA815" s="3">
        <v>0.44626407369498466</v>
      </c>
      <c r="AB815" s="4">
        <v>0.60575574725848591</v>
      </c>
      <c r="AC815" s="4">
        <v>0.51453710302582523</v>
      </c>
      <c r="AD815" s="4">
        <v>0.69697439149114659</v>
      </c>
      <c r="AE815" s="5" t="s">
        <v>9</v>
      </c>
      <c r="AF815" s="26">
        <v>0.15949167356350125</v>
      </c>
      <c r="AG815" s="25" t="s">
        <v>40</v>
      </c>
      <c r="AH815" s="24">
        <v>53</v>
      </c>
      <c r="AI815" s="23">
        <v>58</v>
      </c>
    </row>
    <row r="816" spans="22:46" s="10" customFormat="1" hidden="1" x14ac:dyDescent="0.2">
      <c r="V816" s="17" t="s">
        <v>14</v>
      </c>
      <c r="W816" s="17" t="s">
        <v>39</v>
      </c>
      <c r="X816" s="2">
        <v>201003</v>
      </c>
      <c r="Y816" s="22">
        <v>843</v>
      </c>
      <c r="Z816" s="22">
        <v>333</v>
      </c>
      <c r="AA816" s="3">
        <v>0.39501779359430605</v>
      </c>
      <c r="AB816" s="4">
        <v>0.56487253536383897</v>
      </c>
      <c r="AC816" s="4">
        <v>0.47491820493418407</v>
      </c>
      <c r="AD816" s="4">
        <v>0.65482686579349392</v>
      </c>
      <c r="AE816" s="5" t="s">
        <v>9</v>
      </c>
      <c r="AF816" s="26">
        <v>0.16985474176953291</v>
      </c>
      <c r="AG816" s="25" t="s">
        <v>40</v>
      </c>
      <c r="AH816" s="24">
        <v>53</v>
      </c>
      <c r="AI816" s="23">
        <v>59</v>
      </c>
    </row>
    <row r="817" spans="22:44" s="10" customFormat="1" hidden="1" x14ac:dyDescent="0.2">
      <c r="V817" s="17" t="s">
        <v>14</v>
      </c>
      <c r="W817" s="17" t="s">
        <v>39</v>
      </c>
      <c r="X817" s="2">
        <v>201006</v>
      </c>
      <c r="Y817" s="22">
        <v>742</v>
      </c>
      <c r="Z817" s="22">
        <v>340</v>
      </c>
      <c r="AA817" s="3">
        <v>0.4582210242587601</v>
      </c>
      <c r="AB817" s="4">
        <v>0.5141407332778718</v>
      </c>
      <c r="AC817" s="4">
        <v>0.42676477975474064</v>
      </c>
      <c r="AD817" s="4">
        <v>0.60151668680100301</v>
      </c>
      <c r="AE817" s="5" t="s">
        <v>12</v>
      </c>
      <c r="AF817" s="26">
        <v>5.5919709019111696E-2</v>
      </c>
      <c r="AG817" s="25" t="s">
        <v>40</v>
      </c>
      <c r="AH817" s="24">
        <v>53</v>
      </c>
      <c r="AI817" s="23">
        <v>60</v>
      </c>
      <c r="AK817" s="35" t="s">
        <v>24</v>
      </c>
      <c r="AL817" s="34" t="s">
        <v>23</v>
      </c>
      <c r="AM817" s="33"/>
      <c r="AN817" s="32">
        <v>0.05</v>
      </c>
    </row>
    <row r="818" spans="22:44" s="10" customFormat="1" hidden="1" x14ac:dyDescent="0.2">
      <c r="V818" s="17" t="s">
        <v>14</v>
      </c>
      <c r="W818" s="17" t="s">
        <v>39</v>
      </c>
      <c r="X818" s="2">
        <v>201009</v>
      </c>
      <c r="Y818" s="22">
        <v>418</v>
      </c>
      <c r="Z818" s="22">
        <v>273</v>
      </c>
      <c r="AA818" s="3">
        <v>0.65311004784688997</v>
      </c>
      <c r="AB818" s="4">
        <v>0.43199840858676286</v>
      </c>
      <c r="AC818" s="4">
        <v>0.34131145116347633</v>
      </c>
      <c r="AD818" s="4">
        <v>0.52268536601004945</v>
      </c>
      <c r="AE818" s="5" t="s">
        <v>9</v>
      </c>
      <c r="AF818" s="26">
        <v>-0.22111163926012711</v>
      </c>
      <c r="AG818" s="25" t="s">
        <v>40</v>
      </c>
      <c r="AH818" s="24">
        <v>53</v>
      </c>
      <c r="AI818" s="23">
        <v>61</v>
      </c>
      <c r="AL818" s="31" t="s">
        <v>22</v>
      </c>
      <c r="AM818" s="31" t="s">
        <v>21</v>
      </c>
      <c r="AN818" s="31" t="s">
        <v>20</v>
      </c>
      <c r="AO818" s="31" t="s">
        <v>19</v>
      </c>
      <c r="AP818" s="31" t="s">
        <v>18</v>
      </c>
      <c r="AQ818" s="31" t="s">
        <v>17</v>
      </c>
      <c r="AR818" s="31" t="s">
        <v>16</v>
      </c>
    </row>
    <row r="819" spans="22:44" s="10" customFormat="1" ht="15" hidden="1" x14ac:dyDescent="0.25">
      <c r="V819" s="17" t="s">
        <v>14</v>
      </c>
      <c r="W819" s="17" t="s">
        <v>39</v>
      </c>
      <c r="X819" s="2">
        <v>201012</v>
      </c>
      <c r="Y819" s="22">
        <v>442</v>
      </c>
      <c r="Z819" s="22">
        <v>252</v>
      </c>
      <c r="AA819" s="3">
        <v>0.57013574660633481</v>
      </c>
      <c r="AB819" s="4">
        <v>0.41179534416943564</v>
      </c>
      <c r="AC819" s="4">
        <v>0.32473385616263667</v>
      </c>
      <c r="AD819" s="4">
        <v>0.49885683217623467</v>
      </c>
      <c r="AE819" s="5" t="s">
        <v>9</v>
      </c>
      <c r="AF819" s="26">
        <v>-0.15834040243689917</v>
      </c>
      <c r="AG819" s="25" t="s">
        <v>40</v>
      </c>
      <c r="AH819" s="24">
        <v>53</v>
      </c>
      <c r="AI819" s="23">
        <v>62</v>
      </c>
      <c r="AK819" s="30" t="s">
        <v>15</v>
      </c>
      <c r="AL819" s="29">
        <v>1.1180533472813781E-3</v>
      </c>
      <c r="AM819" s="29">
        <v>7.1102299939326014E-2</v>
      </c>
      <c r="AN819" s="17">
        <v>4</v>
      </c>
      <c r="AO819" s="17">
        <v>0.12881323325524624</v>
      </c>
      <c r="AP819" s="27">
        <v>0.64109439509452437</v>
      </c>
      <c r="AQ819" s="28">
        <v>3.1449147165012965E-2</v>
      </c>
      <c r="AR819" s="27">
        <v>0.9777675913341779</v>
      </c>
    </row>
    <row r="820" spans="22:44" s="10" customFormat="1" ht="15" hidden="1" x14ac:dyDescent="0.25">
      <c r="V820" s="17" t="s">
        <v>14</v>
      </c>
      <c r="W820" s="17" t="s">
        <v>39</v>
      </c>
      <c r="X820" s="2">
        <v>201103</v>
      </c>
      <c r="Y820" s="22">
        <v>308</v>
      </c>
      <c r="Z820" s="22">
        <v>186</v>
      </c>
      <c r="AA820" s="3">
        <v>0.60389610389610393</v>
      </c>
      <c r="AB820" s="4">
        <v>0.43730465082848458</v>
      </c>
      <c r="AC820" s="4">
        <v>0.33817524719693581</v>
      </c>
      <c r="AD820" s="4">
        <v>0.53643405446003334</v>
      </c>
      <c r="AE820" s="5" t="s">
        <v>9</v>
      </c>
      <c r="AF820" s="26">
        <v>-0.16659145306761936</v>
      </c>
      <c r="AG820" s="25" t="s">
        <v>40</v>
      </c>
      <c r="AH820" s="24">
        <v>53</v>
      </c>
      <c r="AI820" s="23">
        <v>63</v>
      </c>
      <c r="AK820" s="30" t="s">
        <v>14</v>
      </c>
      <c r="AL820" s="29">
        <v>-5.5941641649663316E-2</v>
      </c>
      <c r="AM820" s="29">
        <v>0.12367061611146105</v>
      </c>
      <c r="AN820" s="17">
        <v>22</v>
      </c>
      <c r="AO820" s="17">
        <v>5.1704812226885763E-2</v>
      </c>
      <c r="AP820" s="27">
        <v>0.30882335028296437</v>
      </c>
      <c r="AQ820" s="28">
        <v>-2.1216806859560791</v>
      </c>
      <c r="AR820" s="27">
        <v>4.6550095157314973E-2</v>
      </c>
    </row>
    <row r="821" spans="22:44" s="10" customFormat="1" hidden="1" x14ac:dyDescent="0.2">
      <c r="V821" s="17" t="s">
        <v>14</v>
      </c>
      <c r="W821" s="17" t="s">
        <v>39</v>
      </c>
      <c r="X821" s="2">
        <v>201106</v>
      </c>
      <c r="Y821" s="22">
        <v>325</v>
      </c>
      <c r="Z821" s="22">
        <v>194</v>
      </c>
      <c r="AA821" s="3">
        <v>0.59692307692307689</v>
      </c>
      <c r="AB821" s="4">
        <v>0.48136742353298873</v>
      </c>
      <c r="AC821" s="4">
        <v>0.3789088183263869</v>
      </c>
      <c r="AD821" s="4">
        <v>0.58382602873959066</v>
      </c>
      <c r="AE821" s="5" t="s">
        <v>9</v>
      </c>
      <c r="AF821" s="26">
        <v>-0.11555565339008816</v>
      </c>
      <c r="AG821" s="25" t="s">
        <v>40</v>
      </c>
      <c r="AH821" s="24">
        <v>53</v>
      </c>
      <c r="AI821" s="23">
        <v>64</v>
      </c>
    </row>
    <row r="822" spans="22:44" s="10" customFormat="1" hidden="1" x14ac:dyDescent="0.2">
      <c r="V822" s="17" t="s">
        <v>14</v>
      </c>
      <c r="W822" s="17" t="s">
        <v>39</v>
      </c>
      <c r="X822" s="2">
        <v>201109</v>
      </c>
      <c r="Y822" s="22">
        <v>282</v>
      </c>
      <c r="Z822" s="22">
        <v>190</v>
      </c>
      <c r="AA822" s="3">
        <v>0.67375886524822692</v>
      </c>
      <c r="AB822" s="4">
        <v>0.54797859147029282</v>
      </c>
      <c r="AC822" s="4">
        <v>0.4350929448429614</v>
      </c>
      <c r="AD822" s="4">
        <v>0.66086423809762418</v>
      </c>
      <c r="AE822" s="5" t="s">
        <v>9</v>
      </c>
      <c r="AF822" s="26">
        <v>-0.1257802737779341</v>
      </c>
      <c r="AG822" s="25" t="s">
        <v>40</v>
      </c>
      <c r="AH822" s="24">
        <v>53</v>
      </c>
      <c r="AI822" s="23">
        <v>65</v>
      </c>
    </row>
    <row r="823" spans="22:44" s="10" customFormat="1" hidden="1" x14ac:dyDescent="0.2">
      <c r="V823" s="17" t="s">
        <v>14</v>
      </c>
      <c r="W823" s="17" t="s">
        <v>39</v>
      </c>
      <c r="X823" s="2">
        <v>201112</v>
      </c>
      <c r="Y823" s="22">
        <v>299</v>
      </c>
      <c r="Z823" s="22">
        <v>175</v>
      </c>
      <c r="AA823" s="3">
        <v>0.5852842809364549</v>
      </c>
      <c r="AB823" s="4">
        <v>0.55035647362725815</v>
      </c>
      <c r="AC823" s="4">
        <v>0.43893516096593688</v>
      </c>
      <c r="AD823" s="4">
        <v>0.66177778628857942</v>
      </c>
      <c r="AE823" s="5" t="s">
        <v>12</v>
      </c>
      <c r="AF823" s="26">
        <v>-3.4927807309196757E-2</v>
      </c>
      <c r="AG823" s="25" t="s">
        <v>40</v>
      </c>
      <c r="AH823" s="24">
        <v>53</v>
      </c>
      <c r="AI823" s="23">
        <v>66</v>
      </c>
    </row>
    <row r="824" spans="22:44" s="10" customFormat="1" hidden="1" x14ac:dyDescent="0.2">
      <c r="V824" s="17" t="s">
        <v>14</v>
      </c>
      <c r="W824" s="17" t="s">
        <v>39</v>
      </c>
      <c r="X824" s="2">
        <v>201203</v>
      </c>
      <c r="Y824" s="22">
        <v>276</v>
      </c>
      <c r="Z824" s="22">
        <v>161</v>
      </c>
      <c r="AA824" s="3">
        <v>0.58333333333333337</v>
      </c>
      <c r="AB824" s="4">
        <v>0.567978424164719</v>
      </c>
      <c r="AC824" s="4">
        <v>0.45274031527205094</v>
      </c>
      <c r="AD824" s="4">
        <v>0.68321653305738705</v>
      </c>
      <c r="AE824" s="5" t="s">
        <v>12</v>
      </c>
      <c r="AF824" s="26">
        <v>-1.5354909168614372E-2</v>
      </c>
      <c r="AG824" s="25" t="s">
        <v>40</v>
      </c>
      <c r="AH824" s="24">
        <v>53</v>
      </c>
      <c r="AI824" s="23">
        <v>67</v>
      </c>
    </row>
    <row r="825" spans="22:44" s="10" customFormat="1" hidden="1" x14ac:dyDescent="0.2">
      <c r="V825" s="17" t="s">
        <v>14</v>
      </c>
      <c r="W825" s="17" t="s">
        <v>39</v>
      </c>
      <c r="X825" s="2">
        <v>201206</v>
      </c>
      <c r="Y825" s="22">
        <v>262</v>
      </c>
      <c r="Z825" s="22">
        <v>166</v>
      </c>
      <c r="AA825" s="3">
        <v>0.63358778625954193</v>
      </c>
      <c r="AB825" s="4">
        <v>0.56300024088870682</v>
      </c>
      <c r="AC825" s="4">
        <v>0.44663924782377057</v>
      </c>
      <c r="AD825" s="4">
        <v>0.67936123395364301</v>
      </c>
      <c r="AE825" s="5" t="s">
        <v>12</v>
      </c>
      <c r="AF825" s="26">
        <v>-7.0587545370835114E-2</v>
      </c>
      <c r="AG825" s="25" t="s">
        <v>40</v>
      </c>
      <c r="AH825" s="24">
        <v>53</v>
      </c>
      <c r="AI825" s="23">
        <v>68</v>
      </c>
    </row>
    <row r="826" spans="22:44" s="10" customFormat="1" hidden="1" x14ac:dyDescent="0.2">
      <c r="V826" s="17" t="s">
        <v>14</v>
      </c>
      <c r="W826" s="17" t="s">
        <v>39</v>
      </c>
      <c r="X826" s="2">
        <v>201209</v>
      </c>
      <c r="Y826" s="22">
        <v>280</v>
      </c>
      <c r="Z826" s="22">
        <v>210</v>
      </c>
      <c r="AA826" s="3">
        <v>0.75</v>
      </c>
      <c r="AB826" s="4">
        <v>0.5684994232245022</v>
      </c>
      <c r="AC826" s="4">
        <v>0.45363655366146127</v>
      </c>
      <c r="AD826" s="4">
        <v>0.68336229278754312</v>
      </c>
      <c r="AE826" s="5" t="s">
        <v>9</v>
      </c>
      <c r="AF826" s="26">
        <v>-0.1815005767754978</v>
      </c>
      <c r="AG826" s="25" t="s">
        <v>40</v>
      </c>
      <c r="AH826" s="24">
        <v>53</v>
      </c>
      <c r="AI826" s="23">
        <v>69</v>
      </c>
    </row>
    <row r="827" spans="22:44" s="10" customFormat="1" hidden="1" x14ac:dyDescent="0.2">
      <c r="V827" s="17" t="s">
        <v>14</v>
      </c>
      <c r="W827" s="17" t="s">
        <v>39</v>
      </c>
      <c r="X827" s="2">
        <v>201212</v>
      </c>
      <c r="Y827" s="22">
        <v>338</v>
      </c>
      <c r="Z827" s="22">
        <v>254</v>
      </c>
      <c r="AA827" s="3">
        <v>0.75147928994082835</v>
      </c>
      <c r="AB827" s="4">
        <v>0.59765132125921572</v>
      </c>
      <c r="AC827" s="4">
        <v>0.48560866964299393</v>
      </c>
      <c r="AD827" s="4">
        <v>0.70969397287543745</v>
      </c>
      <c r="AE827" s="5" t="s">
        <v>9</v>
      </c>
      <c r="AF827" s="26">
        <v>-0.15382796868161264</v>
      </c>
      <c r="AG827" s="25" t="s">
        <v>40</v>
      </c>
      <c r="AH827" s="24">
        <v>53</v>
      </c>
      <c r="AI827" s="23">
        <v>70</v>
      </c>
    </row>
    <row r="828" spans="22:44" s="10" customFormat="1" hidden="1" x14ac:dyDescent="0.2">
      <c r="V828" s="17" t="s">
        <v>14</v>
      </c>
      <c r="W828" s="17" t="s">
        <v>39</v>
      </c>
      <c r="X828" s="2">
        <v>201303</v>
      </c>
      <c r="Y828" s="22">
        <v>299</v>
      </c>
      <c r="Z828" s="22">
        <v>218</v>
      </c>
      <c r="AA828" s="3">
        <v>0.72909698996655514</v>
      </c>
      <c r="AB828" s="4">
        <v>0.63170247693207393</v>
      </c>
      <c r="AC828" s="4">
        <v>0.51385982333567015</v>
      </c>
      <c r="AD828" s="4">
        <v>0.74954513052847782</v>
      </c>
      <c r="AE828" s="5" t="s">
        <v>12</v>
      </c>
      <c r="AF828" s="26">
        <v>-9.7394513034481212E-2</v>
      </c>
      <c r="AG828" s="25" t="s">
        <v>40</v>
      </c>
      <c r="AH828" s="24">
        <v>53</v>
      </c>
      <c r="AI828" s="23">
        <v>71</v>
      </c>
    </row>
    <row r="829" spans="22:44" s="10" customFormat="1" hidden="1" x14ac:dyDescent="0.2">
      <c r="V829" s="17" t="s">
        <v>14</v>
      </c>
      <c r="W829" s="17" t="s">
        <v>39</v>
      </c>
      <c r="X829" s="2">
        <v>201306</v>
      </c>
      <c r="Y829" s="22">
        <v>337</v>
      </c>
      <c r="Z829" s="22">
        <v>232</v>
      </c>
      <c r="AA829" s="3">
        <v>0.68842729970326411</v>
      </c>
      <c r="AB829" s="4">
        <v>0.66450298391225215</v>
      </c>
      <c r="AC829" s="4">
        <v>0.54764161278007517</v>
      </c>
      <c r="AD829" s="4">
        <v>0.78136435504442925</v>
      </c>
      <c r="AE829" s="5" t="s">
        <v>12</v>
      </c>
      <c r="AF829" s="26">
        <v>-2.3924315791011952E-2</v>
      </c>
      <c r="AG829" s="25" t="s">
        <v>40</v>
      </c>
      <c r="AH829" s="24">
        <v>53</v>
      </c>
      <c r="AI829" s="23">
        <v>72</v>
      </c>
    </row>
    <row r="830" spans="22:44" s="10" customFormat="1" hidden="1" x14ac:dyDescent="0.2">
      <c r="V830" s="17" t="s">
        <v>14</v>
      </c>
      <c r="W830" s="17" t="s">
        <v>39</v>
      </c>
      <c r="X830" s="2">
        <v>201309</v>
      </c>
      <c r="Y830" s="22">
        <v>313</v>
      </c>
      <c r="Z830" s="22">
        <v>221</v>
      </c>
      <c r="AA830" s="3">
        <v>0.70607028753993606</v>
      </c>
      <c r="AB830" s="4">
        <v>0.6843413169168624</v>
      </c>
      <c r="AC830" s="4">
        <v>0.56441738900829896</v>
      </c>
      <c r="AD830" s="4">
        <v>0.80426524482542594</v>
      </c>
      <c r="AE830" s="5" t="s">
        <v>12</v>
      </c>
      <c r="AF830" s="26">
        <v>-2.1728970623073662E-2</v>
      </c>
      <c r="AG830" s="25" t="s">
        <v>40</v>
      </c>
      <c r="AH830" s="24">
        <v>53</v>
      </c>
      <c r="AI830" s="23">
        <v>73</v>
      </c>
    </row>
    <row r="831" spans="22:44" s="10" customFormat="1" hidden="1" x14ac:dyDescent="0.2">
      <c r="V831" s="17" t="s">
        <v>14</v>
      </c>
      <c r="W831" s="17" t="s">
        <v>39</v>
      </c>
      <c r="X831" s="2">
        <v>201312</v>
      </c>
      <c r="Y831" s="22">
        <v>268</v>
      </c>
      <c r="Z831" s="22">
        <v>185</v>
      </c>
      <c r="AA831" s="3">
        <v>0.69029850746268662</v>
      </c>
      <c r="AB831" s="4">
        <v>0.67489836094326738</v>
      </c>
      <c r="AC831" s="4">
        <v>0.55132833692830019</v>
      </c>
      <c r="AD831" s="4">
        <v>0.79846838495823469</v>
      </c>
      <c r="AE831" s="5" t="s">
        <v>12</v>
      </c>
      <c r="AF831" s="26">
        <v>-1.5400146519419233E-2</v>
      </c>
      <c r="AG831" s="25" t="s">
        <v>40</v>
      </c>
      <c r="AH831" s="24">
        <v>53</v>
      </c>
      <c r="AI831" s="23">
        <v>74</v>
      </c>
    </row>
    <row r="832" spans="22:44" s="10" customFormat="1" hidden="1" x14ac:dyDescent="0.2">
      <c r="V832" s="17" t="s">
        <v>13</v>
      </c>
      <c r="W832" s="17" t="s">
        <v>39</v>
      </c>
      <c r="X832" s="2">
        <v>201403</v>
      </c>
      <c r="Y832" s="22">
        <v>273</v>
      </c>
      <c r="Z832" s="22">
        <v>166</v>
      </c>
      <c r="AA832" s="3">
        <v>0.60805860805860801</v>
      </c>
      <c r="AB832" s="4">
        <v>0.67560536884877231</v>
      </c>
      <c r="AC832" s="4">
        <v>0.55251195894257854</v>
      </c>
      <c r="AD832" s="4">
        <v>0.79869877875496609</v>
      </c>
      <c r="AE832" s="5" t="s">
        <v>12</v>
      </c>
      <c r="AF832" s="26">
        <v>6.7546760790164306E-2</v>
      </c>
      <c r="AG832" s="25" t="s">
        <v>40</v>
      </c>
      <c r="AH832" s="24">
        <v>53</v>
      </c>
      <c r="AI832" s="23">
        <v>75</v>
      </c>
    </row>
    <row r="833" spans="22:46" s="10" customFormat="1" hidden="1" x14ac:dyDescent="0.2">
      <c r="V833" s="17" t="s">
        <v>13</v>
      </c>
      <c r="W833" s="17" t="s">
        <v>39</v>
      </c>
      <c r="X833" s="2">
        <v>201406</v>
      </c>
      <c r="Y833" s="22">
        <v>315</v>
      </c>
      <c r="Z833" s="22">
        <v>239</v>
      </c>
      <c r="AA833" s="3">
        <v>0.7587301587301587</v>
      </c>
      <c r="AB833" s="4">
        <v>0.66176940077265656</v>
      </c>
      <c r="AC833" s="4">
        <v>0.54334651403286371</v>
      </c>
      <c r="AD833" s="4">
        <v>0.78019228751244951</v>
      </c>
      <c r="AE833" s="5" t="s">
        <v>12</v>
      </c>
      <c r="AF833" s="26">
        <v>-9.6960757957502142E-2</v>
      </c>
      <c r="AG833" s="25" t="s">
        <v>40</v>
      </c>
      <c r="AH833" s="24">
        <v>53</v>
      </c>
      <c r="AI833" s="23">
        <v>76</v>
      </c>
    </row>
    <row r="834" spans="22:46" s="10" customFormat="1" hidden="1" x14ac:dyDescent="0.2">
      <c r="V834" s="17" t="s">
        <v>13</v>
      </c>
      <c r="W834" s="17" t="s">
        <v>39</v>
      </c>
      <c r="X834" s="2">
        <v>201409</v>
      </c>
      <c r="Y834" s="22">
        <v>313</v>
      </c>
      <c r="Z834" s="22">
        <v>188</v>
      </c>
      <c r="AA834" s="3">
        <v>0.60063897763578278</v>
      </c>
      <c r="AB834" s="4">
        <v>0.63537983885766691</v>
      </c>
      <c r="AC834" s="4">
        <v>0.51851905124389763</v>
      </c>
      <c r="AD834" s="4">
        <v>0.75224062647143619</v>
      </c>
      <c r="AE834" s="5" t="s">
        <v>12</v>
      </c>
      <c r="AF834" s="26">
        <v>3.4740861221884134E-2</v>
      </c>
      <c r="AG834" s="25" t="s">
        <v>40</v>
      </c>
      <c r="AH834" s="24">
        <v>53</v>
      </c>
      <c r="AI834" s="23">
        <v>77</v>
      </c>
    </row>
    <row r="835" spans="22:46" s="10" customFormat="1" hidden="1" x14ac:dyDescent="0.2">
      <c r="V835" s="17" t="s">
        <v>13</v>
      </c>
      <c r="W835" s="17" t="s">
        <v>39</v>
      </c>
      <c r="X835" s="2">
        <v>201412</v>
      </c>
      <c r="Y835" s="22">
        <v>265</v>
      </c>
      <c r="Z835" s="22">
        <v>162</v>
      </c>
      <c r="AA835" s="3">
        <v>0.61132075471698111</v>
      </c>
      <c r="AB835" s="4">
        <v>0.61046610405156032</v>
      </c>
      <c r="AC835" s="4">
        <v>0.49070726597906539</v>
      </c>
      <c r="AD835" s="4">
        <v>0.73022494212405531</v>
      </c>
      <c r="AE835" s="5" t="s">
        <v>12</v>
      </c>
      <c r="AF835" s="21">
        <v>-8.5465066542078638E-4</v>
      </c>
      <c r="AG835" s="20" t="s">
        <v>40</v>
      </c>
      <c r="AH835" s="19">
        <v>53</v>
      </c>
      <c r="AI835" s="18">
        <v>78</v>
      </c>
    </row>
    <row r="836" spans="22:46" s="10" customFormat="1" hidden="1" x14ac:dyDescent="0.2">
      <c r="V836" s="17"/>
      <c r="W836" s="17" t="s">
        <v>39</v>
      </c>
      <c r="X836" s="16" t="s">
        <v>10</v>
      </c>
      <c r="Y836" s="15">
        <v>14277</v>
      </c>
      <c r="Z836" s="15">
        <v>8828</v>
      </c>
      <c r="AA836" s="14">
        <v>0.61833718568326679</v>
      </c>
      <c r="AB836" s="13">
        <v>0.59700481456518772</v>
      </c>
      <c r="AC836" s="13">
        <v>0.52925854748401924</v>
      </c>
      <c r="AD836" s="13">
        <v>0.66475108164635632</v>
      </c>
      <c r="AE836" s="9" t="s">
        <v>9</v>
      </c>
      <c r="AF836" s="12"/>
    </row>
    <row r="837" spans="22:46" s="10" customFormat="1" hidden="1" x14ac:dyDescent="0.2">
      <c r="V837" s="31" t="s">
        <v>35</v>
      </c>
      <c r="W837" s="31" t="s">
        <v>34</v>
      </c>
      <c r="X837" s="44" t="s">
        <v>36</v>
      </c>
      <c r="Y837" s="43"/>
      <c r="Z837" s="43"/>
      <c r="AA837" s="43"/>
      <c r="AB837" s="43"/>
      <c r="AC837" s="42" t="s">
        <v>33</v>
      </c>
      <c r="AD837" s="42"/>
      <c r="AE837" s="42"/>
      <c r="AF837" s="12"/>
      <c r="AG837" s="12"/>
      <c r="AH837" s="12"/>
      <c r="AI837" s="12"/>
      <c r="AJ837" s="12"/>
      <c r="AK837" s="12"/>
      <c r="AL837" s="12"/>
      <c r="AM837" s="12"/>
      <c r="AN837" s="12"/>
      <c r="AO837" s="12"/>
      <c r="AP837" s="12"/>
      <c r="AQ837" s="12"/>
      <c r="AR837" s="12"/>
      <c r="AS837" s="12"/>
      <c r="AT837" s="12"/>
    </row>
    <row r="838" spans="22:46" s="10" customFormat="1" ht="25.5" hidden="1" x14ac:dyDescent="0.2">
      <c r="V838" s="17"/>
      <c r="W838" s="17" t="s">
        <v>36</v>
      </c>
      <c r="X838" s="31" t="s">
        <v>0</v>
      </c>
      <c r="Y838" s="31" t="s">
        <v>1</v>
      </c>
      <c r="Z838" s="31" t="s">
        <v>2</v>
      </c>
      <c r="AA838" s="31" t="s">
        <v>3</v>
      </c>
      <c r="AB838" s="31" t="s">
        <v>4</v>
      </c>
      <c r="AC838" s="31" t="s">
        <v>5</v>
      </c>
      <c r="AD838" s="31" t="s">
        <v>6</v>
      </c>
      <c r="AE838" s="41" t="s">
        <v>7</v>
      </c>
      <c r="AF838" s="31" t="s">
        <v>32</v>
      </c>
      <c r="AG838" s="47" t="s">
        <v>38</v>
      </c>
      <c r="AH838" s="46"/>
      <c r="AI838" s="45"/>
      <c r="AP838" s="40"/>
    </row>
    <row r="839" spans="22:46" s="10" customFormat="1" hidden="1" x14ac:dyDescent="0.2">
      <c r="V839" s="17" t="s">
        <v>14</v>
      </c>
      <c r="W839" s="17" t="s">
        <v>36</v>
      </c>
      <c r="X839" s="2">
        <v>200809</v>
      </c>
      <c r="Y839" s="22">
        <v>872</v>
      </c>
      <c r="Z839" s="22">
        <v>837</v>
      </c>
      <c r="AA839" s="3">
        <v>0.95986238532110091</v>
      </c>
      <c r="AB839" s="4">
        <v>0.9494061269708185</v>
      </c>
      <c r="AC839" s="4">
        <v>0.83991880273509667</v>
      </c>
      <c r="AD839" s="4">
        <v>1.0588934512065404</v>
      </c>
      <c r="AE839" s="5" t="s">
        <v>12</v>
      </c>
      <c r="AF839" s="39">
        <v>-1.045625835028241E-2</v>
      </c>
      <c r="AG839" s="25" t="s">
        <v>37</v>
      </c>
      <c r="AH839" s="24">
        <v>79</v>
      </c>
      <c r="AI839" s="23">
        <v>79</v>
      </c>
      <c r="AK839" s="35" t="s">
        <v>31</v>
      </c>
    </row>
    <row r="840" spans="22:46" s="10" customFormat="1" hidden="1" x14ac:dyDescent="0.2">
      <c r="V840" s="17" t="s">
        <v>14</v>
      </c>
      <c r="W840" s="17" t="s">
        <v>36</v>
      </c>
      <c r="X840" s="2">
        <v>200812</v>
      </c>
      <c r="Y840" s="22">
        <v>1270</v>
      </c>
      <c r="Z840" s="22">
        <v>935</v>
      </c>
      <c r="AA840" s="3">
        <v>0.73622047244094491</v>
      </c>
      <c r="AB840" s="4">
        <v>0.61445975970216093</v>
      </c>
      <c r="AC840" s="4">
        <v>0.52624505105197406</v>
      </c>
      <c r="AD840" s="4">
        <v>0.70267446835234793</v>
      </c>
      <c r="AE840" s="5" t="s">
        <v>9</v>
      </c>
      <c r="AF840" s="26">
        <v>-0.12176071273878397</v>
      </c>
      <c r="AG840" s="25" t="s">
        <v>37</v>
      </c>
      <c r="AH840" s="24">
        <v>79</v>
      </c>
      <c r="AI840" s="23">
        <v>80</v>
      </c>
      <c r="AL840" s="34" t="s">
        <v>23</v>
      </c>
      <c r="AM840" s="33"/>
      <c r="AN840" s="32">
        <v>0.05</v>
      </c>
    </row>
    <row r="841" spans="22:46" s="10" customFormat="1" hidden="1" x14ac:dyDescent="0.2">
      <c r="V841" s="17" t="s">
        <v>14</v>
      </c>
      <c r="W841" s="17" t="s">
        <v>36</v>
      </c>
      <c r="X841" s="2">
        <v>200903</v>
      </c>
      <c r="Y841" s="22">
        <v>821</v>
      </c>
      <c r="Z841" s="22">
        <v>617</v>
      </c>
      <c r="AA841" s="3">
        <v>0.75152253349573694</v>
      </c>
      <c r="AB841" s="4">
        <v>0.64074703999181337</v>
      </c>
      <c r="AC841" s="4">
        <v>0.54385374025044886</v>
      </c>
      <c r="AD841" s="4">
        <v>0.73764033973317789</v>
      </c>
      <c r="AE841" s="5" t="s">
        <v>9</v>
      </c>
      <c r="AF841" s="26">
        <v>-0.11077549350392357</v>
      </c>
      <c r="AG841" s="25" t="s">
        <v>37</v>
      </c>
      <c r="AH841" s="24">
        <v>79</v>
      </c>
      <c r="AI841" s="23">
        <v>81</v>
      </c>
      <c r="AL841" s="31" t="s">
        <v>30</v>
      </c>
      <c r="AM841" s="31" t="s">
        <v>29</v>
      </c>
      <c r="AN841" s="31" t="s">
        <v>28</v>
      </c>
      <c r="AO841" s="31" t="s">
        <v>27</v>
      </c>
    </row>
    <row r="842" spans="22:46" s="10" customFormat="1" hidden="1" x14ac:dyDescent="0.2">
      <c r="V842" s="17" t="s">
        <v>14</v>
      </c>
      <c r="W842" s="17" t="s">
        <v>36</v>
      </c>
      <c r="X842" s="2">
        <v>200906</v>
      </c>
      <c r="Y842" s="22">
        <v>571</v>
      </c>
      <c r="Z842" s="22">
        <v>490</v>
      </c>
      <c r="AA842" s="3">
        <v>0.85814360770577935</v>
      </c>
      <c r="AB842" s="4">
        <v>0.65958115316464527</v>
      </c>
      <c r="AC842" s="4">
        <v>0.55475693873618326</v>
      </c>
      <c r="AD842" s="4">
        <v>0.76440536759310729</v>
      </c>
      <c r="AE842" s="5" t="s">
        <v>9</v>
      </c>
      <c r="AF842" s="26">
        <v>-0.19856245454113408</v>
      </c>
      <c r="AG842" s="25" t="s">
        <v>37</v>
      </c>
      <c r="AH842" s="24">
        <v>79</v>
      </c>
      <c r="AI842" s="23">
        <v>82</v>
      </c>
      <c r="AK842" s="30" t="s">
        <v>15</v>
      </c>
      <c r="AL842" s="37">
        <v>4</v>
      </c>
      <c r="AM842" s="38">
        <v>2</v>
      </c>
      <c r="AN842" s="37">
        <v>0</v>
      </c>
      <c r="AO842" s="36" t="s">
        <v>26</v>
      </c>
    </row>
    <row r="843" spans="22:46" s="10" customFormat="1" hidden="1" x14ac:dyDescent="0.2">
      <c r="V843" s="17" t="s">
        <v>14</v>
      </c>
      <c r="W843" s="17" t="s">
        <v>36</v>
      </c>
      <c r="X843" s="2">
        <v>200909</v>
      </c>
      <c r="Y843" s="22">
        <v>535</v>
      </c>
      <c r="Z843" s="22">
        <v>439</v>
      </c>
      <c r="AA843" s="3">
        <v>0.82056074766355136</v>
      </c>
      <c r="AB843" s="4">
        <v>0.66075010432839221</v>
      </c>
      <c r="AC843" s="4">
        <v>0.55455613248537949</v>
      </c>
      <c r="AD843" s="4">
        <v>0.76694407617140481</v>
      </c>
      <c r="AE843" s="5" t="s">
        <v>9</v>
      </c>
      <c r="AF843" s="26">
        <v>-0.15981064333515915</v>
      </c>
      <c r="AG843" s="25" t="s">
        <v>37</v>
      </c>
      <c r="AH843" s="24">
        <v>79</v>
      </c>
      <c r="AI843" s="23">
        <v>83</v>
      </c>
      <c r="AK843" s="30" t="s">
        <v>14</v>
      </c>
      <c r="AL843" s="37">
        <v>22</v>
      </c>
      <c r="AM843" s="38">
        <v>5</v>
      </c>
      <c r="AN843" s="37">
        <v>7</v>
      </c>
      <c r="AO843" s="36" t="s">
        <v>25</v>
      </c>
    </row>
    <row r="844" spans="22:46" s="10" customFormat="1" hidden="1" x14ac:dyDescent="0.2">
      <c r="V844" s="17" t="s">
        <v>14</v>
      </c>
      <c r="W844" s="17" t="s">
        <v>36</v>
      </c>
      <c r="X844" s="2">
        <v>200912</v>
      </c>
      <c r="Y844" s="22">
        <v>457</v>
      </c>
      <c r="Z844" s="22">
        <v>352</v>
      </c>
      <c r="AA844" s="3">
        <v>0.77024070021881841</v>
      </c>
      <c r="AB844" s="4">
        <v>0.73435037746917708</v>
      </c>
      <c r="AC844" s="4">
        <v>0.62042081987735798</v>
      </c>
      <c r="AD844" s="4">
        <v>0.84827993506099619</v>
      </c>
      <c r="AE844" s="5" t="s">
        <v>12</v>
      </c>
      <c r="AF844" s="26">
        <v>-3.5890322749641324E-2</v>
      </c>
      <c r="AG844" s="25" t="s">
        <v>37</v>
      </c>
      <c r="AH844" s="24">
        <v>79</v>
      </c>
      <c r="AI844" s="23">
        <v>84</v>
      </c>
    </row>
    <row r="845" spans="22:46" s="10" customFormat="1" hidden="1" x14ac:dyDescent="0.2">
      <c r="V845" s="17" t="s">
        <v>14</v>
      </c>
      <c r="W845" s="17" t="s">
        <v>36</v>
      </c>
      <c r="X845" s="2">
        <v>201003</v>
      </c>
      <c r="Y845" s="22">
        <v>371</v>
      </c>
      <c r="Z845" s="22">
        <v>280</v>
      </c>
      <c r="AA845" s="3">
        <v>0.75471698113207553</v>
      </c>
      <c r="AB845" s="4">
        <v>0.70934493214325045</v>
      </c>
      <c r="AC845" s="4">
        <v>0.59220651914211564</v>
      </c>
      <c r="AD845" s="4">
        <v>0.82648334514438537</v>
      </c>
      <c r="AE845" s="5" t="s">
        <v>12</v>
      </c>
      <c r="AF845" s="26">
        <v>-4.5372048988825076E-2</v>
      </c>
      <c r="AG845" s="25" t="s">
        <v>37</v>
      </c>
      <c r="AH845" s="24">
        <v>79</v>
      </c>
      <c r="AI845" s="23">
        <v>85</v>
      </c>
    </row>
    <row r="846" spans="22:46" s="10" customFormat="1" hidden="1" x14ac:dyDescent="0.2">
      <c r="V846" s="17" t="s">
        <v>14</v>
      </c>
      <c r="W846" s="17" t="s">
        <v>36</v>
      </c>
      <c r="X846" s="2">
        <v>201006</v>
      </c>
      <c r="Y846" s="22">
        <v>455</v>
      </c>
      <c r="Z846" s="22">
        <v>213</v>
      </c>
      <c r="AA846" s="3">
        <v>0.46813186813186813</v>
      </c>
      <c r="AB846" s="4">
        <v>0.67107540102014807</v>
      </c>
      <c r="AC846" s="4">
        <v>0.56079843936126994</v>
      </c>
      <c r="AD846" s="4">
        <v>0.7813523626790263</v>
      </c>
      <c r="AE846" s="5" t="s">
        <v>9</v>
      </c>
      <c r="AF846" s="26">
        <v>0.20294353288827993</v>
      </c>
      <c r="AG846" s="25" t="s">
        <v>37</v>
      </c>
      <c r="AH846" s="24">
        <v>79</v>
      </c>
      <c r="AI846" s="23">
        <v>86</v>
      </c>
      <c r="AK846" s="35" t="s">
        <v>24</v>
      </c>
      <c r="AL846" s="34" t="s">
        <v>23</v>
      </c>
      <c r="AM846" s="33"/>
      <c r="AN846" s="32">
        <v>0.05</v>
      </c>
    </row>
    <row r="847" spans="22:46" s="10" customFormat="1" hidden="1" x14ac:dyDescent="0.2">
      <c r="V847" s="17" t="s">
        <v>14</v>
      </c>
      <c r="W847" s="17" t="s">
        <v>36</v>
      </c>
      <c r="X847" s="2">
        <v>201009</v>
      </c>
      <c r="Y847" s="22">
        <v>294</v>
      </c>
      <c r="Z847" s="22">
        <v>226</v>
      </c>
      <c r="AA847" s="3">
        <v>0.76870748299319724</v>
      </c>
      <c r="AB847" s="4">
        <v>0.60438699252866857</v>
      </c>
      <c r="AC847" s="4">
        <v>0.48805402674373982</v>
      </c>
      <c r="AD847" s="4">
        <v>0.72071995831359736</v>
      </c>
      <c r="AE847" s="5" t="s">
        <v>9</v>
      </c>
      <c r="AF847" s="26">
        <v>-0.16432049046452868</v>
      </c>
      <c r="AG847" s="25" t="s">
        <v>37</v>
      </c>
      <c r="AH847" s="24">
        <v>79</v>
      </c>
      <c r="AI847" s="23">
        <v>87</v>
      </c>
      <c r="AL847" s="31" t="s">
        <v>22</v>
      </c>
      <c r="AM847" s="31" t="s">
        <v>21</v>
      </c>
      <c r="AN847" s="31" t="s">
        <v>20</v>
      </c>
      <c r="AO847" s="31" t="s">
        <v>19</v>
      </c>
      <c r="AP847" s="31" t="s">
        <v>18</v>
      </c>
      <c r="AQ847" s="31" t="s">
        <v>17</v>
      </c>
      <c r="AR847" s="31" t="s">
        <v>16</v>
      </c>
    </row>
    <row r="848" spans="22:46" s="10" customFormat="1" ht="15" hidden="1" x14ac:dyDescent="0.25">
      <c r="V848" s="17" t="s">
        <v>14</v>
      </c>
      <c r="W848" s="17" t="s">
        <v>36</v>
      </c>
      <c r="X848" s="2">
        <v>201012</v>
      </c>
      <c r="Y848" s="22">
        <v>239</v>
      </c>
      <c r="Z848" s="22">
        <v>161</v>
      </c>
      <c r="AA848" s="3">
        <v>0.67364016736401677</v>
      </c>
      <c r="AB848" s="4">
        <v>0.58257888219154685</v>
      </c>
      <c r="AC848" s="4">
        <v>0.4618017499583742</v>
      </c>
      <c r="AD848" s="4">
        <v>0.70335601442471962</v>
      </c>
      <c r="AE848" s="5" t="s">
        <v>12</v>
      </c>
      <c r="AF848" s="26">
        <v>-9.1061285172469919E-2</v>
      </c>
      <c r="AG848" s="25" t="s">
        <v>37</v>
      </c>
      <c r="AH848" s="24">
        <v>79</v>
      </c>
      <c r="AI848" s="23">
        <v>88</v>
      </c>
      <c r="AK848" s="30" t="s">
        <v>15</v>
      </c>
      <c r="AL848" s="29">
        <v>1.831583224496941E-2</v>
      </c>
      <c r="AM848" s="29">
        <v>1.7325382787563157E-2</v>
      </c>
      <c r="AN848" s="17">
        <v>4</v>
      </c>
      <c r="AO848" s="17">
        <v>0.32132182198421172</v>
      </c>
      <c r="AP848" s="27">
        <v>0.43314744251469128</v>
      </c>
      <c r="AQ848" s="28">
        <v>2.1143350735219815</v>
      </c>
      <c r="AR848" s="27">
        <v>0.16879562647209215</v>
      </c>
    </row>
    <row r="849" spans="22:44" s="10" customFormat="1" ht="15" hidden="1" x14ac:dyDescent="0.25">
      <c r="V849" s="17" t="s">
        <v>14</v>
      </c>
      <c r="W849" s="17" t="s">
        <v>36</v>
      </c>
      <c r="X849" s="2">
        <v>201103</v>
      </c>
      <c r="Y849" s="22">
        <v>201</v>
      </c>
      <c r="Z849" s="22">
        <v>165</v>
      </c>
      <c r="AA849" s="3">
        <v>0.82089552238805974</v>
      </c>
      <c r="AB849" s="4">
        <v>0.63894300568151219</v>
      </c>
      <c r="AC849" s="4">
        <v>0.50864856378290813</v>
      </c>
      <c r="AD849" s="4">
        <v>0.76923744758011636</v>
      </c>
      <c r="AE849" s="5" t="s">
        <v>9</v>
      </c>
      <c r="AF849" s="26">
        <v>-0.18195251670654755</v>
      </c>
      <c r="AG849" s="25" t="s">
        <v>37</v>
      </c>
      <c r="AH849" s="24">
        <v>79</v>
      </c>
      <c r="AI849" s="23">
        <v>89</v>
      </c>
      <c r="AK849" s="30" t="s">
        <v>14</v>
      </c>
      <c r="AL849" s="29">
        <v>-5.5719379532461449E-2</v>
      </c>
      <c r="AM849" s="29">
        <v>8.9919676683515845E-2</v>
      </c>
      <c r="AN849" s="17">
        <v>22</v>
      </c>
      <c r="AO849" s="17">
        <v>0.33315315894734787</v>
      </c>
      <c r="AP849" s="27">
        <v>4.914299313791946E-3</v>
      </c>
      <c r="AQ849" s="28">
        <v>-2.9064501288909841</v>
      </c>
      <c r="AR849" s="27">
        <v>8.7274175537311819E-3</v>
      </c>
    </row>
    <row r="850" spans="22:44" s="10" customFormat="1" hidden="1" x14ac:dyDescent="0.2">
      <c r="V850" s="17" t="s">
        <v>14</v>
      </c>
      <c r="W850" s="17" t="s">
        <v>36</v>
      </c>
      <c r="X850" s="2">
        <v>201106</v>
      </c>
      <c r="Y850" s="22">
        <v>176</v>
      </c>
      <c r="Z850" s="22">
        <v>134</v>
      </c>
      <c r="AA850" s="3">
        <v>0.76136363636363635</v>
      </c>
      <c r="AB850" s="4">
        <v>0.70068633501497279</v>
      </c>
      <c r="AC850" s="4">
        <v>0.56296006018406541</v>
      </c>
      <c r="AD850" s="4">
        <v>0.83841260984588029</v>
      </c>
      <c r="AE850" s="5" t="s">
        <v>12</v>
      </c>
      <c r="AF850" s="26">
        <v>-6.0677301348663559E-2</v>
      </c>
      <c r="AG850" s="25" t="s">
        <v>37</v>
      </c>
      <c r="AH850" s="24">
        <v>79</v>
      </c>
      <c r="AI850" s="23">
        <v>90</v>
      </c>
    </row>
    <row r="851" spans="22:44" s="10" customFormat="1" hidden="1" x14ac:dyDescent="0.2">
      <c r="V851" s="17" t="s">
        <v>14</v>
      </c>
      <c r="W851" s="17" t="s">
        <v>36</v>
      </c>
      <c r="X851" s="2">
        <v>201109</v>
      </c>
      <c r="Y851" s="22">
        <v>199</v>
      </c>
      <c r="Z851" s="22">
        <v>159</v>
      </c>
      <c r="AA851" s="3">
        <v>0.79899497487437188</v>
      </c>
      <c r="AB851" s="4">
        <v>0.76069629111948656</v>
      </c>
      <c r="AC851" s="4">
        <v>0.62534751892273477</v>
      </c>
      <c r="AD851" s="4">
        <v>0.89604506331623845</v>
      </c>
      <c r="AE851" s="5" t="s">
        <v>12</v>
      </c>
      <c r="AF851" s="26">
        <v>-3.8298683754885321E-2</v>
      </c>
      <c r="AG851" s="25" t="s">
        <v>37</v>
      </c>
      <c r="AH851" s="24">
        <v>79</v>
      </c>
      <c r="AI851" s="23">
        <v>91</v>
      </c>
    </row>
    <row r="852" spans="22:44" s="10" customFormat="1" hidden="1" x14ac:dyDescent="0.2">
      <c r="V852" s="17" t="s">
        <v>14</v>
      </c>
      <c r="W852" s="17" t="s">
        <v>36</v>
      </c>
      <c r="X852" s="2">
        <v>201112</v>
      </c>
      <c r="Y852" s="22">
        <v>222</v>
      </c>
      <c r="Z852" s="22">
        <v>180</v>
      </c>
      <c r="AA852" s="3">
        <v>0.81081081081081086</v>
      </c>
      <c r="AB852" s="4">
        <v>0.75926319171237866</v>
      </c>
      <c r="AC852" s="4">
        <v>0.62709768654798359</v>
      </c>
      <c r="AD852" s="4">
        <v>0.89142869687677384</v>
      </c>
      <c r="AE852" s="5" t="s">
        <v>12</v>
      </c>
      <c r="AF852" s="26">
        <v>-5.1547619098432196E-2</v>
      </c>
      <c r="AG852" s="25" t="s">
        <v>37</v>
      </c>
      <c r="AH852" s="24">
        <v>79</v>
      </c>
      <c r="AI852" s="23">
        <v>92</v>
      </c>
    </row>
    <row r="853" spans="22:44" s="10" customFormat="1" hidden="1" x14ac:dyDescent="0.2">
      <c r="V853" s="17" t="s">
        <v>14</v>
      </c>
      <c r="W853" s="17" t="s">
        <v>36</v>
      </c>
      <c r="X853" s="2">
        <v>201203</v>
      </c>
      <c r="Y853" s="22">
        <v>151</v>
      </c>
      <c r="Z853" s="22">
        <v>115</v>
      </c>
      <c r="AA853" s="3">
        <v>0.76158940397350994</v>
      </c>
      <c r="AB853" s="4">
        <v>0.77409099472907783</v>
      </c>
      <c r="AC853" s="4">
        <v>0.62998242316461495</v>
      </c>
      <c r="AD853" s="4">
        <v>0.91819956629354083</v>
      </c>
      <c r="AE853" s="5" t="s">
        <v>12</v>
      </c>
      <c r="AF853" s="26">
        <v>1.2501590755567893E-2</v>
      </c>
      <c r="AG853" s="25" t="s">
        <v>37</v>
      </c>
      <c r="AH853" s="24">
        <v>79</v>
      </c>
      <c r="AI853" s="23">
        <v>93</v>
      </c>
    </row>
    <row r="854" spans="22:44" s="10" customFormat="1" hidden="1" x14ac:dyDescent="0.2">
      <c r="V854" s="17" t="s">
        <v>14</v>
      </c>
      <c r="W854" s="17" t="s">
        <v>36</v>
      </c>
      <c r="X854" s="2">
        <v>201206</v>
      </c>
      <c r="Y854" s="22">
        <v>165</v>
      </c>
      <c r="Z854" s="22">
        <v>124</v>
      </c>
      <c r="AA854" s="3">
        <v>0.75151515151515147</v>
      </c>
      <c r="AB854" s="4">
        <v>0.76643972738786981</v>
      </c>
      <c r="AC854" s="4">
        <v>0.62523856597742433</v>
      </c>
      <c r="AD854" s="4">
        <v>0.90764088879831539</v>
      </c>
      <c r="AE854" s="5" t="s">
        <v>12</v>
      </c>
      <c r="AF854" s="26">
        <v>1.4924575872718338E-2</v>
      </c>
      <c r="AG854" s="25" t="s">
        <v>37</v>
      </c>
      <c r="AH854" s="24">
        <v>79</v>
      </c>
      <c r="AI854" s="23">
        <v>94</v>
      </c>
    </row>
    <row r="855" spans="22:44" s="10" customFormat="1" hidden="1" x14ac:dyDescent="0.2">
      <c r="V855" s="17" t="s">
        <v>14</v>
      </c>
      <c r="W855" s="17" t="s">
        <v>36</v>
      </c>
      <c r="X855" s="2">
        <v>201209</v>
      </c>
      <c r="Y855" s="22">
        <v>160</v>
      </c>
      <c r="Z855" s="22">
        <v>142</v>
      </c>
      <c r="AA855" s="3">
        <v>0.88749999999999996</v>
      </c>
      <c r="AB855" s="4">
        <v>0.78385608473047552</v>
      </c>
      <c r="AC855" s="4">
        <v>0.64169146625554885</v>
      </c>
      <c r="AD855" s="4">
        <v>0.92602070320540231</v>
      </c>
      <c r="AE855" s="5" t="s">
        <v>12</v>
      </c>
      <c r="AF855" s="26">
        <v>-0.10364391526952443</v>
      </c>
      <c r="AG855" s="25" t="s">
        <v>37</v>
      </c>
      <c r="AH855" s="24">
        <v>79</v>
      </c>
      <c r="AI855" s="23">
        <v>95</v>
      </c>
    </row>
    <row r="856" spans="22:44" s="10" customFormat="1" hidden="1" x14ac:dyDescent="0.2">
      <c r="V856" s="17" t="s">
        <v>14</v>
      </c>
      <c r="W856" s="17" t="s">
        <v>36</v>
      </c>
      <c r="X856" s="2">
        <v>201212</v>
      </c>
      <c r="Y856" s="22">
        <v>206</v>
      </c>
      <c r="Z856" s="22">
        <v>179</v>
      </c>
      <c r="AA856" s="3">
        <v>0.8689320388349514</v>
      </c>
      <c r="AB856" s="4">
        <v>0.81017376326253954</v>
      </c>
      <c r="AC856" s="4">
        <v>0.675603648037296</v>
      </c>
      <c r="AD856" s="4">
        <v>0.94474387848778318</v>
      </c>
      <c r="AE856" s="5" t="s">
        <v>12</v>
      </c>
      <c r="AF856" s="26">
        <v>-5.8758275572411867E-2</v>
      </c>
      <c r="AG856" s="25" t="s">
        <v>37</v>
      </c>
      <c r="AH856" s="24">
        <v>79</v>
      </c>
      <c r="AI856" s="23">
        <v>96</v>
      </c>
    </row>
    <row r="857" spans="22:44" s="10" customFormat="1" hidden="1" x14ac:dyDescent="0.2">
      <c r="V857" s="17" t="s">
        <v>14</v>
      </c>
      <c r="W857" s="17" t="s">
        <v>36</v>
      </c>
      <c r="X857" s="2">
        <v>201303</v>
      </c>
      <c r="Y857" s="22">
        <v>185</v>
      </c>
      <c r="Z857" s="22">
        <v>165</v>
      </c>
      <c r="AA857" s="3">
        <v>0.89189189189189189</v>
      </c>
      <c r="AB857" s="4">
        <v>0.82504231985183807</v>
      </c>
      <c r="AC857" s="4">
        <v>0.68779026599817095</v>
      </c>
      <c r="AD857" s="4">
        <v>0.9622943737055053</v>
      </c>
      <c r="AE857" s="5" t="s">
        <v>12</v>
      </c>
      <c r="AF857" s="26">
        <v>-6.6849572040053817E-2</v>
      </c>
      <c r="AG857" s="25" t="s">
        <v>37</v>
      </c>
      <c r="AH857" s="24">
        <v>79</v>
      </c>
      <c r="AI857" s="23">
        <v>97</v>
      </c>
    </row>
    <row r="858" spans="22:44" s="10" customFormat="1" hidden="1" x14ac:dyDescent="0.2">
      <c r="V858" s="17" t="s">
        <v>14</v>
      </c>
      <c r="W858" s="17" t="s">
        <v>36</v>
      </c>
      <c r="X858" s="2">
        <v>201306</v>
      </c>
      <c r="Y858" s="22">
        <v>197</v>
      </c>
      <c r="Z858" s="22">
        <v>176</v>
      </c>
      <c r="AA858" s="3">
        <v>0.89340101522842641</v>
      </c>
      <c r="AB858" s="4">
        <v>0.84731101309505896</v>
      </c>
      <c r="AC858" s="4">
        <v>0.71235256236277922</v>
      </c>
      <c r="AD858" s="4">
        <v>0.98226946382733882</v>
      </c>
      <c r="AE858" s="5" t="s">
        <v>12</v>
      </c>
      <c r="AF858" s="26">
        <v>-4.6090002133367447E-2</v>
      </c>
      <c r="AG858" s="25" t="s">
        <v>37</v>
      </c>
      <c r="AH858" s="24">
        <v>79</v>
      </c>
      <c r="AI858" s="23">
        <v>98</v>
      </c>
    </row>
    <row r="859" spans="22:44" s="10" customFormat="1" hidden="1" x14ac:dyDescent="0.2">
      <c r="V859" s="17" t="s">
        <v>14</v>
      </c>
      <c r="W859" s="17" t="s">
        <v>36</v>
      </c>
      <c r="X859" s="2">
        <v>201309</v>
      </c>
      <c r="Y859" s="22">
        <v>191</v>
      </c>
      <c r="Z859" s="22">
        <v>156</v>
      </c>
      <c r="AA859" s="3">
        <v>0.81675392670157065</v>
      </c>
      <c r="AB859" s="4">
        <v>0.86294930109147694</v>
      </c>
      <c r="AC859" s="4">
        <v>0.72788303240657004</v>
      </c>
      <c r="AD859" s="4">
        <v>0.99801556977638395</v>
      </c>
      <c r="AE859" s="5" t="s">
        <v>12</v>
      </c>
      <c r="AF859" s="26">
        <v>4.6195374389906285E-2</v>
      </c>
      <c r="AG859" s="25" t="s">
        <v>37</v>
      </c>
      <c r="AH859" s="24">
        <v>79</v>
      </c>
      <c r="AI859" s="23">
        <v>99</v>
      </c>
    </row>
    <row r="860" spans="22:44" s="10" customFormat="1" hidden="1" x14ac:dyDescent="0.2">
      <c r="V860" s="17" t="s">
        <v>14</v>
      </c>
      <c r="W860" s="17" t="s">
        <v>36</v>
      </c>
      <c r="X860" s="2">
        <v>201312</v>
      </c>
      <c r="Y860" s="22">
        <v>187</v>
      </c>
      <c r="Z860" s="22">
        <v>153</v>
      </c>
      <c r="AA860" s="3">
        <v>0.81818181818181823</v>
      </c>
      <c r="AB860" s="4">
        <v>0.861617990329828</v>
      </c>
      <c r="AC860" s="4">
        <v>0.72596539020900985</v>
      </c>
      <c r="AD860" s="4">
        <v>0.99727059045064614</v>
      </c>
      <c r="AE860" s="5" t="s">
        <v>12</v>
      </c>
      <c r="AF860" s="26">
        <v>4.3436172148009766E-2</v>
      </c>
      <c r="AG860" s="25" t="s">
        <v>37</v>
      </c>
      <c r="AH860" s="24">
        <v>79</v>
      </c>
      <c r="AI860" s="23">
        <v>100</v>
      </c>
    </row>
    <row r="861" spans="22:44" s="10" customFormat="1" hidden="1" x14ac:dyDescent="0.2">
      <c r="V861" s="17" t="s">
        <v>13</v>
      </c>
      <c r="W861" s="17" t="s">
        <v>36</v>
      </c>
      <c r="X861" s="2">
        <v>201403</v>
      </c>
      <c r="Y861" s="22">
        <v>158</v>
      </c>
      <c r="Z861" s="22">
        <v>132</v>
      </c>
      <c r="AA861" s="3">
        <v>0.83544303797468356</v>
      </c>
      <c r="AB861" s="4">
        <v>0.87228797551345949</v>
      </c>
      <c r="AC861" s="4">
        <v>0.73301581106037916</v>
      </c>
      <c r="AD861" s="4">
        <v>1.0115601399665399</v>
      </c>
      <c r="AE861" s="5" t="s">
        <v>12</v>
      </c>
      <c r="AF861" s="26">
        <v>3.6844937538775935E-2</v>
      </c>
      <c r="AG861" s="25" t="s">
        <v>37</v>
      </c>
      <c r="AH861" s="24">
        <v>79</v>
      </c>
      <c r="AI861" s="23">
        <v>101</v>
      </c>
    </row>
    <row r="862" spans="22:44" s="10" customFormat="1" hidden="1" x14ac:dyDescent="0.2">
      <c r="V862" s="17" t="s">
        <v>13</v>
      </c>
      <c r="W862" s="17" t="s">
        <v>36</v>
      </c>
      <c r="X862" s="2">
        <v>201406</v>
      </c>
      <c r="Y862" s="22">
        <v>135</v>
      </c>
      <c r="Z862" s="22">
        <v>116</v>
      </c>
      <c r="AA862" s="3">
        <v>0.85925925925925928</v>
      </c>
      <c r="AB862" s="4">
        <v>0.86768802809497558</v>
      </c>
      <c r="AC862" s="4">
        <v>0.72376312620372496</v>
      </c>
      <c r="AD862" s="4">
        <v>1.0116129299862264</v>
      </c>
      <c r="AE862" s="5" t="s">
        <v>12</v>
      </c>
      <c r="AF862" s="26">
        <v>8.4287688357163049E-3</v>
      </c>
      <c r="AG862" s="25" t="s">
        <v>37</v>
      </c>
      <c r="AH862" s="24">
        <v>79</v>
      </c>
      <c r="AI862" s="23">
        <v>102</v>
      </c>
    </row>
    <row r="863" spans="22:44" s="10" customFormat="1" hidden="1" x14ac:dyDescent="0.2">
      <c r="V863" s="17" t="s">
        <v>13</v>
      </c>
      <c r="W863" s="17" t="s">
        <v>36</v>
      </c>
      <c r="X863" s="2">
        <v>201409</v>
      </c>
      <c r="Y863" s="22">
        <v>163</v>
      </c>
      <c r="Z863" s="22">
        <v>141</v>
      </c>
      <c r="AA863" s="3">
        <v>0.86503067484662577</v>
      </c>
      <c r="AB863" s="4">
        <v>0.86449822803926857</v>
      </c>
      <c r="AC863" s="4">
        <v>0.72550613547884657</v>
      </c>
      <c r="AD863" s="4">
        <v>1.0034903205996906</v>
      </c>
      <c r="AE863" s="5" t="s">
        <v>12</v>
      </c>
      <c r="AF863" s="26">
        <v>-5.3244680735720085E-4</v>
      </c>
      <c r="AG863" s="25" t="s">
        <v>37</v>
      </c>
      <c r="AH863" s="24">
        <v>79</v>
      </c>
      <c r="AI863" s="23">
        <v>103</v>
      </c>
    </row>
    <row r="864" spans="22:44" s="10" customFormat="1" hidden="1" x14ac:dyDescent="0.2">
      <c r="V864" s="17" t="s">
        <v>13</v>
      </c>
      <c r="W864" s="17" t="s">
        <v>36</v>
      </c>
      <c r="X864" s="2">
        <v>201412</v>
      </c>
      <c r="Y864" s="22">
        <v>189</v>
      </c>
      <c r="Z864" s="22">
        <v>155</v>
      </c>
      <c r="AA864" s="3">
        <v>0.82010582010582012</v>
      </c>
      <c r="AB864" s="4">
        <v>0.84862788951856272</v>
      </c>
      <c r="AC864" s="4">
        <v>0.71266770412284008</v>
      </c>
      <c r="AD864" s="4">
        <v>0.98458807491428546</v>
      </c>
      <c r="AE864" s="5" t="s">
        <v>12</v>
      </c>
      <c r="AF864" s="21">
        <v>2.8522069412742601E-2</v>
      </c>
      <c r="AG864" s="20" t="s">
        <v>37</v>
      </c>
      <c r="AH864" s="19">
        <v>79</v>
      </c>
      <c r="AI864" s="18">
        <v>104</v>
      </c>
    </row>
    <row r="865" spans="22:46" s="10" customFormat="1" hidden="1" x14ac:dyDescent="0.2">
      <c r="V865" s="17"/>
      <c r="W865" s="17" t="s">
        <v>36</v>
      </c>
      <c r="X865" s="16" t="s">
        <v>10</v>
      </c>
      <c r="Y865" s="15">
        <v>8770</v>
      </c>
      <c r="Z865" s="15">
        <v>6942</v>
      </c>
      <c r="AA865" s="14">
        <v>0.79156214367160771</v>
      </c>
      <c r="AB865" s="13">
        <v>0.76464384804426377</v>
      </c>
      <c r="AC865" s="13">
        <v>0.67930094132280683</v>
      </c>
      <c r="AD865" s="13">
        <v>0.84998675476572072</v>
      </c>
      <c r="AE865" s="9" t="s">
        <v>9</v>
      </c>
      <c r="AF865" s="12"/>
    </row>
    <row r="866" spans="22:46" s="10" customFormat="1" hidden="1" x14ac:dyDescent="0.2">
      <c r="V866" s="31" t="s">
        <v>35</v>
      </c>
      <c r="W866" s="31" t="s">
        <v>34</v>
      </c>
      <c r="X866" s="44" t="s">
        <v>11</v>
      </c>
      <c r="Y866" s="43"/>
      <c r="Z866" s="43"/>
      <c r="AA866" s="43"/>
      <c r="AB866" s="43"/>
      <c r="AC866" s="42" t="s">
        <v>33</v>
      </c>
      <c r="AD866" s="42"/>
      <c r="AE866" s="42"/>
      <c r="AF866" s="12"/>
      <c r="AG866" s="12"/>
      <c r="AH866" s="12"/>
      <c r="AI866" s="12"/>
      <c r="AJ866" s="12"/>
      <c r="AK866" s="12"/>
      <c r="AL866" s="12"/>
      <c r="AM866" s="12"/>
      <c r="AN866" s="12"/>
      <c r="AO866" s="12"/>
      <c r="AP866" s="12"/>
      <c r="AQ866" s="12"/>
      <c r="AR866" s="12"/>
      <c r="AS866" s="12"/>
      <c r="AT866" s="12"/>
    </row>
    <row r="867" spans="22:46" s="10" customFormat="1" ht="25.5" hidden="1" x14ac:dyDescent="0.2">
      <c r="V867" s="17"/>
      <c r="W867" s="17" t="s">
        <v>11</v>
      </c>
      <c r="X867" s="31" t="s">
        <v>0</v>
      </c>
      <c r="Y867" s="31" t="s">
        <v>1</v>
      </c>
      <c r="Z867" s="31" t="s">
        <v>2</v>
      </c>
      <c r="AA867" s="31" t="s">
        <v>3</v>
      </c>
      <c r="AB867" s="31" t="s">
        <v>4</v>
      </c>
      <c r="AC867" s="31" t="s">
        <v>5</v>
      </c>
      <c r="AD867" s="31" t="s">
        <v>6</v>
      </c>
      <c r="AE867" s="41" t="s">
        <v>7</v>
      </c>
      <c r="AF867" s="31" t="s">
        <v>32</v>
      </c>
      <c r="AG867" s="12"/>
      <c r="AH867" s="12"/>
      <c r="AI867" s="12"/>
      <c r="AP867" s="40"/>
    </row>
    <row r="868" spans="22:46" s="10" customFormat="1" hidden="1" x14ac:dyDescent="0.2">
      <c r="V868" s="17" t="s">
        <v>14</v>
      </c>
      <c r="W868" s="17" t="s">
        <v>11</v>
      </c>
      <c r="X868" s="2">
        <v>200809</v>
      </c>
      <c r="Y868" s="22">
        <v>8246</v>
      </c>
      <c r="Z868" s="22">
        <v>3502</v>
      </c>
      <c r="AA868" s="3">
        <v>0.42469075915595439</v>
      </c>
      <c r="AB868" s="4">
        <v>0.65926907551429459</v>
      </c>
      <c r="AC868" s="4">
        <v>0.58311245250371202</v>
      </c>
      <c r="AD868" s="4">
        <v>0.73542569852487716</v>
      </c>
      <c r="AE868" s="5" t="s">
        <v>9</v>
      </c>
      <c r="AF868" s="39">
        <v>0.2345783163583402</v>
      </c>
      <c r="AG868" s="25"/>
      <c r="AH868" s="24"/>
      <c r="AI868" s="23"/>
      <c r="AK868" s="35" t="s">
        <v>31</v>
      </c>
    </row>
    <row r="869" spans="22:46" s="10" customFormat="1" hidden="1" x14ac:dyDescent="0.2">
      <c r="V869" s="17" t="s">
        <v>14</v>
      </c>
      <c r="W869" s="17" t="s">
        <v>11</v>
      </c>
      <c r="X869" s="2">
        <v>200812</v>
      </c>
      <c r="Y869" s="22">
        <v>6360</v>
      </c>
      <c r="Z869" s="22">
        <v>3311</v>
      </c>
      <c r="AA869" s="3">
        <v>0.52059748427672958</v>
      </c>
      <c r="AB869" s="4">
        <v>0.44636670445287918</v>
      </c>
      <c r="AC869" s="4">
        <v>0.38951269768012053</v>
      </c>
      <c r="AD869" s="4">
        <v>0.50322071122563783</v>
      </c>
      <c r="AE869" s="5" t="s">
        <v>9</v>
      </c>
      <c r="AF869" s="26">
        <v>-7.4230779823850401E-2</v>
      </c>
      <c r="AG869" s="25"/>
      <c r="AH869" s="24"/>
      <c r="AI869" s="23"/>
      <c r="AL869" s="34" t="s">
        <v>23</v>
      </c>
      <c r="AM869" s="33"/>
      <c r="AN869" s="32">
        <v>0.05</v>
      </c>
    </row>
    <row r="870" spans="22:46" s="10" customFormat="1" hidden="1" x14ac:dyDescent="0.2">
      <c r="V870" s="17" t="s">
        <v>14</v>
      </c>
      <c r="W870" s="17" t="s">
        <v>11</v>
      </c>
      <c r="X870" s="2">
        <v>200903</v>
      </c>
      <c r="Y870" s="22">
        <v>4351</v>
      </c>
      <c r="Z870" s="22">
        <v>2477</v>
      </c>
      <c r="AA870" s="3">
        <v>0.56929441507699374</v>
      </c>
      <c r="AB870" s="4">
        <v>0.44074419036763729</v>
      </c>
      <c r="AC870" s="4">
        <v>0.38191773070491192</v>
      </c>
      <c r="AD870" s="4">
        <v>0.49957065003036272</v>
      </c>
      <c r="AE870" s="5" t="s">
        <v>9</v>
      </c>
      <c r="AF870" s="26">
        <v>-0.12855022470935645</v>
      </c>
      <c r="AG870" s="25"/>
      <c r="AH870" s="24"/>
      <c r="AI870" s="23"/>
      <c r="AL870" s="31" t="s">
        <v>30</v>
      </c>
      <c r="AM870" s="31" t="s">
        <v>29</v>
      </c>
      <c r="AN870" s="31" t="s">
        <v>28</v>
      </c>
      <c r="AO870" s="31" t="s">
        <v>27</v>
      </c>
    </row>
    <row r="871" spans="22:46" s="10" customFormat="1" hidden="1" x14ac:dyDescent="0.2">
      <c r="V871" s="17" t="s">
        <v>14</v>
      </c>
      <c r="W871" s="17" t="s">
        <v>11</v>
      </c>
      <c r="X871" s="2">
        <v>200906</v>
      </c>
      <c r="Y871" s="22">
        <v>3491</v>
      </c>
      <c r="Z871" s="22">
        <v>2119</v>
      </c>
      <c r="AA871" s="3">
        <v>0.60698940131767398</v>
      </c>
      <c r="AB871" s="4">
        <v>0.44382567004291595</v>
      </c>
      <c r="AC871" s="4">
        <v>0.38296205423373209</v>
      </c>
      <c r="AD871" s="4">
        <v>0.50468928585209993</v>
      </c>
      <c r="AE871" s="5" t="s">
        <v>9</v>
      </c>
      <c r="AF871" s="26">
        <v>-0.16316373127475803</v>
      </c>
      <c r="AG871" s="25"/>
      <c r="AH871" s="24"/>
      <c r="AI871" s="23"/>
      <c r="AK871" s="30" t="s">
        <v>15</v>
      </c>
      <c r="AL871" s="37">
        <v>4</v>
      </c>
      <c r="AM871" s="38">
        <v>2</v>
      </c>
      <c r="AN871" s="37">
        <v>0</v>
      </c>
      <c r="AO871" s="36" t="s">
        <v>26</v>
      </c>
    </row>
    <row r="872" spans="22:46" s="10" customFormat="1" hidden="1" x14ac:dyDescent="0.2">
      <c r="V872" s="17" t="s">
        <v>14</v>
      </c>
      <c r="W872" s="17" t="s">
        <v>11</v>
      </c>
      <c r="X872" s="2">
        <v>200909</v>
      </c>
      <c r="Y872" s="22">
        <v>3576</v>
      </c>
      <c r="Z872" s="22">
        <v>1811</v>
      </c>
      <c r="AA872" s="3">
        <v>0.50643176733780759</v>
      </c>
      <c r="AB872" s="4">
        <v>0.44044571444203356</v>
      </c>
      <c r="AC872" s="4">
        <v>0.38013005314264037</v>
      </c>
      <c r="AD872" s="4">
        <v>0.50076137574142676</v>
      </c>
      <c r="AE872" s="5" t="s">
        <v>9</v>
      </c>
      <c r="AF872" s="26">
        <v>-6.5986052895774028E-2</v>
      </c>
      <c r="AG872" s="25"/>
      <c r="AH872" s="24"/>
      <c r="AI872" s="23"/>
      <c r="AK872" s="30" t="s">
        <v>14</v>
      </c>
      <c r="AL872" s="37">
        <v>22</v>
      </c>
      <c r="AM872" s="38">
        <v>5</v>
      </c>
      <c r="AN872" s="37">
        <v>17</v>
      </c>
      <c r="AO872" s="36" t="s">
        <v>25</v>
      </c>
    </row>
    <row r="873" spans="22:46" s="10" customFormat="1" hidden="1" x14ac:dyDescent="0.2">
      <c r="V873" s="17" t="s">
        <v>14</v>
      </c>
      <c r="W873" s="17" t="s">
        <v>11</v>
      </c>
      <c r="X873" s="2">
        <v>200912</v>
      </c>
      <c r="Y873" s="22">
        <v>3475</v>
      </c>
      <c r="Z873" s="22">
        <v>1338</v>
      </c>
      <c r="AA873" s="3">
        <v>0.38503597122302158</v>
      </c>
      <c r="AB873" s="4">
        <v>0.46011300082683709</v>
      </c>
      <c r="AC873" s="4">
        <v>0.39753048491756993</v>
      </c>
      <c r="AD873" s="4">
        <v>0.52269551673610437</v>
      </c>
      <c r="AE873" s="5" t="s">
        <v>9</v>
      </c>
      <c r="AF873" s="26">
        <v>7.5077029603815515E-2</v>
      </c>
      <c r="AG873" s="25"/>
      <c r="AH873" s="24"/>
      <c r="AI873" s="23"/>
    </row>
    <row r="874" spans="22:46" s="10" customFormat="1" hidden="1" x14ac:dyDescent="0.2">
      <c r="V874" s="17" t="s">
        <v>14</v>
      </c>
      <c r="W874" s="17" t="s">
        <v>11</v>
      </c>
      <c r="X874" s="2">
        <v>201003</v>
      </c>
      <c r="Y874" s="22">
        <v>3122</v>
      </c>
      <c r="Z874" s="22">
        <v>1067</v>
      </c>
      <c r="AA874" s="3">
        <v>0.34176809737347852</v>
      </c>
      <c r="AB874" s="4">
        <v>0.42118796737308489</v>
      </c>
      <c r="AC874" s="4">
        <v>0.3617495492108424</v>
      </c>
      <c r="AD874" s="4">
        <v>0.48062638553532738</v>
      </c>
      <c r="AE874" s="5" t="s">
        <v>9</v>
      </c>
      <c r="AF874" s="26">
        <v>7.9419869999606374E-2</v>
      </c>
      <c r="AG874" s="25"/>
      <c r="AH874" s="24"/>
      <c r="AI874" s="23"/>
    </row>
    <row r="875" spans="22:46" s="10" customFormat="1" hidden="1" x14ac:dyDescent="0.2">
      <c r="V875" s="17" t="s">
        <v>14</v>
      </c>
      <c r="W875" s="17" t="s">
        <v>11</v>
      </c>
      <c r="X875" s="2">
        <v>201006</v>
      </c>
      <c r="Y875" s="22">
        <v>2858</v>
      </c>
      <c r="Z875" s="22">
        <v>924</v>
      </c>
      <c r="AA875" s="3">
        <v>0.32330300909727083</v>
      </c>
      <c r="AB875" s="4">
        <v>0.39457628711333859</v>
      </c>
      <c r="AC875" s="4">
        <v>0.33719972384714969</v>
      </c>
      <c r="AD875" s="4">
        <v>0.45195285037952754</v>
      </c>
      <c r="AE875" s="5" t="s">
        <v>9</v>
      </c>
      <c r="AF875" s="26">
        <v>7.1273278016067754E-2</v>
      </c>
      <c r="AG875" s="25"/>
      <c r="AH875" s="24"/>
      <c r="AI875" s="23"/>
      <c r="AK875" s="35" t="s">
        <v>24</v>
      </c>
      <c r="AL875" s="34" t="s">
        <v>23</v>
      </c>
      <c r="AM875" s="33"/>
      <c r="AN875" s="32">
        <v>0.05</v>
      </c>
    </row>
    <row r="876" spans="22:46" s="10" customFormat="1" hidden="1" x14ac:dyDescent="0.2">
      <c r="V876" s="17" t="s">
        <v>14</v>
      </c>
      <c r="W876" s="17" t="s">
        <v>11</v>
      </c>
      <c r="X876" s="2">
        <v>201009</v>
      </c>
      <c r="Y876" s="22">
        <v>1787</v>
      </c>
      <c r="Z876" s="22">
        <v>838</v>
      </c>
      <c r="AA876" s="3">
        <v>0.46894236149972018</v>
      </c>
      <c r="AB876" s="4">
        <v>0.32681693829332503</v>
      </c>
      <c r="AC876" s="4">
        <v>0.2723879776257202</v>
      </c>
      <c r="AD876" s="4">
        <v>0.38124589896092992</v>
      </c>
      <c r="AE876" s="5" t="s">
        <v>9</v>
      </c>
      <c r="AF876" s="26">
        <v>-0.14212542320639515</v>
      </c>
      <c r="AG876" s="25"/>
      <c r="AH876" s="24"/>
      <c r="AI876" s="23"/>
      <c r="AL876" s="31" t="s">
        <v>22</v>
      </c>
      <c r="AM876" s="31" t="s">
        <v>21</v>
      </c>
      <c r="AN876" s="31" t="s">
        <v>20</v>
      </c>
      <c r="AO876" s="31" t="s">
        <v>19</v>
      </c>
      <c r="AP876" s="31" t="s">
        <v>18</v>
      </c>
      <c r="AQ876" s="31" t="s">
        <v>17</v>
      </c>
      <c r="AR876" s="31" t="s">
        <v>16</v>
      </c>
    </row>
    <row r="877" spans="22:46" s="10" customFormat="1" ht="15" hidden="1" x14ac:dyDescent="0.25">
      <c r="V877" s="17" t="s">
        <v>14</v>
      </c>
      <c r="W877" s="17" t="s">
        <v>11</v>
      </c>
      <c r="X877" s="2">
        <v>201012</v>
      </c>
      <c r="Y877" s="22">
        <v>2032</v>
      </c>
      <c r="Z877" s="22">
        <v>717</v>
      </c>
      <c r="AA877" s="3">
        <v>0.3528543307086614</v>
      </c>
      <c r="AB877" s="4">
        <v>0.27896130252126672</v>
      </c>
      <c r="AC877" s="4">
        <v>0.23156504225051114</v>
      </c>
      <c r="AD877" s="4">
        <v>0.32635756279202233</v>
      </c>
      <c r="AE877" s="5" t="s">
        <v>9</v>
      </c>
      <c r="AF877" s="26">
        <v>-7.3893028187394683E-2</v>
      </c>
      <c r="AG877" s="25"/>
      <c r="AH877" s="24"/>
      <c r="AI877" s="23"/>
      <c r="AK877" s="30" t="s">
        <v>15</v>
      </c>
      <c r="AL877" s="29">
        <v>-1.7829720035843141E-2</v>
      </c>
      <c r="AM877" s="29">
        <v>6.2529583190968421E-3</v>
      </c>
      <c r="AN877" s="17">
        <v>4</v>
      </c>
      <c r="AO877" s="17">
        <v>0.84511425415748476</v>
      </c>
      <c r="AP877" s="27">
        <v>8.0699040481270121E-2</v>
      </c>
      <c r="AQ877" s="28">
        <v>-5.7028110938754537</v>
      </c>
      <c r="AR877" s="27">
        <v>2.9399144743330594E-2</v>
      </c>
    </row>
    <row r="878" spans="22:46" s="10" customFormat="1" ht="15" hidden="1" x14ac:dyDescent="0.25">
      <c r="V878" s="17" t="s">
        <v>14</v>
      </c>
      <c r="W878" s="17" t="s">
        <v>11</v>
      </c>
      <c r="X878" s="2">
        <v>201103</v>
      </c>
      <c r="Y878" s="22">
        <v>1702</v>
      </c>
      <c r="Z878" s="22">
        <v>616</v>
      </c>
      <c r="AA878" s="3">
        <v>0.36192714453584018</v>
      </c>
      <c r="AB878" s="4">
        <v>0.27675277587864455</v>
      </c>
      <c r="AC878" s="4">
        <v>0.22782266545513871</v>
      </c>
      <c r="AD878" s="4">
        <v>0.32568288630215042</v>
      </c>
      <c r="AE878" s="5" t="s">
        <v>9</v>
      </c>
      <c r="AF878" s="26">
        <v>-8.5174368657195632E-2</v>
      </c>
      <c r="AG878" s="25"/>
      <c r="AH878" s="24"/>
      <c r="AI878" s="23"/>
      <c r="AK878" s="30" t="s">
        <v>14</v>
      </c>
      <c r="AL878" s="29">
        <v>-4.4960533493160197E-2</v>
      </c>
      <c r="AM878" s="29">
        <v>8.9383123363261777E-2</v>
      </c>
      <c r="AN878" s="17">
        <v>22</v>
      </c>
      <c r="AO878" s="17">
        <v>0.18960675690043563</v>
      </c>
      <c r="AP878" s="27">
        <v>4.2812792534433319E-2</v>
      </c>
      <c r="AQ878" s="28">
        <v>-2.359322285140296</v>
      </c>
      <c r="AR878" s="27">
        <v>2.8588221709566257E-2</v>
      </c>
    </row>
    <row r="879" spans="22:46" s="10" customFormat="1" hidden="1" x14ac:dyDescent="0.2">
      <c r="V879" s="17" t="s">
        <v>14</v>
      </c>
      <c r="W879" s="17" t="s">
        <v>11</v>
      </c>
      <c r="X879" s="2">
        <v>201106</v>
      </c>
      <c r="Y879" s="22">
        <v>1584</v>
      </c>
      <c r="Z879" s="22">
        <v>585</v>
      </c>
      <c r="AA879" s="3">
        <v>0.36931818181818182</v>
      </c>
      <c r="AB879" s="4">
        <v>0.29102142965648786</v>
      </c>
      <c r="AC879" s="4">
        <v>0.23955013361328975</v>
      </c>
      <c r="AD879" s="4">
        <v>0.34249272569968603</v>
      </c>
      <c r="AE879" s="5" t="s">
        <v>9</v>
      </c>
      <c r="AF879" s="26">
        <v>-7.8296752161693961E-2</v>
      </c>
      <c r="AG879" s="25"/>
      <c r="AH879" s="24"/>
      <c r="AI879" s="23"/>
    </row>
    <row r="880" spans="22:46" s="10" customFormat="1" hidden="1" x14ac:dyDescent="0.2">
      <c r="V880" s="17" t="s">
        <v>14</v>
      </c>
      <c r="W880" s="17" t="s">
        <v>11</v>
      </c>
      <c r="X880" s="2">
        <v>201109</v>
      </c>
      <c r="Y880" s="22">
        <v>1583</v>
      </c>
      <c r="Z880" s="22">
        <v>605</v>
      </c>
      <c r="AA880" s="3">
        <v>0.38218572331017059</v>
      </c>
      <c r="AB880" s="4">
        <v>0.31518314040666828</v>
      </c>
      <c r="AC880" s="4">
        <v>0.26077848641186696</v>
      </c>
      <c r="AD880" s="4">
        <v>0.36958779440146966</v>
      </c>
      <c r="AE880" s="5" t="s">
        <v>9</v>
      </c>
      <c r="AF880" s="26">
        <v>-6.7002582903502306E-2</v>
      </c>
      <c r="AG880" s="25"/>
      <c r="AH880" s="24"/>
      <c r="AI880" s="23"/>
    </row>
    <row r="881" spans="22:35" s="10" customFormat="1" hidden="1" x14ac:dyDescent="0.2">
      <c r="V881" s="17" t="s">
        <v>14</v>
      </c>
      <c r="W881" s="17" t="s">
        <v>11</v>
      </c>
      <c r="X881" s="2">
        <v>201112</v>
      </c>
      <c r="Y881" s="22">
        <v>1679</v>
      </c>
      <c r="Z881" s="22">
        <v>595</v>
      </c>
      <c r="AA881" s="3">
        <v>0.35437760571768911</v>
      </c>
      <c r="AB881" s="4">
        <v>0.31539502189917434</v>
      </c>
      <c r="AC881" s="4">
        <v>0.26162906543138043</v>
      </c>
      <c r="AD881" s="4">
        <v>0.36916097836696832</v>
      </c>
      <c r="AE881" s="5" t="s">
        <v>12</v>
      </c>
      <c r="AF881" s="26">
        <v>-3.8982583818514771E-2</v>
      </c>
      <c r="AG881" s="25"/>
      <c r="AH881" s="24"/>
      <c r="AI881" s="23"/>
    </row>
    <row r="882" spans="22:35" s="10" customFormat="1" hidden="1" x14ac:dyDescent="0.2">
      <c r="V882" s="17" t="s">
        <v>14</v>
      </c>
      <c r="W882" s="17" t="s">
        <v>11</v>
      </c>
      <c r="X882" s="2">
        <v>201203</v>
      </c>
      <c r="Y882" s="22">
        <v>1512</v>
      </c>
      <c r="Z882" s="22">
        <v>529</v>
      </c>
      <c r="AA882" s="3">
        <v>0.34986772486772488</v>
      </c>
      <c r="AB882" s="4">
        <v>0.30287258671751277</v>
      </c>
      <c r="AC882" s="4">
        <v>0.24942427723898908</v>
      </c>
      <c r="AD882" s="4">
        <v>0.35632089619603652</v>
      </c>
      <c r="AE882" s="5" t="s">
        <v>12</v>
      </c>
      <c r="AF882" s="26">
        <v>-4.6995138150212112E-2</v>
      </c>
      <c r="AG882" s="25"/>
      <c r="AH882" s="24"/>
      <c r="AI882" s="23"/>
    </row>
    <row r="883" spans="22:35" s="10" customFormat="1" hidden="1" x14ac:dyDescent="0.2">
      <c r="V883" s="17" t="s">
        <v>14</v>
      </c>
      <c r="W883" s="17" t="s">
        <v>11</v>
      </c>
      <c r="X883" s="2">
        <v>201206</v>
      </c>
      <c r="Y883" s="22">
        <v>1664</v>
      </c>
      <c r="Z883" s="22">
        <v>584</v>
      </c>
      <c r="AA883" s="3">
        <v>0.35096153846153844</v>
      </c>
      <c r="AB883" s="4">
        <v>0.28734982182152202</v>
      </c>
      <c r="AC883" s="4">
        <v>0.23687205845772133</v>
      </c>
      <c r="AD883" s="4">
        <v>0.33782758518532274</v>
      </c>
      <c r="AE883" s="5" t="s">
        <v>9</v>
      </c>
      <c r="AF883" s="26">
        <v>-6.3611716640016414E-2</v>
      </c>
      <c r="AG883" s="25"/>
      <c r="AH883" s="24"/>
      <c r="AI883" s="23"/>
    </row>
    <row r="884" spans="22:35" s="10" customFormat="1" hidden="1" x14ac:dyDescent="0.2">
      <c r="V884" s="17" t="s">
        <v>14</v>
      </c>
      <c r="W884" s="17" t="s">
        <v>11</v>
      </c>
      <c r="X884" s="2">
        <v>201209</v>
      </c>
      <c r="Y884" s="22">
        <v>1767</v>
      </c>
      <c r="Z884" s="22">
        <v>684</v>
      </c>
      <c r="AA884" s="3">
        <v>0.38709677419354838</v>
      </c>
      <c r="AB884" s="4">
        <v>0.28409403922267729</v>
      </c>
      <c r="AC884" s="4">
        <v>0.23465707600632046</v>
      </c>
      <c r="AD884" s="4">
        <v>0.33353100243903416</v>
      </c>
      <c r="AE884" s="5" t="s">
        <v>9</v>
      </c>
      <c r="AF884" s="26">
        <v>-0.10300273497087109</v>
      </c>
      <c r="AG884" s="25"/>
      <c r="AH884" s="24"/>
      <c r="AI884" s="23"/>
    </row>
    <row r="885" spans="22:35" s="10" customFormat="1" hidden="1" x14ac:dyDescent="0.2">
      <c r="V885" s="17" t="s">
        <v>14</v>
      </c>
      <c r="W885" s="17" t="s">
        <v>11</v>
      </c>
      <c r="X885" s="2">
        <v>201212</v>
      </c>
      <c r="Y885" s="22">
        <v>1900</v>
      </c>
      <c r="Z885" s="22">
        <v>764</v>
      </c>
      <c r="AA885" s="3">
        <v>0.40210526315789474</v>
      </c>
      <c r="AB885" s="4">
        <v>0.31881934842345139</v>
      </c>
      <c r="AC885" s="4">
        <v>0.26598303541983692</v>
      </c>
      <c r="AD885" s="4">
        <v>0.37165566142706591</v>
      </c>
      <c r="AE885" s="5" t="s">
        <v>9</v>
      </c>
      <c r="AF885" s="26">
        <v>-8.3285914734443356E-2</v>
      </c>
      <c r="AG885" s="25"/>
      <c r="AH885" s="24"/>
      <c r="AI885" s="23"/>
    </row>
    <row r="886" spans="22:35" s="10" customFormat="1" hidden="1" x14ac:dyDescent="0.2">
      <c r="V886" s="17" t="s">
        <v>14</v>
      </c>
      <c r="W886" s="17" t="s">
        <v>11</v>
      </c>
      <c r="X886" s="2">
        <v>201303</v>
      </c>
      <c r="Y886" s="22">
        <v>1614</v>
      </c>
      <c r="Z886" s="22">
        <v>738</v>
      </c>
      <c r="AA886" s="3">
        <v>0.45724907063197023</v>
      </c>
      <c r="AB886" s="4">
        <v>0.34555378106391399</v>
      </c>
      <c r="AC886" s="4">
        <v>0.28779823483932487</v>
      </c>
      <c r="AD886" s="4">
        <v>0.40330932728850316</v>
      </c>
      <c r="AE886" s="5" t="s">
        <v>9</v>
      </c>
      <c r="AF886" s="26">
        <v>-0.11169528956805624</v>
      </c>
      <c r="AG886" s="25"/>
      <c r="AH886" s="24"/>
      <c r="AI886" s="23"/>
    </row>
    <row r="887" spans="22:35" s="10" customFormat="1" hidden="1" x14ac:dyDescent="0.2">
      <c r="V887" s="17" t="s">
        <v>14</v>
      </c>
      <c r="W887" s="17" t="s">
        <v>11</v>
      </c>
      <c r="X887" s="2">
        <v>201306</v>
      </c>
      <c r="Y887" s="22">
        <v>1587</v>
      </c>
      <c r="Z887" s="22">
        <v>718</v>
      </c>
      <c r="AA887" s="3">
        <v>0.4524259609325772</v>
      </c>
      <c r="AB887" s="4">
        <v>0.39087307431182167</v>
      </c>
      <c r="AC887" s="4">
        <v>0.32777912556784766</v>
      </c>
      <c r="AD887" s="4">
        <v>0.45396702305579573</v>
      </c>
      <c r="AE887" s="5" t="s">
        <v>12</v>
      </c>
      <c r="AF887" s="26">
        <v>-6.1552886620755531E-2</v>
      </c>
      <c r="AG887" s="25"/>
      <c r="AH887" s="24"/>
      <c r="AI887" s="23"/>
    </row>
    <row r="888" spans="22:35" s="10" customFormat="1" hidden="1" x14ac:dyDescent="0.2">
      <c r="V888" s="17" t="s">
        <v>14</v>
      </c>
      <c r="W888" s="17" t="s">
        <v>11</v>
      </c>
      <c r="X888" s="2">
        <v>201309</v>
      </c>
      <c r="Y888" s="22">
        <v>1671</v>
      </c>
      <c r="Z888" s="22">
        <v>694</v>
      </c>
      <c r="AA888" s="3">
        <v>0.41532016756433271</v>
      </c>
      <c r="AB888" s="4">
        <v>0.39295507024105997</v>
      </c>
      <c r="AC888" s="4">
        <v>0.33024199831737167</v>
      </c>
      <c r="AD888" s="4">
        <v>0.45566814216474832</v>
      </c>
      <c r="AE888" s="5" t="s">
        <v>12</v>
      </c>
      <c r="AF888" s="26">
        <v>-2.2365097323272742E-2</v>
      </c>
      <c r="AG888" s="25"/>
      <c r="AH888" s="24"/>
      <c r="AI888" s="23"/>
    </row>
    <row r="889" spans="22:35" s="10" customFormat="1" hidden="1" x14ac:dyDescent="0.2">
      <c r="V889" s="17" t="s">
        <v>14</v>
      </c>
      <c r="W889" s="17" t="s">
        <v>11</v>
      </c>
      <c r="X889" s="2">
        <v>201312</v>
      </c>
      <c r="Y889" s="22">
        <v>1504</v>
      </c>
      <c r="Z889" s="22">
        <v>652</v>
      </c>
      <c r="AA889" s="3">
        <v>0.43351063829787234</v>
      </c>
      <c r="AB889" s="4">
        <v>0.39394471311658119</v>
      </c>
      <c r="AC889" s="4">
        <v>0.32985587281604095</v>
      </c>
      <c r="AD889" s="4">
        <v>0.45803355341712143</v>
      </c>
      <c r="AE889" s="5" t="s">
        <v>12</v>
      </c>
      <c r="AF889" s="26">
        <v>-3.9565925181291151E-2</v>
      </c>
      <c r="AG889" s="25"/>
      <c r="AH889" s="24"/>
      <c r="AI889" s="23"/>
    </row>
    <row r="890" spans="22:35" s="10" customFormat="1" hidden="1" x14ac:dyDescent="0.2">
      <c r="V890" s="17" t="s">
        <v>13</v>
      </c>
      <c r="W890" s="17" t="s">
        <v>11</v>
      </c>
      <c r="X890" s="2">
        <v>201403</v>
      </c>
      <c r="Y890" s="22">
        <v>1391</v>
      </c>
      <c r="Z890" s="22">
        <v>579</v>
      </c>
      <c r="AA890" s="3">
        <v>0.41624730409777139</v>
      </c>
      <c r="AB890" s="4">
        <v>0.40183579731267943</v>
      </c>
      <c r="AC890" s="4">
        <v>0.33588787607918508</v>
      </c>
      <c r="AD890" s="4">
        <v>0.46778371854617379</v>
      </c>
      <c r="AE890" s="5" t="s">
        <v>12</v>
      </c>
      <c r="AF890" s="26">
        <v>-1.4411506785091954E-2</v>
      </c>
      <c r="AG890" s="25"/>
      <c r="AH890" s="24"/>
      <c r="AI890" s="23"/>
    </row>
    <row r="891" spans="22:35" s="10" customFormat="1" hidden="1" x14ac:dyDescent="0.2">
      <c r="V891" s="17" t="s">
        <v>13</v>
      </c>
      <c r="W891" s="17" t="s">
        <v>11</v>
      </c>
      <c r="X891" s="2">
        <v>201406</v>
      </c>
      <c r="Y891" s="22">
        <v>1421</v>
      </c>
      <c r="Z891" s="22">
        <v>589</v>
      </c>
      <c r="AA891" s="3">
        <v>0.41449683321604502</v>
      </c>
      <c r="AB891" s="4">
        <v>0.38729887617846964</v>
      </c>
      <c r="AC891" s="4">
        <v>0.32324112786323439</v>
      </c>
      <c r="AD891" s="4">
        <v>0.45135662449370495</v>
      </c>
      <c r="AE891" s="5" t="s">
        <v>12</v>
      </c>
      <c r="AF891" s="26">
        <v>-2.7197957037575382E-2</v>
      </c>
      <c r="AG891" s="25"/>
      <c r="AH891" s="24"/>
      <c r="AI891" s="23"/>
    </row>
    <row r="892" spans="22:35" s="10" customFormat="1" hidden="1" x14ac:dyDescent="0.2">
      <c r="V892" s="17" t="s">
        <v>13</v>
      </c>
      <c r="W892" s="17" t="s">
        <v>11</v>
      </c>
      <c r="X892" s="2">
        <v>201409</v>
      </c>
      <c r="Y892" s="22">
        <v>1467</v>
      </c>
      <c r="Z892" s="22">
        <v>575</v>
      </c>
      <c r="AA892" s="3">
        <v>0.39195637355146556</v>
      </c>
      <c r="AB892" s="4">
        <v>0.37682869510497202</v>
      </c>
      <c r="AC892" s="4">
        <v>0.31434827751804989</v>
      </c>
      <c r="AD892" s="4">
        <v>0.43930911269189421</v>
      </c>
      <c r="AE892" s="5" t="s">
        <v>12</v>
      </c>
      <c r="AF892" s="26">
        <v>-1.5127678446493542E-2</v>
      </c>
      <c r="AG892" s="25"/>
      <c r="AH892" s="24"/>
      <c r="AI892" s="23"/>
    </row>
    <row r="893" spans="22:35" s="10" customFormat="1" hidden="1" x14ac:dyDescent="0.2">
      <c r="V893" s="17" t="s">
        <v>13</v>
      </c>
      <c r="W893" s="17" t="s">
        <v>11</v>
      </c>
      <c r="X893" s="2">
        <v>201412</v>
      </c>
      <c r="Y893" s="22">
        <v>1358</v>
      </c>
      <c r="Z893" s="22">
        <v>523</v>
      </c>
      <c r="AA893" s="3">
        <v>0.38512518409425628</v>
      </c>
      <c r="AB893" s="4">
        <v>0.37054344622004459</v>
      </c>
      <c r="AC893" s="4">
        <v>0.30780285462000684</v>
      </c>
      <c r="AD893" s="4">
        <v>0.43328403782008235</v>
      </c>
      <c r="AE893" s="5" t="s">
        <v>12</v>
      </c>
      <c r="AF893" s="21">
        <v>-1.4581737874211687E-2</v>
      </c>
      <c r="AG893" s="20"/>
      <c r="AH893" s="19"/>
      <c r="AI893" s="18"/>
    </row>
    <row r="894" spans="22:35" s="10" customFormat="1" hidden="1" x14ac:dyDescent="0.2">
      <c r="V894" s="17"/>
      <c r="W894" s="17" t="s">
        <v>11</v>
      </c>
      <c r="X894" s="16" t="s">
        <v>10</v>
      </c>
      <c r="Y894" s="15">
        <v>64702</v>
      </c>
      <c r="Z894" s="15">
        <v>28134</v>
      </c>
      <c r="AA894" s="14">
        <v>0.43482427127445827</v>
      </c>
      <c r="AB894" s="13">
        <v>0.38262193852568233</v>
      </c>
      <c r="AC894" s="13">
        <v>0.34061476238031874</v>
      </c>
      <c r="AD894" s="13">
        <v>0.42462911467104597</v>
      </c>
      <c r="AE894" s="9" t="s">
        <v>9</v>
      </c>
      <c r="AF894" s="12"/>
    </row>
    <row r="895" spans="22:35" s="10" customFormat="1" hidden="1" x14ac:dyDescent="0.2">
      <c r="AA895" s="11"/>
    </row>
    <row r="896" spans="22:35" s="10" customFormat="1" hidden="1" x14ac:dyDescent="0.2">
      <c r="AA896" s="11"/>
    </row>
    <row r="897" spans="27:27" s="10" customFormat="1" hidden="1" x14ac:dyDescent="0.2">
      <c r="AA897" s="11"/>
    </row>
    <row r="898" spans="27:27" s="10" customFormat="1" hidden="1" x14ac:dyDescent="0.2">
      <c r="AA898" s="11"/>
    </row>
    <row r="899" spans="27:27" s="10" customFormat="1" hidden="1" x14ac:dyDescent="0.2">
      <c r="AA899" s="11"/>
    </row>
    <row r="900" spans="27:27" s="10" customFormat="1" hidden="1" x14ac:dyDescent="0.2">
      <c r="AA900" s="11"/>
    </row>
    <row r="901" spans="27:27" s="10" customFormat="1" hidden="1" x14ac:dyDescent="0.2"/>
    <row r="902" spans="27:27" s="10" customFormat="1" hidden="1" x14ac:dyDescent="0.2"/>
    <row r="903" spans="27:27" s="10" customFormat="1" hidden="1" x14ac:dyDescent="0.2"/>
    <row r="904" spans="27:27" s="10" customFormat="1" hidden="1" x14ac:dyDescent="0.2"/>
    <row r="905" spans="27:27" s="10" customFormat="1" hidden="1" x14ac:dyDescent="0.2"/>
    <row r="906" spans="27:27" s="10" customFormat="1" hidden="1" x14ac:dyDescent="0.2"/>
    <row r="907" spans="27:27" s="10" customFormat="1" hidden="1" x14ac:dyDescent="0.2"/>
    <row r="908" spans="27:27" s="10" customFormat="1" hidden="1" x14ac:dyDescent="0.2"/>
    <row r="909" spans="27:27" s="10" customFormat="1" hidden="1" x14ac:dyDescent="0.2"/>
    <row r="910" spans="27:27" s="10" customFormat="1" hidden="1" x14ac:dyDescent="0.2"/>
    <row r="911" spans="27:27" s="10" customFormat="1" hidden="1" x14ac:dyDescent="0.2"/>
    <row r="912" spans="27:27" s="10" customFormat="1" hidden="1" x14ac:dyDescent="0.2"/>
    <row r="913" s="10" customFormat="1" hidden="1" x14ac:dyDescent="0.2"/>
    <row r="914" s="10" customFormat="1" hidden="1" x14ac:dyDescent="0.2"/>
    <row r="915" s="10" customFormat="1" hidden="1" x14ac:dyDescent="0.2"/>
    <row r="916" s="10" customFormat="1" hidden="1" x14ac:dyDescent="0.2"/>
    <row r="917" s="10" customFormat="1" hidden="1" x14ac:dyDescent="0.2"/>
    <row r="918" s="10" customFormat="1" hidden="1" x14ac:dyDescent="0.2"/>
    <row r="919" s="10" customFormat="1" hidden="1" x14ac:dyDescent="0.2"/>
    <row r="920" s="10" customFormat="1" hidden="1" x14ac:dyDescent="0.2"/>
    <row r="921" s="10" customFormat="1" hidden="1" x14ac:dyDescent="0.2"/>
    <row r="922" s="10" customFormat="1" hidden="1" x14ac:dyDescent="0.2"/>
    <row r="923" s="10" customFormat="1" hidden="1" x14ac:dyDescent="0.2"/>
    <row r="924" s="10" customFormat="1" hidden="1" x14ac:dyDescent="0.2"/>
    <row r="925" s="10" customFormat="1" hidden="1" x14ac:dyDescent="0.2"/>
    <row r="926" s="10" customFormat="1" hidden="1" x14ac:dyDescent="0.2"/>
    <row r="927" s="10" customFormat="1" hidden="1" x14ac:dyDescent="0.2"/>
    <row r="928" s="10" customFormat="1" hidden="1" x14ac:dyDescent="0.2"/>
    <row r="929" s="10" customFormat="1" hidden="1" x14ac:dyDescent="0.2"/>
    <row r="930" s="10" customFormat="1" hidden="1" x14ac:dyDescent="0.2"/>
    <row r="931" s="10" customFormat="1" hidden="1" x14ac:dyDescent="0.2"/>
    <row r="932" s="10" customFormat="1" hidden="1" x14ac:dyDescent="0.2"/>
    <row r="933" s="10" customFormat="1" hidden="1" x14ac:dyDescent="0.2"/>
    <row r="934" s="10" customFormat="1" hidden="1" x14ac:dyDescent="0.2"/>
  </sheetData>
  <autoFilter ref="V3:AT894">
    <filterColumn colId="2" showButton="0"/>
    <filterColumn colId="3" showButton="0"/>
    <filterColumn colId="4" showButton="0"/>
    <filterColumn colId="5" showButton="0"/>
    <filterColumn colId="6" showButton="0"/>
    <filterColumn colId="7" showButton="0"/>
    <filterColumn colId="8" showButton="0"/>
  </autoFilter>
  <mergeCells count="155">
    <mergeCell ref="X866:AB866"/>
    <mergeCell ref="AC866:AE866"/>
    <mergeCell ref="AL869:AM869"/>
    <mergeCell ref="AL875:AM875"/>
    <mergeCell ref="AL817:AM817"/>
    <mergeCell ref="X837:AB837"/>
    <mergeCell ref="AC837:AE837"/>
    <mergeCell ref="AG838:AI838"/>
    <mergeCell ref="AL840:AM840"/>
    <mergeCell ref="AL846:AM846"/>
    <mergeCell ref="AG751:AI751"/>
    <mergeCell ref="AL753:AM753"/>
    <mergeCell ref="AL759:AM759"/>
    <mergeCell ref="X779:AB779"/>
    <mergeCell ref="AC779:AE779"/>
    <mergeCell ref="AG780:AI780"/>
    <mergeCell ref="AL782:AM782"/>
    <mergeCell ref="AL788:AM788"/>
    <mergeCell ref="X808:AB808"/>
    <mergeCell ref="AC808:AE808"/>
    <mergeCell ref="AG809:AI809"/>
    <mergeCell ref="AL811:AM811"/>
    <mergeCell ref="AL672:AM672"/>
    <mergeCell ref="X692:AB692"/>
    <mergeCell ref="AC692:AE692"/>
    <mergeCell ref="AG693:AI693"/>
    <mergeCell ref="AL695:AM695"/>
    <mergeCell ref="AL701:AM701"/>
    <mergeCell ref="X721:AB721"/>
    <mergeCell ref="AC721:AE721"/>
    <mergeCell ref="AL724:AM724"/>
    <mergeCell ref="AL730:AM730"/>
    <mergeCell ref="X750:AB750"/>
    <mergeCell ref="AC750:AE750"/>
    <mergeCell ref="AG606:AI606"/>
    <mergeCell ref="AL608:AM608"/>
    <mergeCell ref="AL614:AM614"/>
    <mergeCell ref="X634:AB634"/>
    <mergeCell ref="AC634:AE634"/>
    <mergeCell ref="AG635:AI635"/>
    <mergeCell ref="AL637:AM637"/>
    <mergeCell ref="AL643:AM643"/>
    <mergeCell ref="X663:AB663"/>
    <mergeCell ref="AC663:AE663"/>
    <mergeCell ref="AG664:AI664"/>
    <mergeCell ref="AL666:AM666"/>
    <mergeCell ref="AL526:AM526"/>
    <mergeCell ref="X546:AB546"/>
    <mergeCell ref="AC546:AE546"/>
    <mergeCell ref="AG547:AI547"/>
    <mergeCell ref="AL549:AM549"/>
    <mergeCell ref="AL555:AM555"/>
    <mergeCell ref="X575:AB575"/>
    <mergeCell ref="AC575:AE575"/>
    <mergeCell ref="AL578:AM578"/>
    <mergeCell ref="AL584:AM584"/>
    <mergeCell ref="X605:AB605"/>
    <mergeCell ref="AC605:AE605"/>
    <mergeCell ref="AG460:AI460"/>
    <mergeCell ref="AL462:AM462"/>
    <mergeCell ref="AL468:AM468"/>
    <mergeCell ref="X488:AB488"/>
    <mergeCell ref="AC488:AE488"/>
    <mergeCell ref="AG489:AI489"/>
    <mergeCell ref="AL491:AM491"/>
    <mergeCell ref="AL497:AM497"/>
    <mergeCell ref="X517:AB517"/>
    <mergeCell ref="AC517:AE517"/>
    <mergeCell ref="AG518:AI518"/>
    <mergeCell ref="AL520:AM520"/>
    <mergeCell ref="AL381:AM381"/>
    <mergeCell ref="X401:AB401"/>
    <mergeCell ref="AC401:AE401"/>
    <mergeCell ref="AG402:AI402"/>
    <mergeCell ref="AL404:AM404"/>
    <mergeCell ref="AL410:AM410"/>
    <mergeCell ref="X430:AB430"/>
    <mergeCell ref="AC430:AE430"/>
    <mergeCell ref="AL433:AM433"/>
    <mergeCell ref="AL439:AM439"/>
    <mergeCell ref="X459:AB459"/>
    <mergeCell ref="AC459:AE459"/>
    <mergeCell ref="AG315:AI315"/>
    <mergeCell ref="AL317:AM317"/>
    <mergeCell ref="AL323:AM323"/>
    <mergeCell ref="X343:AB343"/>
    <mergeCell ref="AC343:AE343"/>
    <mergeCell ref="AG344:AI344"/>
    <mergeCell ref="AL346:AM346"/>
    <mergeCell ref="AL352:AM352"/>
    <mergeCell ref="X372:AB372"/>
    <mergeCell ref="AC372:AE372"/>
    <mergeCell ref="AG373:AI373"/>
    <mergeCell ref="AL375:AM375"/>
    <mergeCell ref="AL235:AM235"/>
    <mergeCell ref="X255:AB255"/>
    <mergeCell ref="AC255:AE255"/>
    <mergeCell ref="AG256:AI256"/>
    <mergeCell ref="AL258:AM258"/>
    <mergeCell ref="AL264:AM264"/>
    <mergeCell ref="X284:AB284"/>
    <mergeCell ref="AC284:AE284"/>
    <mergeCell ref="AL287:AM287"/>
    <mergeCell ref="AL293:AM293"/>
    <mergeCell ref="X314:AB314"/>
    <mergeCell ref="AC314:AE314"/>
    <mergeCell ref="AG169:AI169"/>
    <mergeCell ref="AL171:AM171"/>
    <mergeCell ref="AL177:AM177"/>
    <mergeCell ref="X197:AB197"/>
    <mergeCell ref="AC197:AE197"/>
    <mergeCell ref="AG198:AI198"/>
    <mergeCell ref="AL200:AM200"/>
    <mergeCell ref="AL206:AM206"/>
    <mergeCell ref="X226:AB226"/>
    <mergeCell ref="AC226:AE226"/>
    <mergeCell ref="AG227:AI227"/>
    <mergeCell ref="AL229:AM229"/>
    <mergeCell ref="AL78:AM78"/>
    <mergeCell ref="X102:AB102"/>
    <mergeCell ref="AC102:AE102"/>
    <mergeCell ref="AG103:AI103"/>
    <mergeCell ref="AL105:AM105"/>
    <mergeCell ref="AL111:AM111"/>
    <mergeCell ref="X135:AB135"/>
    <mergeCell ref="AC135:AE135"/>
    <mergeCell ref="AL138:AM138"/>
    <mergeCell ref="AL144:AM144"/>
    <mergeCell ref="X168:AB168"/>
    <mergeCell ref="AC168:AE168"/>
    <mergeCell ref="B29:B36"/>
    <mergeCell ref="X36:AB36"/>
    <mergeCell ref="AC36:AE36"/>
    <mergeCell ref="AG37:AI37"/>
    <mergeCell ref="B38:B41"/>
    <mergeCell ref="AL39:AM39"/>
    <mergeCell ref="B43:B46"/>
    <mergeCell ref="AL45:AM45"/>
    <mergeCell ref="X69:AB69"/>
    <mergeCell ref="AC69:AE69"/>
    <mergeCell ref="AG70:AI70"/>
    <mergeCell ref="AL72:AM72"/>
    <mergeCell ref="X1:Y1"/>
    <mergeCell ref="AA1:AB1"/>
    <mergeCell ref="X3:AB3"/>
    <mergeCell ref="AC3:AE3"/>
    <mergeCell ref="AG4:AI4"/>
    <mergeCell ref="D6:E6"/>
    <mergeCell ref="AL6:AM6"/>
    <mergeCell ref="B8:B11"/>
    <mergeCell ref="AL12:AM12"/>
    <mergeCell ref="B13:B16"/>
    <mergeCell ref="B18:B21"/>
    <mergeCell ref="D27:G27"/>
    <mergeCell ref="H27:K27"/>
  </mergeCells>
  <conditionalFormatting sqref="AE170:AE196 AE199:AE225 AE228:AE254 AE257:AE283 AE286:AE312 AE316:AE342 AE345:AE371 AE374:AE400 AE403:AE429 AE432:AE458 AE461:AE487 AE490:AE516 AE519:AE545 AE548:AE574 AE577:AE603 AE607:AE633 AE636:AE662 AE665:AE691 AE694:AE720 AE723:AE749 AE752:AE778 AE781:AE807 AE810:AE836 AE839:AE865 AE868:AE894 AE5:AE35 AE38:AE68 AE71:AE101 AE104:AE134 AE137:AE167">
    <cfRule type="cellIs" dxfId="31" priority="32" operator="equal">
      <formula>"Reject"</formula>
    </cfRule>
  </conditionalFormatting>
  <conditionalFormatting sqref="AO8:AO9 AO41:AO42 AO74:AO75 AO107:AO108 AO140:AO141 AO173:AO174 AO202:AO203 AO231:AO232 AO260:AO261 AO289:AO290 AO319:AO320 AO348:AO349 AO377:AO378 AO406:AO407 AO435:AO436 AO464:AO465 AO493:AO494 AO522:AO523 AO551:AO552 AO580:AO581 AO610:AO611 AO639:AO640 AO668:AO669 AO697:AO698 AO726:AO727 AO755:AO756 AO784:AO785 AO813:AO814 AO842:AO843 AO871:AO872 E8:E11 E13:E16 E18:E21">
    <cfRule type="cellIs" dxfId="30" priority="30" operator="equal">
      <formula>"Pass"</formula>
    </cfRule>
    <cfRule type="cellIs" dxfId="29" priority="31" operator="equal">
      <formula>"Fail"</formula>
    </cfRule>
  </conditionalFormatting>
  <conditionalFormatting sqref="AO9 AO42 AO75 AO108 AO141 AO174 AO203 AO232 AO261 AO290 AO320 AO349 AO378 AO407 AO436 AO465 AO494 AO523 AO552 AO581 AO611 AO640 AO669 AO698 AO727 AO756 AO785 AO814 AO843 AO872">
    <cfRule type="cellIs" dxfId="28" priority="29" operator="equal">
      <formula>"Pass"</formula>
    </cfRule>
  </conditionalFormatting>
  <conditionalFormatting sqref="AP14:AP15 AR14:AR15 AP47:AP48 AR47:AR48 AP80:AP81 AR80:AR81 AP113:AP114 AR113:AR114 AP146:AP147 AR146:AR147 AP179:AP180 AR179:AR180 AP208:AP209 AR208:AR209 AP237:AP238 AR237:AR238 AP266:AP267 AR266:AR267 AP295:AP296 AR295:AR296 AP325:AP326 AR325:AR326 AP354:AP355 AR354:AR355 AP383:AP384 AR383:AR384 AP412:AP413 AR412:AR413 AP441:AP442 AR441:AR442 AP470:AP471 AR470:AR471 AP499:AP500 AR499:AR500 AP528:AP529 AR528:AR529 AP557:AP558 AR557:AR558 AP586:AP587 AR586:AR587 AP616:AP617 AR616:AR617 AP645:AP646 AR645:AR646 AP674:AP675 AR674:AR675 AP703:AP704 AR703:AR704 AP732:AP733 AR732:AR733 AP761:AP762 AR761:AR762 AP790:AP791 AR790:AR791 AP819:AP820 AR819:AR820 AP848:AP849 AR848:AR849 AP877:AP878 AR877:AR878 E43:E46 G43:G46 I43:I46 K43:K46 E29:E36 G29:G36 I29:I36 K29:K36 E38:E41 G38:G41 I38:I41 K38:K41">
    <cfRule type="cellIs" dxfId="27" priority="27" operator="lessThanOrEqual">
      <formula>$AN$12</formula>
    </cfRule>
    <cfRule type="cellIs" dxfId="26" priority="28" operator="greaterThan">
      <formula>$AN$12</formula>
    </cfRule>
  </conditionalFormatting>
  <conditionalFormatting sqref="AR14 AP48 AR47 AP81 AR80 AP114 AR113 AP147 AR146 AP180 AR179 AP209 AR208 AP238 AR237 AP267 AR266 AP296 AR295 AP326 AR325 AP355 AR354 AP384 AR383 AP413 AR412 AP442 AR441 AP471 AR470 AP500 AR499 AP529 AR528 AP558 AR557 AP587 AR586 AP617 AR616 AP646 AR645 AP675 AR674 AP704 AR703 AP733 AR732 AP762 AR761 AP791 AR790 AP820 AR819 AP849 AR848 AP878 AR877">
    <cfRule type="cellIs" dxfId="25" priority="26" operator="lessThanOrEqual">
      <formula>$AN$12</formula>
    </cfRule>
  </conditionalFormatting>
  <conditionalFormatting sqref="AE5:AE35">
    <cfRule type="cellIs" dxfId="24" priority="25" operator="equal">
      <formula>"Reject"</formula>
    </cfRule>
  </conditionalFormatting>
  <conditionalFormatting sqref="AP14:AP15 AR14:AR15">
    <cfRule type="cellIs" dxfId="23" priority="23" operator="lessThanOrEqual">
      <formula>$AN$12</formula>
    </cfRule>
    <cfRule type="cellIs" dxfId="22" priority="24" operator="greaterThan">
      <formula>$AN$12</formula>
    </cfRule>
  </conditionalFormatting>
  <conditionalFormatting sqref="AP15 AR14">
    <cfRule type="cellIs" dxfId="21" priority="22" operator="lessThanOrEqual">
      <formula>$AN$12</formula>
    </cfRule>
  </conditionalFormatting>
  <conditionalFormatting sqref="AO8:AO9">
    <cfRule type="cellIs" dxfId="20" priority="20" operator="equal">
      <formula>"Pass"</formula>
    </cfRule>
    <cfRule type="cellIs" dxfId="19" priority="21" operator="equal">
      <formula>"Fail"</formula>
    </cfRule>
  </conditionalFormatting>
  <conditionalFormatting sqref="AO9">
    <cfRule type="cellIs" dxfId="18" priority="19" operator="equal">
      <formula>"Pass"</formula>
    </cfRule>
  </conditionalFormatting>
  <conditionalFormatting sqref="AE68">
    <cfRule type="cellIs" dxfId="17" priority="18" operator="equal">
      <formula>"Reject"</formula>
    </cfRule>
  </conditionalFormatting>
  <conditionalFormatting sqref="AE39:AE68">
    <cfRule type="cellIs" dxfId="16" priority="17" operator="equal">
      <formula>"Reject"</formula>
    </cfRule>
  </conditionalFormatting>
  <conditionalFormatting sqref="AE71:AE100">
    <cfRule type="cellIs" dxfId="15" priority="16" operator="equal">
      <formula>"Reject"</formula>
    </cfRule>
  </conditionalFormatting>
  <conditionalFormatting sqref="AE71:AE100">
    <cfRule type="cellIs" dxfId="14" priority="15" operator="equal">
      <formula>"Reject"</formula>
    </cfRule>
  </conditionalFormatting>
  <conditionalFormatting sqref="AE68">
    <cfRule type="cellIs" dxfId="13" priority="14" operator="equal">
      <formula>"Reject"</formula>
    </cfRule>
  </conditionalFormatting>
  <conditionalFormatting sqref="AE101">
    <cfRule type="cellIs" dxfId="12" priority="13" operator="equal">
      <formula>"Reject"</formula>
    </cfRule>
  </conditionalFormatting>
  <conditionalFormatting sqref="AE101">
    <cfRule type="cellIs" dxfId="11" priority="12" operator="equal">
      <formula>"Reject"</formula>
    </cfRule>
  </conditionalFormatting>
  <conditionalFormatting sqref="AE101">
    <cfRule type="cellIs" dxfId="10" priority="11" operator="equal">
      <formula>"Reject"</formula>
    </cfRule>
  </conditionalFormatting>
  <conditionalFormatting sqref="AE104:AE133">
    <cfRule type="cellIs" dxfId="9" priority="10" operator="equal">
      <formula>"Reject"</formula>
    </cfRule>
  </conditionalFormatting>
  <conditionalFormatting sqref="AE104:AE133">
    <cfRule type="cellIs" dxfId="8" priority="9" operator="equal">
      <formula>"Reject"</formula>
    </cfRule>
  </conditionalFormatting>
  <conditionalFormatting sqref="AE134">
    <cfRule type="cellIs" dxfId="7" priority="8" operator="equal">
      <formula>"Reject"</formula>
    </cfRule>
  </conditionalFormatting>
  <conditionalFormatting sqref="AE134">
    <cfRule type="cellIs" dxfId="6" priority="7" operator="equal">
      <formula>"Reject"</formula>
    </cfRule>
  </conditionalFormatting>
  <conditionalFormatting sqref="AE134">
    <cfRule type="cellIs" dxfId="5" priority="6" operator="equal">
      <formula>"Reject"</formula>
    </cfRule>
  </conditionalFormatting>
  <conditionalFormatting sqref="AE137:AE166">
    <cfRule type="cellIs" dxfId="4" priority="5" operator="equal">
      <formula>"Reject"</formula>
    </cfRule>
  </conditionalFormatting>
  <conditionalFormatting sqref="AE137:AE166">
    <cfRule type="cellIs" dxfId="3" priority="4" operator="equal">
      <formula>"Reject"</formula>
    </cfRule>
  </conditionalFormatting>
  <conditionalFormatting sqref="AE167">
    <cfRule type="cellIs" dxfId="2" priority="3" operator="equal">
      <formula>"Reject"</formula>
    </cfRule>
  </conditionalFormatting>
  <conditionalFormatting sqref="AE167">
    <cfRule type="cellIs" dxfId="1" priority="2" operator="equal">
      <formula>"Reject"</formula>
    </cfRule>
  </conditionalFormatting>
  <conditionalFormatting sqref="AE167">
    <cfRule type="cellIs" dxfId="0" priority="1" operator="equal">
      <formula>"Reject"</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02 Unbiased PD and FL PD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2019-03-11T08:56:29Z</dcterms:modified>
</cp:coreProperties>
</file>